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Cronograma Físico Financeiro" sheetId="1" r:id="rId1"/>
  </sheets>
  <definedNames>
    <definedName name="_xlnm.Print_Area" localSheetId="0">'Cronograma Físico Financeiro'!$A$1:$S$112</definedName>
  </definedNames>
  <calcPr calcId="124519"/>
</workbook>
</file>

<file path=xl/calcChain.xml><?xml version="1.0" encoding="utf-8"?>
<calcChain xmlns="http://schemas.openxmlformats.org/spreadsheetml/2006/main">
  <c r="R92" i="1"/>
  <c r="R89"/>
  <c r="R86"/>
  <c r="R78"/>
  <c r="R80" s="1"/>
  <c r="Q81"/>
  <c r="Q83" s="1"/>
  <c r="R84"/>
  <c r="R87"/>
  <c r="R90"/>
  <c r="Q95"/>
  <c r="G80"/>
  <c r="G78"/>
  <c r="H72"/>
  <c r="H74" s="1"/>
  <c r="H75"/>
  <c r="H77" s="1"/>
  <c r="G77"/>
  <c r="G75"/>
  <c r="G72"/>
  <c r="G74" s="1"/>
  <c r="G71"/>
  <c r="P81"/>
  <c r="O81"/>
  <c r="N81"/>
  <c r="M81"/>
  <c r="M83" s="1"/>
  <c r="L81"/>
  <c r="K81"/>
  <c r="J81"/>
  <c r="F81"/>
  <c r="F96" s="1"/>
  <c r="P80"/>
  <c r="I80"/>
  <c r="I97" s="1"/>
  <c r="I98" s="1"/>
  <c r="H80"/>
  <c r="Q78"/>
  <c r="Q80" s="1"/>
  <c r="P78"/>
  <c r="O78"/>
  <c r="O80" s="1"/>
  <c r="N78"/>
  <c r="N80" s="1"/>
  <c r="M78"/>
  <c r="M80" s="1"/>
  <c r="L78"/>
  <c r="L80" s="1"/>
  <c r="K78"/>
  <c r="K80" s="1"/>
  <c r="J78"/>
  <c r="J80" s="1"/>
  <c r="I78"/>
  <c r="H78"/>
  <c r="J21"/>
  <c r="J23" s="1"/>
  <c r="K21"/>
  <c r="K23" s="1"/>
  <c r="L21"/>
  <c r="L23" s="1"/>
  <c r="M21"/>
  <c r="N21"/>
  <c r="N23" s="1"/>
  <c r="O21"/>
  <c r="O23" s="1"/>
  <c r="P21"/>
  <c r="P23" s="1"/>
  <c r="Q21"/>
  <c r="R21"/>
  <c r="R23" s="1"/>
  <c r="M23"/>
  <c r="Q23"/>
  <c r="H23"/>
  <c r="I24"/>
  <c r="J24"/>
  <c r="K24"/>
  <c r="L24"/>
  <c r="L26" s="1"/>
  <c r="M24"/>
  <c r="N24"/>
  <c r="O24"/>
  <c r="P24"/>
  <c r="P26" s="1"/>
  <c r="Q24"/>
  <c r="I21"/>
  <c r="I23" s="1"/>
  <c r="H21"/>
  <c r="H24"/>
  <c r="F24"/>
  <c r="F39" s="1"/>
  <c r="G38"/>
  <c r="G40" s="1"/>
  <c r="R97" l="1"/>
  <c r="R98" s="1"/>
  <c r="G41"/>
  <c r="G43" s="1"/>
  <c r="G42"/>
  <c r="M97"/>
  <c r="M98" s="1"/>
  <c r="H97"/>
  <c r="H98" s="1"/>
  <c r="Q26"/>
  <c r="Q40" s="1"/>
  <c r="Q41" s="1"/>
  <c r="M26"/>
  <c r="M40" s="1"/>
  <c r="M41" s="1"/>
  <c r="I26"/>
  <c r="I40" s="1"/>
  <c r="I41" s="1"/>
  <c r="L83"/>
  <c r="L97" s="1"/>
  <c r="L98" s="1"/>
  <c r="P83"/>
  <c r="P97" s="1"/>
  <c r="P98" s="1"/>
  <c r="R40"/>
  <c r="R41" s="1"/>
  <c r="N26"/>
  <c r="J26"/>
  <c r="J40" s="1"/>
  <c r="J41" s="1"/>
  <c r="P40"/>
  <c r="P41" s="1"/>
  <c r="L40"/>
  <c r="L41" s="1"/>
  <c r="K83"/>
  <c r="K97" s="1"/>
  <c r="K98" s="1"/>
  <c r="O83"/>
  <c r="O97" s="1"/>
  <c r="O98" s="1"/>
  <c r="H26"/>
  <c r="H40" s="1"/>
  <c r="H41" s="1"/>
  <c r="O26"/>
  <c r="K26"/>
  <c r="K40" s="1"/>
  <c r="K41" s="1"/>
  <c r="J83"/>
  <c r="J97" s="1"/>
  <c r="J98" s="1"/>
  <c r="N83"/>
  <c r="N97" s="1"/>
  <c r="N98" s="1"/>
  <c r="Q97"/>
  <c r="Q98" s="1"/>
  <c r="G97"/>
  <c r="O40"/>
  <c r="O41" s="1"/>
  <c r="N40"/>
  <c r="N41" s="1"/>
  <c r="H42"/>
  <c r="H43" s="1"/>
  <c r="G98" l="1"/>
  <c r="I42"/>
  <c r="J42" l="1"/>
  <c r="I43"/>
  <c r="K42" l="1"/>
  <c r="J43"/>
  <c r="K43" l="1"/>
  <c r="L42"/>
  <c r="L43" l="1"/>
  <c r="M42"/>
  <c r="M43" l="1"/>
  <c r="N42"/>
  <c r="O42" l="1"/>
  <c r="N43"/>
  <c r="O43" l="1"/>
  <c r="P42"/>
  <c r="P43" l="1"/>
  <c r="Q42"/>
  <c r="Q43" l="1"/>
  <c r="R42"/>
  <c r="R43" l="1"/>
  <c r="G99"/>
  <c r="G100" l="1"/>
  <c r="H99"/>
  <c r="I99" l="1"/>
  <c r="H100"/>
  <c r="I100" l="1"/>
  <c r="J99"/>
  <c r="J100" l="1"/>
  <c r="K99"/>
  <c r="K100" l="1"/>
  <c r="L99"/>
  <c r="L100" l="1"/>
  <c r="M99"/>
  <c r="M100" l="1"/>
  <c r="N99"/>
  <c r="N100" l="1"/>
  <c r="O99"/>
  <c r="O100" l="1"/>
  <c r="P99"/>
  <c r="P100" l="1"/>
  <c r="Q99"/>
  <c r="Q100" l="1"/>
  <c r="R99"/>
  <c r="R100" s="1"/>
</calcChain>
</file>

<file path=xl/sharedStrings.xml><?xml version="1.0" encoding="utf-8"?>
<sst xmlns="http://schemas.openxmlformats.org/spreadsheetml/2006/main" count="90" uniqueCount="57">
  <si>
    <t>CRONOGRAMA DE SUPERVISÃO DE OBRAS RODOVIÁRIAS</t>
  </si>
  <si>
    <t>RODOVIA:</t>
  </si>
  <si>
    <t>TRECHO:</t>
  </si>
  <si>
    <t>ITEM</t>
  </si>
  <si>
    <t>PARCIAL (R$)</t>
  </si>
  <si>
    <t>PERCENTUAL PARCIAL (%)</t>
  </si>
  <si>
    <t>ACUMULADO (R$)</t>
  </si>
  <si>
    <t>PERCENTUAL ACUMULADO (%)</t>
  </si>
  <si>
    <t>GO-210</t>
  </si>
  <si>
    <t>PERÍMETRO URBANO DE RIO VERDE / ENTR. GO-330 / ENTR. GO-174</t>
  </si>
  <si>
    <t>SER'S:</t>
  </si>
  <si>
    <t>PRODUTOS</t>
  </si>
  <si>
    <t>210EGO0485; 210EGO0490</t>
  </si>
  <si>
    <t>RELATÓRIO INICIAL DOS SERVIÇOS DE SUPERVISÃO (QUANTIDADE MÍNIMA DE 9KM)</t>
  </si>
  <si>
    <t>LEVANTAMENTOS DE PROJETO PARA ADEQUAÇÃO DE CONTRATO - ESTUDO DE JAZIDA</t>
  </si>
  <si>
    <t>LEVANTAMENTOS DE PROJETO PARA ADEQUAÇÃO DE CONTRATO - DESAPROPRIAÇÃO</t>
  </si>
  <si>
    <t>ADEQUAÇÃO DE PROJETO EXECUTIVO DE ENGENHARIA EM REGIÃO ONDULADA</t>
  </si>
  <si>
    <t>RELATÓRIO DE GESTÃO DE CONTRATO</t>
  </si>
  <si>
    <t>RELATÓRIO DE ACOMPANHAMENTO DOS SERVIÇOS DE OBRA</t>
  </si>
  <si>
    <t>RELATÓRIO DE RECEBIMENTO DE OBRAS - TRO (PARCIAL OU TOTAL)</t>
  </si>
  <si>
    <t>RELATÓRIO FINAL DOS TRABALHOS DE SUPERVISÃO</t>
  </si>
  <si>
    <t>PROJETO(S) "AS BUILT" DA(S) OBRA(S)</t>
  </si>
  <si>
    <t>MOBILIZAÇÃO/DESMOBILIZAÇÃO - CONFORME DEMONSTRATIVO</t>
  </si>
  <si>
    <t>PERÍODOS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</si>
  <si>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</si>
  <si>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</si>
  <si>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</si>
  <si>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</si>
  <si>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</si>
  <si>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</si>
  <si>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</si>
  <si>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</si>
  <si>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</si>
  <si>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</si>
  <si>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</si>
  <si>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</si>
  <si>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VALOR PRODUTO (R$)</t>
  </si>
  <si>
    <t>FINANCEIRO</t>
  </si>
  <si>
    <t>TOTAL</t>
  </si>
  <si>
    <t>Aspectos que devem ser observados pelo licitante durante a elaboração de sua proposta de preço:</t>
  </si>
  <si>
    <t>FÍSICO</t>
  </si>
  <si>
    <t>2) Os produtos descritos nos itens 02, 03 e 04 são denominados produto por demanda e dependem de autorização formal da Agência, fundamentado, entre outros documento, no RELATÓRIO INICIAL DOS SERVIÇOS. Pode a decisão da administração ser por demanda: todos os levantamentos contratados, apenas parte ou nenhum.</t>
  </si>
  <si>
    <t>1) Deve ser observado as considerações do item 9 do Termo de Referência sobre a seguinte possibilidade: "A SUPERVISORA, ao dimensionar seu custo para sua proposta de preços de atendimento a este termo de referência, deverá garantir que os serviços de supervisão ocorrerão de forma satisfatória, independente se todos os trechos do contrato serão executados simultaneamente ou isoladamente".</t>
  </si>
  <si>
    <t>3) Apesar da previsão de cronograma aqui estabelecida, o andamento desta proposta de contratação é dependente da evolução física do contrato de execução de obra.</t>
  </si>
  <si>
    <t>4) Cronograma de acordo com prazo estabelecido pelo orçamento da obra, adequado aos produtos e condições pre-dispostas no termo de referência de supervisão e critério de levantamento e de apropriações das atividades de supervisão.</t>
  </si>
  <si>
    <t>13º MÊS</t>
  </si>
  <si>
    <t>14º MÊS</t>
  </si>
  <si>
    <t>15º MÊS</t>
  </si>
  <si>
    <t>16º MÊS</t>
  </si>
  <si>
    <t>17º MÊS</t>
  </si>
  <si>
    <t>18º MÊS</t>
  </si>
  <si>
    <t>19º MÊS</t>
  </si>
  <si>
    <t>20º MÊS</t>
  </si>
  <si>
    <t>21º MÊS</t>
  </si>
  <si>
    <t>22º MÊS</t>
  </si>
  <si>
    <t>23º MÊS</t>
  </si>
  <si>
    <t>24º MÊS</t>
  </si>
</sst>
</file>

<file path=xl/styles.xml><?xml version="1.0" encoding="utf-8"?>
<styleSheet xmlns="http://schemas.openxmlformats.org/spreadsheetml/2006/main">
  <numFmts count="1">
    <numFmt numFmtId="44" formatCode="_-&quot;R$&quot;\ * #,##0.00_-;\-&quot;R$&quot;\ * #,##0.00_-;_-&quot;R$&quot;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9" fontId="0" fillId="0" borderId="1" xfId="2" applyFont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9" fontId="0" fillId="0" borderId="1" xfId="2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9" fontId="0" fillId="3" borderId="1" xfId="2" applyFont="1" applyFill="1" applyBorder="1" applyAlignment="1">
      <alignment vertical="center"/>
    </xf>
    <xf numFmtId="9" fontId="0" fillId="0" borderId="1" xfId="2" applyFont="1" applyFill="1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Border="1" applyAlignment="1">
      <alignment vertical="center" textRotation="90"/>
    </xf>
    <xf numFmtId="0" fontId="0" fillId="2" borderId="1" xfId="0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/>
    </xf>
    <xf numFmtId="10" fontId="0" fillId="0" borderId="1" xfId="2" applyNumberFormat="1" applyFont="1" applyBorder="1" applyAlignment="1">
      <alignment horizontal="center" vertical="center"/>
    </xf>
    <xf numFmtId="10" fontId="0" fillId="0" borderId="1" xfId="2" applyNumberFormat="1" applyFont="1" applyBorder="1" applyAlignment="1">
      <alignment vertical="center"/>
    </xf>
    <xf numFmtId="4" fontId="0" fillId="3" borderId="1" xfId="0" applyNumberFormat="1" applyFill="1" applyBorder="1" applyAlignment="1">
      <alignment vertical="center"/>
    </xf>
    <xf numFmtId="44" fontId="0" fillId="0" borderId="1" xfId="2" applyNumberFormat="1" applyFont="1" applyBorder="1" applyAlignment="1">
      <alignment horizontal="center" vertical="center"/>
    </xf>
    <xf numFmtId="10" fontId="0" fillId="0" borderId="1" xfId="2" applyNumberFormat="1" applyFont="1" applyBorder="1" applyAlignment="1">
      <alignment horizontal="right" vertical="center"/>
    </xf>
    <xf numFmtId="0" fontId="0" fillId="0" borderId="4" xfId="0" applyBorder="1"/>
    <xf numFmtId="0" fontId="4" fillId="0" borderId="5" xfId="0" applyFont="1" applyBorder="1" applyAlignment="1">
      <alignment horizontal="center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5" fillId="0" borderId="0" xfId="0" applyFont="1" applyBorder="1" applyAlignment="1"/>
    <xf numFmtId="0" fontId="3" fillId="0" borderId="0" xfId="0" applyFont="1" applyBorder="1" applyAlignment="1"/>
    <xf numFmtId="0" fontId="2" fillId="0" borderId="0" xfId="0" applyFont="1" applyBorder="1"/>
    <xf numFmtId="49" fontId="0" fillId="0" borderId="0" xfId="0" applyNumberFormat="1" applyBorder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0" fillId="0" borderId="9" xfId="0" applyBorder="1"/>
    <xf numFmtId="44" fontId="0" fillId="0" borderId="0" xfId="0" applyNumberFormat="1" applyBorder="1"/>
    <xf numFmtId="0" fontId="3" fillId="0" borderId="1" xfId="0" applyFont="1" applyFill="1" applyBorder="1" applyAlignment="1">
      <alignment horizontal="center"/>
    </xf>
    <xf numFmtId="44" fontId="3" fillId="0" borderId="1" xfId="0" applyNumberFormat="1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638175</xdr:colOff>
      <xdr:row>0</xdr:row>
      <xdr:rowOff>200025</xdr:rowOff>
    </xdr:from>
    <xdr:to>
      <xdr:col>17</xdr:col>
      <xdr:colOff>1152525</xdr:colOff>
      <xdr:row>5</xdr:row>
      <xdr:rowOff>38100</xdr:rowOff>
    </xdr:to>
    <xdr:pic>
      <xdr:nvPicPr>
        <xdr:cNvPr id="1027" name="Picture 3" descr="https://www.goinfra.go.gov.br/themes/site4/assets/images/logo/logo-goinfra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45150" y="200025"/>
          <a:ext cx="1724025" cy="9525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638175</xdr:colOff>
      <xdr:row>57</xdr:row>
      <xdr:rowOff>200025</xdr:rowOff>
    </xdr:from>
    <xdr:to>
      <xdr:col>17</xdr:col>
      <xdr:colOff>1152525</xdr:colOff>
      <xdr:row>62</xdr:row>
      <xdr:rowOff>38100</xdr:rowOff>
    </xdr:to>
    <xdr:pic>
      <xdr:nvPicPr>
        <xdr:cNvPr id="5" name="Picture 3" descr="https://www.goinfra.go.gov.br/themes/site4/assets/images/logo/logo-goinfra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07050" y="200025"/>
          <a:ext cx="1724025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12"/>
  <sheetViews>
    <sheetView showGridLines="0" tabSelected="1" view="pageBreakPreview" zoomScale="60" workbookViewId="0">
      <selection activeCell="G59" sqref="G59"/>
    </sheetView>
  </sheetViews>
  <sheetFormatPr defaultRowHeight="15"/>
  <cols>
    <col min="2" max="3" width="3.7109375" bestFit="1" customWidth="1"/>
    <col min="4" max="4" width="12.5703125" customWidth="1"/>
    <col min="5" max="5" width="41.28515625" customWidth="1"/>
    <col min="6" max="6" width="22.28515625" customWidth="1"/>
    <col min="7" max="18" width="18.140625" customWidth="1"/>
  </cols>
  <sheetData>
    <row r="1" spans="1:19" ht="23.25" customHeight="1">
      <c r="A1" s="29"/>
      <c r="B1" s="45"/>
      <c r="C1" s="30" t="s">
        <v>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46"/>
    </row>
    <row r="2" spans="1:19" ht="10.5" customHeight="1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3"/>
    </row>
    <row r="3" spans="1:19" ht="18" customHeight="1">
      <c r="A3" s="31"/>
      <c r="B3" s="32"/>
      <c r="C3" s="32"/>
      <c r="D3" s="34" t="s">
        <v>1</v>
      </c>
      <c r="E3" s="34" t="s">
        <v>8</v>
      </c>
      <c r="F3" s="35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3"/>
    </row>
    <row r="4" spans="1:19" ht="18" customHeight="1">
      <c r="A4" s="31"/>
      <c r="B4" s="32"/>
      <c r="C4" s="32"/>
      <c r="D4" s="34" t="s">
        <v>2</v>
      </c>
      <c r="E4" s="34" t="s">
        <v>9</v>
      </c>
      <c r="F4" s="35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3"/>
    </row>
    <row r="5" spans="1:19" ht="18" customHeight="1">
      <c r="A5" s="31"/>
      <c r="B5" s="32"/>
      <c r="C5" s="32"/>
      <c r="D5" s="34" t="s">
        <v>10</v>
      </c>
      <c r="E5" s="34" t="s">
        <v>12</v>
      </c>
      <c r="F5" s="35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</row>
    <row r="6" spans="1:19" ht="11.25" customHeight="1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</row>
    <row r="7" spans="1:19" ht="18.75" customHeight="1">
      <c r="A7" s="31"/>
      <c r="B7" s="21"/>
      <c r="C7" s="22" t="s">
        <v>3</v>
      </c>
      <c r="D7" s="8" t="s">
        <v>11</v>
      </c>
      <c r="E7" s="8"/>
      <c r="F7" s="8" t="s">
        <v>36</v>
      </c>
      <c r="G7" s="9" t="s">
        <v>23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33"/>
    </row>
    <row r="8" spans="1:19" ht="18.75" customHeight="1">
      <c r="A8" s="31"/>
      <c r="B8" s="21"/>
      <c r="C8" s="22"/>
      <c r="D8" s="8"/>
      <c r="E8" s="8"/>
      <c r="F8" s="8"/>
      <c r="G8" s="10" t="s">
        <v>24</v>
      </c>
      <c r="H8" s="10" t="s">
        <v>25</v>
      </c>
      <c r="I8" s="10" t="s">
        <v>26</v>
      </c>
      <c r="J8" s="10" t="s">
        <v>27</v>
      </c>
      <c r="K8" s="10" t="s">
        <v>28</v>
      </c>
      <c r="L8" s="10" t="s">
        <v>29</v>
      </c>
      <c r="M8" s="10" t="s">
        <v>30</v>
      </c>
      <c r="N8" s="10" t="s">
        <v>31</v>
      </c>
      <c r="O8" s="10" t="s">
        <v>32</v>
      </c>
      <c r="P8" s="10" t="s">
        <v>33</v>
      </c>
      <c r="Q8" s="10" t="s">
        <v>34</v>
      </c>
      <c r="R8" s="10" t="s">
        <v>35</v>
      </c>
      <c r="S8" s="33"/>
    </row>
    <row r="9" spans="1:19" s="1" customFormat="1">
      <c r="A9" s="47"/>
      <c r="B9" s="23" t="s">
        <v>40</v>
      </c>
      <c r="C9" s="3">
        <v>1</v>
      </c>
      <c r="D9" s="5" t="s">
        <v>13</v>
      </c>
      <c r="E9" s="5"/>
      <c r="F9" s="14">
        <v>51997.14</v>
      </c>
      <c r="G9" s="24">
        <v>1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48"/>
    </row>
    <row r="10" spans="1:19" s="1" customFormat="1">
      <c r="A10" s="47"/>
      <c r="B10" s="23"/>
      <c r="C10" s="3"/>
      <c r="D10" s="5"/>
      <c r="E10" s="5"/>
      <c r="F10" s="14"/>
      <c r="G10" s="16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48"/>
    </row>
    <row r="11" spans="1:19" s="1" customFormat="1">
      <c r="A11" s="47"/>
      <c r="B11" s="23"/>
      <c r="C11" s="3"/>
      <c r="D11" s="5"/>
      <c r="E11" s="5"/>
      <c r="F11" s="14"/>
      <c r="G11" s="15">
        <v>51997.14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48"/>
    </row>
    <row r="12" spans="1:19" s="1" customFormat="1">
      <c r="A12" s="47"/>
      <c r="B12" s="23"/>
      <c r="C12" s="3">
        <v>2</v>
      </c>
      <c r="D12" s="5" t="s">
        <v>14</v>
      </c>
      <c r="E12" s="5"/>
      <c r="F12" s="14">
        <v>604.16999999999996</v>
      </c>
      <c r="G12" s="6"/>
      <c r="H12" s="7"/>
      <c r="I12" s="6"/>
      <c r="J12" s="7"/>
      <c r="K12" s="6"/>
      <c r="L12" s="7"/>
      <c r="M12" s="6"/>
      <c r="N12" s="7"/>
      <c r="O12" s="6"/>
      <c r="P12" s="7"/>
      <c r="Q12" s="6"/>
      <c r="R12" s="7"/>
      <c r="S12" s="48"/>
    </row>
    <row r="13" spans="1:19" s="1" customFormat="1">
      <c r="A13" s="47"/>
      <c r="B13" s="23"/>
      <c r="C13" s="3"/>
      <c r="D13" s="5"/>
      <c r="E13" s="5"/>
      <c r="F13" s="14"/>
      <c r="G13" s="6"/>
      <c r="H13" s="7"/>
      <c r="I13" s="6"/>
      <c r="J13" s="7"/>
      <c r="K13" s="6"/>
      <c r="L13" s="7"/>
      <c r="M13" s="6"/>
      <c r="N13" s="7"/>
      <c r="O13" s="6"/>
      <c r="P13" s="7"/>
      <c r="Q13" s="6"/>
      <c r="R13" s="7"/>
      <c r="S13" s="48"/>
    </row>
    <row r="14" spans="1:19" s="1" customFormat="1">
      <c r="A14" s="47"/>
      <c r="B14" s="23"/>
      <c r="C14" s="3"/>
      <c r="D14" s="5"/>
      <c r="E14" s="5"/>
      <c r="F14" s="14"/>
      <c r="G14" s="6"/>
      <c r="H14" s="7"/>
      <c r="I14" s="6"/>
      <c r="J14" s="7"/>
      <c r="K14" s="6"/>
      <c r="L14" s="7"/>
      <c r="M14" s="6"/>
      <c r="N14" s="7"/>
      <c r="O14" s="6"/>
      <c r="P14" s="7"/>
      <c r="Q14" s="6"/>
      <c r="R14" s="7"/>
      <c r="S14" s="48"/>
    </row>
    <row r="15" spans="1:19" s="1" customFormat="1">
      <c r="A15" s="47"/>
      <c r="B15" s="23"/>
      <c r="C15" s="3">
        <v>3</v>
      </c>
      <c r="D15" s="5" t="s">
        <v>15</v>
      </c>
      <c r="E15" s="5"/>
      <c r="F15" s="14">
        <v>21377.72</v>
      </c>
      <c r="G15" s="6"/>
      <c r="H15" s="7"/>
      <c r="I15" s="6"/>
      <c r="J15" s="7"/>
      <c r="K15" s="6"/>
      <c r="L15" s="7"/>
      <c r="M15" s="6"/>
      <c r="N15" s="7"/>
      <c r="O15" s="6"/>
      <c r="P15" s="7"/>
      <c r="Q15" s="6"/>
      <c r="R15" s="7"/>
      <c r="S15" s="48"/>
    </row>
    <row r="16" spans="1:19" s="1" customFormat="1">
      <c r="A16" s="47"/>
      <c r="B16" s="23"/>
      <c r="C16" s="3"/>
      <c r="D16" s="5"/>
      <c r="E16" s="5"/>
      <c r="F16" s="14"/>
      <c r="G16" s="6"/>
      <c r="H16" s="7"/>
      <c r="I16" s="6"/>
      <c r="J16" s="7"/>
      <c r="K16" s="6"/>
      <c r="L16" s="7"/>
      <c r="M16" s="6"/>
      <c r="N16" s="7"/>
      <c r="O16" s="6"/>
      <c r="P16" s="7"/>
      <c r="Q16" s="6"/>
      <c r="R16" s="7"/>
      <c r="S16" s="48"/>
    </row>
    <row r="17" spans="1:19" s="1" customFormat="1">
      <c r="A17" s="47"/>
      <c r="B17" s="23"/>
      <c r="C17" s="3"/>
      <c r="D17" s="5"/>
      <c r="E17" s="5"/>
      <c r="F17" s="14"/>
      <c r="G17" s="6"/>
      <c r="H17" s="7"/>
      <c r="I17" s="6"/>
      <c r="J17" s="7"/>
      <c r="K17" s="6"/>
      <c r="L17" s="7"/>
      <c r="M17" s="6"/>
      <c r="N17" s="7"/>
      <c r="O17" s="6"/>
      <c r="P17" s="7"/>
      <c r="Q17" s="6"/>
      <c r="R17" s="7"/>
      <c r="S17" s="48"/>
    </row>
    <row r="18" spans="1:19" s="1" customFormat="1">
      <c r="A18" s="47"/>
      <c r="B18" s="23"/>
      <c r="C18" s="3">
        <v>4</v>
      </c>
      <c r="D18" s="5" t="s">
        <v>16</v>
      </c>
      <c r="E18" s="5"/>
      <c r="F18" s="14">
        <v>140935.99</v>
      </c>
      <c r="G18" s="6"/>
      <c r="H18" s="7"/>
      <c r="I18" s="6"/>
      <c r="J18" s="7"/>
      <c r="K18" s="6"/>
      <c r="L18" s="7"/>
      <c r="M18" s="6"/>
      <c r="N18" s="7"/>
      <c r="O18" s="6"/>
      <c r="P18" s="7"/>
      <c r="Q18" s="6"/>
      <c r="R18" s="7"/>
      <c r="S18" s="48"/>
    </row>
    <row r="19" spans="1:19" s="1" customFormat="1">
      <c r="A19" s="47"/>
      <c r="B19" s="23"/>
      <c r="C19" s="3"/>
      <c r="D19" s="5"/>
      <c r="E19" s="5"/>
      <c r="F19" s="14"/>
      <c r="G19" s="6"/>
      <c r="H19" s="7"/>
      <c r="I19" s="6"/>
      <c r="J19" s="7"/>
      <c r="K19" s="6"/>
      <c r="L19" s="7"/>
      <c r="M19" s="6"/>
      <c r="N19" s="7"/>
      <c r="O19" s="6"/>
      <c r="P19" s="7"/>
      <c r="Q19" s="6"/>
      <c r="R19" s="7"/>
      <c r="S19" s="48"/>
    </row>
    <row r="20" spans="1:19" s="1" customFormat="1">
      <c r="A20" s="47"/>
      <c r="B20" s="23"/>
      <c r="C20" s="3"/>
      <c r="D20" s="5"/>
      <c r="E20" s="5"/>
      <c r="F20" s="14"/>
      <c r="G20" s="6"/>
      <c r="H20" s="7"/>
      <c r="I20" s="6"/>
      <c r="J20" s="7"/>
      <c r="K20" s="6"/>
      <c r="L20" s="7"/>
      <c r="M20" s="6"/>
      <c r="N20" s="7"/>
      <c r="O20" s="6"/>
      <c r="P20" s="7"/>
      <c r="Q20" s="6"/>
      <c r="R20" s="7"/>
      <c r="S20" s="48"/>
    </row>
    <row r="21" spans="1:19" s="1" customFormat="1">
      <c r="A21" s="47"/>
      <c r="B21" s="23"/>
      <c r="C21" s="3">
        <v>5</v>
      </c>
      <c r="D21" s="5" t="s">
        <v>17</v>
      </c>
      <c r="E21" s="5"/>
      <c r="F21" s="14">
        <v>914239.42</v>
      </c>
      <c r="G21" s="6"/>
      <c r="H21" s="24">
        <f>1/23</f>
        <v>4.3478260869565216E-2</v>
      </c>
      <c r="I21" s="24">
        <f>1/23</f>
        <v>4.3478260869565216E-2</v>
      </c>
      <c r="J21" s="24">
        <f t="shared" ref="J21:R21" si="0">1/23</f>
        <v>4.3478260869565216E-2</v>
      </c>
      <c r="K21" s="24">
        <f t="shared" si="0"/>
        <v>4.3478260869565216E-2</v>
      </c>
      <c r="L21" s="24">
        <f t="shared" si="0"/>
        <v>4.3478260869565216E-2</v>
      </c>
      <c r="M21" s="24">
        <f t="shared" si="0"/>
        <v>4.3478260869565216E-2</v>
      </c>
      <c r="N21" s="24">
        <f t="shared" si="0"/>
        <v>4.3478260869565216E-2</v>
      </c>
      <c r="O21" s="24">
        <f t="shared" si="0"/>
        <v>4.3478260869565216E-2</v>
      </c>
      <c r="P21" s="24">
        <f t="shared" si="0"/>
        <v>4.3478260869565216E-2</v>
      </c>
      <c r="Q21" s="24">
        <f t="shared" si="0"/>
        <v>4.3478260869565216E-2</v>
      </c>
      <c r="R21" s="24">
        <f t="shared" si="0"/>
        <v>4.3478260869565216E-2</v>
      </c>
      <c r="S21" s="48"/>
    </row>
    <row r="22" spans="1:19" s="1" customFormat="1">
      <c r="A22" s="47"/>
      <c r="B22" s="23"/>
      <c r="C22" s="3"/>
      <c r="D22" s="5"/>
      <c r="E22" s="5"/>
      <c r="F22" s="14"/>
      <c r="G22" s="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48"/>
    </row>
    <row r="23" spans="1:19" s="1" customFormat="1">
      <c r="A23" s="47"/>
      <c r="B23" s="23"/>
      <c r="C23" s="3"/>
      <c r="D23" s="5"/>
      <c r="E23" s="5"/>
      <c r="F23" s="14"/>
      <c r="G23" s="6"/>
      <c r="H23" s="15">
        <f>H21*$F$21</f>
        <v>39749.54</v>
      </c>
      <c r="I23" s="15">
        <f>I21*$F$21</f>
        <v>39749.54</v>
      </c>
      <c r="J23" s="15">
        <f t="shared" ref="J23:R23" si="1">J21*$F$21</f>
        <v>39749.54</v>
      </c>
      <c r="K23" s="15">
        <f t="shared" si="1"/>
        <v>39749.54</v>
      </c>
      <c r="L23" s="15">
        <f t="shared" si="1"/>
        <v>39749.54</v>
      </c>
      <c r="M23" s="15">
        <f t="shared" si="1"/>
        <v>39749.54</v>
      </c>
      <c r="N23" s="15">
        <f t="shared" si="1"/>
        <v>39749.54</v>
      </c>
      <c r="O23" s="15">
        <f t="shared" si="1"/>
        <v>39749.54</v>
      </c>
      <c r="P23" s="15">
        <f t="shared" si="1"/>
        <v>39749.54</v>
      </c>
      <c r="Q23" s="15">
        <f t="shared" si="1"/>
        <v>39749.54</v>
      </c>
      <c r="R23" s="15">
        <f t="shared" si="1"/>
        <v>39749.54</v>
      </c>
      <c r="S23" s="48"/>
    </row>
    <row r="24" spans="1:19" s="1" customFormat="1">
      <c r="A24" s="47"/>
      <c r="B24" s="23"/>
      <c r="C24" s="3">
        <v>6</v>
      </c>
      <c r="D24" s="5" t="s">
        <v>18</v>
      </c>
      <c r="E24" s="5"/>
      <c r="F24" s="14">
        <f>3400631.75-F21</f>
        <v>2486392.33</v>
      </c>
      <c r="G24" s="6"/>
      <c r="H24" s="24">
        <f>1/18</f>
        <v>5.5555555555555552E-2</v>
      </c>
      <c r="I24" s="24">
        <f t="shared" ref="I24:Q24" si="2">1/18</f>
        <v>5.5555555555555552E-2</v>
      </c>
      <c r="J24" s="24">
        <f t="shared" si="2"/>
        <v>5.5555555555555552E-2</v>
      </c>
      <c r="K24" s="24">
        <f t="shared" si="2"/>
        <v>5.5555555555555552E-2</v>
      </c>
      <c r="L24" s="24">
        <f t="shared" si="2"/>
        <v>5.5555555555555552E-2</v>
      </c>
      <c r="M24" s="24">
        <f t="shared" si="2"/>
        <v>5.5555555555555552E-2</v>
      </c>
      <c r="N24" s="24">
        <f t="shared" si="2"/>
        <v>5.5555555555555552E-2</v>
      </c>
      <c r="O24" s="24">
        <f t="shared" si="2"/>
        <v>5.5555555555555552E-2</v>
      </c>
      <c r="P24" s="24">
        <f t="shared" si="2"/>
        <v>5.5555555555555552E-2</v>
      </c>
      <c r="Q24" s="24">
        <f t="shared" si="2"/>
        <v>5.5555555555555552E-2</v>
      </c>
      <c r="R24" s="7"/>
      <c r="S24" s="48"/>
    </row>
    <row r="25" spans="1:19" s="1" customFormat="1">
      <c r="A25" s="47"/>
      <c r="B25" s="23"/>
      <c r="C25" s="3"/>
      <c r="D25" s="5"/>
      <c r="E25" s="5"/>
      <c r="F25" s="14"/>
      <c r="G25" s="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7"/>
      <c r="S25" s="48"/>
    </row>
    <row r="26" spans="1:19" s="1" customFormat="1">
      <c r="A26" s="47"/>
      <c r="B26" s="23"/>
      <c r="C26" s="3"/>
      <c r="D26" s="5"/>
      <c r="E26" s="5"/>
      <c r="F26" s="14"/>
      <c r="G26" s="6"/>
      <c r="H26" s="15">
        <f>$F$24*H24</f>
        <v>138132.90722222222</v>
      </c>
      <c r="I26" s="15">
        <f>$F$24*I24</f>
        <v>138132.90722222222</v>
      </c>
      <c r="J26" s="15">
        <f>$F$24*J24</f>
        <v>138132.90722222222</v>
      </c>
      <c r="K26" s="15">
        <f>$F$24*K24</f>
        <v>138132.90722222222</v>
      </c>
      <c r="L26" s="15">
        <f>$F$24*L24</f>
        <v>138132.90722222222</v>
      </c>
      <c r="M26" s="15">
        <f>$F$24*M24</f>
        <v>138132.90722222222</v>
      </c>
      <c r="N26" s="15">
        <f>$F$24*N24</f>
        <v>138132.90722222222</v>
      </c>
      <c r="O26" s="15">
        <f>$F$24*O24</f>
        <v>138132.90722222222</v>
      </c>
      <c r="P26" s="15">
        <f>$F$24*P24</f>
        <v>138132.90722222222</v>
      </c>
      <c r="Q26" s="15">
        <f>$F$24*Q24</f>
        <v>138132.90722222222</v>
      </c>
      <c r="R26" s="7"/>
      <c r="S26" s="48"/>
    </row>
    <row r="27" spans="1:19" s="1" customFormat="1">
      <c r="A27" s="47"/>
      <c r="B27" s="23"/>
      <c r="C27" s="3">
        <v>7</v>
      </c>
      <c r="D27" s="5" t="s">
        <v>19</v>
      </c>
      <c r="E27" s="5"/>
      <c r="F27" s="14">
        <v>24449.360000000001</v>
      </c>
      <c r="G27" s="6"/>
      <c r="H27" s="7"/>
      <c r="I27" s="6"/>
      <c r="J27" s="7"/>
      <c r="K27" s="6"/>
      <c r="L27" s="7"/>
      <c r="M27" s="6"/>
      <c r="N27" s="7"/>
      <c r="O27" s="6"/>
      <c r="P27" s="7"/>
      <c r="Q27" s="6"/>
      <c r="R27" s="7"/>
      <c r="S27" s="48"/>
    </row>
    <row r="28" spans="1:19" s="1" customFormat="1">
      <c r="A28" s="47"/>
      <c r="B28" s="23"/>
      <c r="C28" s="3"/>
      <c r="D28" s="5"/>
      <c r="E28" s="5"/>
      <c r="F28" s="14"/>
      <c r="G28" s="6"/>
      <c r="H28" s="7"/>
      <c r="I28" s="6"/>
      <c r="J28" s="7"/>
      <c r="K28" s="6"/>
      <c r="L28" s="7"/>
      <c r="M28" s="6"/>
      <c r="N28" s="7"/>
      <c r="O28" s="6"/>
      <c r="P28" s="7"/>
      <c r="Q28" s="6"/>
      <c r="R28" s="7"/>
      <c r="S28" s="48"/>
    </row>
    <row r="29" spans="1:19" s="1" customFormat="1">
      <c r="A29" s="47"/>
      <c r="B29" s="23"/>
      <c r="C29" s="3"/>
      <c r="D29" s="5"/>
      <c r="E29" s="5"/>
      <c r="F29" s="14"/>
      <c r="G29" s="6"/>
      <c r="H29" s="7"/>
      <c r="I29" s="6"/>
      <c r="J29" s="7"/>
      <c r="K29" s="6"/>
      <c r="L29" s="7"/>
      <c r="M29" s="6"/>
      <c r="N29" s="7"/>
      <c r="O29" s="6"/>
      <c r="P29" s="7"/>
      <c r="Q29" s="6"/>
      <c r="R29" s="7"/>
      <c r="S29" s="48"/>
    </row>
    <row r="30" spans="1:19" s="1" customFormat="1">
      <c r="A30" s="47"/>
      <c r="B30" s="23"/>
      <c r="C30" s="3">
        <v>8</v>
      </c>
      <c r="D30" s="5" t="s">
        <v>20</v>
      </c>
      <c r="E30" s="5"/>
      <c r="F30" s="14">
        <v>12698.79</v>
      </c>
      <c r="G30" s="6"/>
      <c r="H30" s="7"/>
      <c r="I30" s="6"/>
      <c r="J30" s="7"/>
      <c r="K30" s="6"/>
      <c r="L30" s="7"/>
      <c r="M30" s="6"/>
      <c r="N30" s="7"/>
      <c r="O30" s="6"/>
      <c r="P30" s="7"/>
      <c r="Q30" s="6"/>
      <c r="R30" s="7"/>
      <c r="S30" s="48"/>
    </row>
    <row r="31" spans="1:19" s="1" customFormat="1">
      <c r="A31" s="47"/>
      <c r="B31" s="23"/>
      <c r="C31" s="3"/>
      <c r="D31" s="5"/>
      <c r="E31" s="5"/>
      <c r="F31" s="14"/>
      <c r="G31" s="6"/>
      <c r="H31" s="7"/>
      <c r="I31" s="6"/>
      <c r="J31" s="7"/>
      <c r="K31" s="6"/>
      <c r="L31" s="7"/>
      <c r="M31" s="6"/>
      <c r="N31" s="7"/>
      <c r="O31" s="6"/>
      <c r="P31" s="7"/>
      <c r="Q31" s="6"/>
      <c r="R31" s="7"/>
      <c r="S31" s="48"/>
    </row>
    <row r="32" spans="1:19" s="1" customFormat="1">
      <c r="A32" s="47"/>
      <c r="B32" s="23"/>
      <c r="C32" s="3"/>
      <c r="D32" s="5"/>
      <c r="E32" s="5"/>
      <c r="F32" s="14"/>
      <c r="G32" s="6"/>
      <c r="H32" s="7"/>
      <c r="I32" s="6"/>
      <c r="J32" s="7"/>
      <c r="K32" s="6"/>
      <c r="L32" s="7"/>
      <c r="M32" s="6"/>
      <c r="N32" s="7"/>
      <c r="O32" s="6"/>
      <c r="P32" s="7"/>
      <c r="Q32" s="6"/>
      <c r="R32" s="7"/>
      <c r="S32" s="48"/>
    </row>
    <row r="33" spans="1:19" s="1" customFormat="1">
      <c r="A33" s="47"/>
      <c r="B33" s="23"/>
      <c r="C33" s="3">
        <v>9</v>
      </c>
      <c r="D33" s="5" t="s">
        <v>21</v>
      </c>
      <c r="E33" s="5"/>
      <c r="F33" s="14">
        <v>17988.62</v>
      </c>
      <c r="G33" s="6"/>
      <c r="H33" s="7"/>
      <c r="I33" s="6"/>
      <c r="J33" s="7"/>
      <c r="K33" s="6"/>
      <c r="L33" s="7"/>
      <c r="M33" s="6"/>
      <c r="N33" s="7"/>
      <c r="O33" s="6"/>
      <c r="P33" s="7"/>
      <c r="Q33" s="6"/>
      <c r="R33" s="7"/>
      <c r="S33" s="48"/>
    </row>
    <row r="34" spans="1:19" s="1" customFormat="1">
      <c r="A34" s="47"/>
      <c r="B34" s="23"/>
      <c r="C34" s="3"/>
      <c r="D34" s="5"/>
      <c r="E34" s="5"/>
      <c r="F34" s="14"/>
      <c r="G34" s="6"/>
      <c r="H34" s="7"/>
      <c r="I34" s="6"/>
      <c r="J34" s="7"/>
      <c r="K34" s="6"/>
      <c r="L34" s="7"/>
      <c r="M34" s="6"/>
      <c r="N34" s="7"/>
      <c r="O34" s="6"/>
      <c r="P34" s="7"/>
      <c r="Q34" s="6"/>
      <c r="R34" s="7"/>
      <c r="S34" s="48"/>
    </row>
    <row r="35" spans="1:19" s="1" customFormat="1">
      <c r="A35" s="47"/>
      <c r="B35" s="23"/>
      <c r="C35" s="3"/>
      <c r="D35" s="5"/>
      <c r="E35" s="5"/>
      <c r="F35" s="14"/>
      <c r="G35" s="6"/>
      <c r="H35" s="7"/>
      <c r="I35" s="6"/>
      <c r="J35" s="7"/>
      <c r="K35" s="6"/>
      <c r="L35" s="7"/>
      <c r="M35" s="6"/>
      <c r="N35" s="7"/>
      <c r="O35" s="6"/>
      <c r="P35" s="7"/>
      <c r="Q35" s="6"/>
      <c r="R35" s="7"/>
      <c r="S35" s="48"/>
    </row>
    <row r="36" spans="1:19" s="1" customFormat="1">
      <c r="A36" s="47"/>
      <c r="B36" s="23"/>
      <c r="C36" s="3">
        <v>10</v>
      </c>
      <c r="D36" s="5" t="s">
        <v>22</v>
      </c>
      <c r="E36" s="5"/>
      <c r="F36" s="14">
        <v>1744.9</v>
      </c>
      <c r="G36" s="24">
        <v>0.5</v>
      </c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48"/>
    </row>
    <row r="37" spans="1:19" s="1" customFormat="1">
      <c r="A37" s="47"/>
      <c r="B37" s="23"/>
      <c r="C37" s="3"/>
      <c r="D37" s="5"/>
      <c r="E37" s="5"/>
      <c r="F37" s="14"/>
      <c r="G37" s="16"/>
      <c r="H37" s="7"/>
      <c r="I37" s="6"/>
      <c r="J37" s="7"/>
      <c r="K37" s="6"/>
      <c r="L37" s="7"/>
      <c r="M37" s="6"/>
      <c r="N37" s="7"/>
      <c r="O37" s="6"/>
      <c r="P37" s="7"/>
      <c r="Q37" s="6"/>
      <c r="R37" s="7"/>
      <c r="S37" s="48"/>
    </row>
    <row r="38" spans="1:19" s="1" customFormat="1">
      <c r="A38" s="47"/>
      <c r="B38" s="23"/>
      <c r="C38" s="3"/>
      <c r="D38" s="5"/>
      <c r="E38" s="5"/>
      <c r="F38" s="14"/>
      <c r="G38" s="15">
        <f>G36*F36</f>
        <v>872.45</v>
      </c>
      <c r="H38" s="7"/>
      <c r="I38" s="6"/>
      <c r="J38" s="7"/>
      <c r="K38" s="6"/>
      <c r="L38" s="7"/>
      <c r="M38" s="6"/>
      <c r="N38" s="7"/>
      <c r="O38" s="6"/>
      <c r="P38" s="7"/>
      <c r="Q38" s="6"/>
      <c r="R38" s="7"/>
      <c r="S38" s="48"/>
    </row>
    <row r="39" spans="1:19" ht="15.75">
      <c r="A39" s="31"/>
      <c r="B39" s="32"/>
      <c r="C39" s="43" t="s">
        <v>38</v>
      </c>
      <c r="D39" s="43"/>
      <c r="E39" s="43"/>
      <c r="F39" s="44">
        <f>SUM(F9:F36)</f>
        <v>3672428.44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33"/>
    </row>
    <row r="40" spans="1:19" s="2" customFormat="1" ht="18" customHeight="1">
      <c r="A40" s="19"/>
      <c r="B40" s="23" t="s">
        <v>37</v>
      </c>
      <c r="C40" s="3" t="s">
        <v>4</v>
      </c>
      <c r="D40" s="3"/>
      <c r="E40" s="3"/>
      <c r="F40" s="4"/>
      <c r="G40" s="27">
        <f>G38+G35+G32+G29+G26+G23+G20+G17+G14+G11</f>
        <v>52869.59</v>
      </c>
      <c r="H40" s="27">
        <f>H38+H35+H32+H29+H26+H23+H20+H17+H14+H11</f>
        <v>177882.44722222222</v>
      </c>
      <c r="I40" s="27">
        <f t="shared" ref="I40:R40" si="3">I38+I35+I32+I29+I26+I23+I20+I17+I14+I11</f>
        <v>177882.44722222222</v>
      </c>
      <c r="J40" s="27">
        <f t="shared" si="3"/>
        <v>177882.44722222222</v>
      </c>
      <c r="K40" s="27">
        <f t="shared" si="3"/>
        <v>177882.44722222222</v>
      </c>
      <c r="L40" s="27">
        <f t="shared" si="3"/>
        <v>177882.44722222222</v>
      </c>
      <c r="M40" s="27">
        <f t="shared" si="3"/>
        <v>177882.44722222222</v>
      </c>
      <c r="N40" s="27">
        <f t="shared" si="3"/>
        <v>177882.44722222222</v>
      </c>
      <c r="O40" s="27">
        <f t="shared" si="3"/>
        <v>177882.44722222222</v>
      </c>
      <c r="P40" s="27">
        <f t="shared" si="3"/>
        <v>177882.44722222222</v>
      </c>
      <c r="Q40" s="27">
        <f t="shared" si="3"/>
        <v>177882.44722222222</v>
      </c>
      <c r="R40" s="27">
        <f t="shared" si="3"/>
        <v>39749.54</v>
      </c>
      <c r="S40" s="20"/>
    </row>
    <row r="41" spans="1:19" s="2" customFormat="1" ht="18" customHeight="1">
      <c r="A41" s="19"/>
      <c r="B41" s="23"/>
      <c r="C41" s="3" t="s">
        <v>5</v>
      </c>
      <c r="D41" s="3"/>
      <c r="E41" s="3"/>
      <c r="F41" s="4"/>
      <c r="G41" s="28">
        <f>G40/$F$39</f>
        <v>1.4396356760596266E-2</v>
      </c>
      <c r="H41" s="28">
        <f>H40/$F$39</f>
        <v>4.8437280706338889E-2</v>
      </c>
      <c r="I41" s="28">
        <f t="shared" ref="I41:R41" si="4">I40/$F$39</f>
        <v>4.8437280706338889E-2</v>
      </c>
      <c r="J41" s="28">
        <f t="shared" si="4"/>
        <v>4.8437280706338889E-2</v>
      </c>
      <c r="K41" s="28">
        <f t="shared" si="4"/>
        <v>4.8437280706338889E-2</v>
      </c>
      <c r="L41" s="28">
        <f t="shared" si="4"/>
        <v>4.8437280706338889E-2</v>
      </c>
      <c r="M41" s="28">
        <f t="shared" si="4"/>
        <v>4.8437280706338889E-2</v>
      </c>
      <c r="N41" s="28">
        <f t="shared" si="4"/>
        <v>4.8437280706338889E-2</v>
      </c>
      <c r="O41" s="28">
        <f t="shared" si="4"/>
        <v>4.8437280706338889E-2</v>
      </c>
      <c r="P41" s="28">
        <f t="shared" si="4"/>
        <v>4.8437280706338889E-2</v>
      </c>
      <c r="Q41" s="28">
        <f t="shared" si="4"/>
        <v>4.8437280706338889E-2</v>
      </c>
      <c r="R41" s="28">
        <f t="shared" si="4"/>
        <v>1.0823775234678229E-2</v>
      </c>
      <c r="S41" s="20"/>
    </row>
    <row r="42" spans="1:19" s="2" customFormat="1" ht="18" customHeight="1">
      <c r="A42" s="19"/>
      <c r="B42" s="23"/>
      <c r="C42" s="3" t="s">
        <v>6</v>
      </c>
      <c r="D42" s="3"/>
      <c r="E42" s="3"/>
      <c r="F42" s="4"/>
      <c r="G42" s="27">
        <f>G40</f>
        <v>52869.59</v>
      </c>
      <c r="H42" s="13">
        <f>G42+H40</f>
        <v>230752.03722222222</v>
      </c>
      <c r="I42" s="13">
        <f t="shared" ref="I42:R42" si="5">H42+I40</f>
        <v>408634.48444444442</v>
      </c>
      <c r="J42" s="13">
        <f t="shared" si="5"/>
        <v>586516.93166666664</v>
      </c>
      <c r="K42" s="13">
        <f t="shared" si="5"/>
        <v>764399.37888888887</v>
      </c>
      <c r="L42" s="13">
        <f t="shared" si="5"/>
        <v>942281.82611111109</v>
      </c>
      <c r="M42" s="13">
        <f t="shared" si="5"/>
        <v>1120164.2733333334</v>
      </c>
      <c r="N42" s="13">
        <f t="shared" si="5"/>
        <v>1298046.7205555555</v>
      </c>
      <c r="O42" s="13">
        <f t="shared" si="5"/>
        <v>1475929.1677777776</v>
      </c>
      <c r="P42" s="13">
        <f t="shared" si="5"/>
        <v>1653811.6149999998</v>
      </c>
      <c r="Q42" s="13">
        <f t="shared" si="5"/>
        <v>1831694.0622222219</v>
      </c>
      <c r="R42" s="13">
        <f t="shared" si="5"/>
        <v>1871443.6022222219</v>
      </c>
      <c r="S42" s="20"/>
    </row>
    <row r="43" spans="1:19" s="2" customFormat="1" ht="18" customHeight="1">
      <c r="A43" s="19"/>
      <c r="B43" s="23"/>
      <c r="C43" s="3" t="s">
        <v>7</v>
      </c>
      <c r="D43" s="3"/>
      <c r="E43" s="3"/>
      <c r="F43" s="4"/>
      <c r="G43" s="28">
        <f>G41</f>
        <v>1.4396356760596266E-2</v>
      </c>
      <c r="H43" s="28">
        <f>H42/$F$39</f>
        <v>6.2833637466935155E-2</v>
      </c>
      <c r="I43" s="28">
        <f t="shared" ref="I43:R43" si="6">I42/$F$39</f>
        <v>0.11127091817327404</v>
      </c>
      <c r="J43" s="28">
        <f t="shared" si="6"/>
        <v>0.15970819887961293</v>
      </c>
      <c r="K43" s="28">
        <f t="shared" si="6"/>
        <v>0.20814547958595181</v>
      </c>
      <c r="L43" s="28">
        <f t="shared" si="6"/>
        <v>0.25658276029229071</v>
      </c>
      <c r="M43" s="28">
        <f t="shared" si="6"/>
        <v>0.30502004099862962</v>
      </c>
      <c r="N43" s="28">
        <f t="shared" si="6"/>
        <v>0.35345732170496846</v>
      </c>
      <c r="O43" s="28">
        <f t="shared" si="6"/>
        <v>0.40189460241130737</v>
      </c>
      <c r="P43" s="28">
        <f t="shared" si="6"/>
        <v>0.45033188311764621</v>
      </c>
      <c r="Q43" s="28">
        <f t="shared" si="6"/>
        <v>0.49876916382398506</v>
      </c>
      <c r="R43" s="28">
        <f t="shared" si="6"/>
        <v>0.50959293905866332</v>
      </c>
      <c r="S43" s="20"/>
    </row>
    <row r="44" spans="1:19">
      <c r="A44" s="31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3"/>
    </row>
    <row r="45" spans="1:19" ht="15" customHeight="1">
      <c r="A45" s="31"/>
      <c r="B45" s="32"/>
      <c r="C45" s="32"/>
      <c r="D45" s="36" t="s">
        <v>39</v>
      </c>
      <c r="E45" s="37"/>
      <c r="F45" s="37"/>
      <c r="G45" s="37"/>
      <c r="H45" s="37"/>
      <c r="I45" s="37"/>
      <c r="J45" s="32"/>
      <c r="K45" s="32"/>
      <c r="L45" s="32"/>
      <c r="M45" s="32"/>
      <c r="N45" s="32"/>
      <c r="O45" s="32"/>
      <c r="P45" s="32"/>
      <c r="Q45" s="32"/>
      <c r="R45" s="32"/>
      <c r="S45" s="33"/>
    </row>
    <row r="46" spans="1:19" ht="9" customHeight="1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3"/>
    </row>
    <row r="47" spans="1:19">
      <c r="A47" s="31"/>
      <c r="B47" s="32"/>
      <c r="C47" s="32"/>
      <c r="D47" s="38" t="s">
        <v>42</v>
      </c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3"/>
    </row>
    <row r="48" spans="1:19">
      <c r="A48" s="31"/>
      <c r="B48" s="32"/>
      <c r="C48" s="32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3"/>
    </row>
    <row r="49" spans="1:19" ht="9" customHeight="1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3"/>
    </row>
    <row r="50" spans="1:19">
      <c r="A50" s="31"/>
      <c r="B50" s="32"/>
      <c r="C50" s="32"/>
      <c r="D50" s="32" t="s">
        <v>41</v>
      </c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3"/>
    </row>
    <row r="51" spans="1:19" ht="9" customHeight="1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3"/>
    </row>
    <row r="52" spans="1:19">
      <c r="A52" s="31"/>
      <c r="B52" s="32"/>
      <c r="C52" s="32"/>
      <c r="D52" s="32" t="s">
        <v>43</v>
      </c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3"/>
    </row>
    <row r="53" spans="1:19" ht="9" customHeight="1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3"/>
    </row>
    <row r="54" spans="1:19">
      <c r="A54" s="31"/>
      <c r="B54" s="32"/>
      <c r="C54" s="32"/>
      <c r="D54" s="32" t="s">
        <v>44</v>
      </c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3"/>
    </row>
    <row r="55" spans="1:19">
      <c r="A55" s="39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1"/>
    </row>
    <row r="58" spans="1:19" ht="23.25" customHeight="1">
      <c r="A58" s="29"/>
      <c r="B58" s="45"/>
      <c r="C58" s="30" t="s">
        <v>0</v>
      </c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46"/>
    </row>
    <row r="59" spans="1:19" ht="10.5" customHeight="1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3"/>
    </row>
    <row r="60" spans="1:19" ht="18" customHeight="1">
      <c r="A60" s="31"/>
      <c r="B60" s="32"/>
      <c r="C60" s="32"/>
      <c r="D60" s="34" t="s">
        <v>1</v>
      </c>
      <c r="E60" s="34" t="s">
        <v>8</v>
      </c>
      <c r="F60" s="35"/>
      <c r="G60" s="32"/>
      <c r="H60" s="32"/>
      <c r="I60" s="42"/>
      <c r="J60" s="32"/>
      <c r="K60" s="32"/>
      <c r="L60" s="32"/>
      <c r="M60" s="32"/>
      <c r="N60" s="32"/>
      <c r="O60" s="32"/>
      <c r="P60" s="32"/>
      <c r="Q60" s="32"/>
      <c r="R60" s="32"/>
      <c r="S60" s="33"/>
    </row>
    <row r="61" spans="1:19" ht="18" customHeight="1">
      <c r="A61" s="31"/>
      <c r="B61" s="32"/>
      <c r="C61" s="32"/>
      <c r="D61" s="34" t="s">
        <v>2</v>
      </c>
      <c r="E61" s="34" t="s">
        <v>9</v>
      </c>
      <c r="F61" s="35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3"/>
    </row>
    <row r="62" spans="1:19" ht="18" customHeight="1">
      <c r="A62" s="31"/>
      <c r="B62" s="32"/>
      <c r="C62" s="32"/>
      <c r="D62" s="34" t="s">
        <v>10</v>
      </c>
      <c r="E62" s="34" t="s">
        <v>12</v>
      </c>
      <c r="F62" s="35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3"/>
    </row>
    <row r="63" spans="1:19" ht="11.25" customHeight="1">
      <c r="A63" s="31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3"/>
    </row>
    <row r="64" spans="1:19" ht="18.75" customHeight="1">
      <c r="A64" s="31"/>
      <c r="B64" s="21"/>
      <c r="C64" s="22" t="s">
        <v>3</v>
      </c>
      <c r="D64" s="8" t="s">
        <v>11</v>
      </c>
      <c r="E64" s="8"/>
      <c r="F64" s="8" t="s">
        <v>36</v>
      </c>
      <c r="G64" s="9" t="s">
        <v>23</v>
      </c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33"/>
    </row>
    <row r="65" spans="1:19" ht="18.75" customHeight="1">
      <c r="A65" s="31"/>
      <c r="B65" s="21"/>
      <c r="C65" s="22"/>
      <c r="D65" s="8"/>
      <c r="E65" s="8"/>
      <c r="F65" s="8"/>
      <c r="G65" s="10" t="s">
        <v>45</v>
      </c>
      <c r="H65" s="10" t="s">
        <v>46</v>
      </c>
      <c r="I65" s="10" t="s">
        <v>47</v>
      </c>
      <c r="J65" s="10" t="s">
        <v>48</v>
      </c>
      <c r="K65" s="10" t="s">
        <v>49</v>
      </c>
      <c r="L65" s="10" t="s">
        <v>50</v>
      </c>
      <c r="M65" s="10" t="s">
        <v>51</v>
      </c>
      <c r="N65" s="10" t="s">
        <v>52</v>
      </c>
      <c r="O65" s="10" t="s">
        <v>53</v>
      </c>
      <c r="P65" s="10" t="s">
        <v>54</v>
      </c>
      <c r="Q65" s="10" t="s">
        <v>55</v>
      </c>
      <c r="R65" s="10" t="s">
        <v>56</v>
      </c>
      <c r="S65" s="33"/>
    </row>
    <row r="66" spans="1:19" s="1" customFormat="1">
      <c r="A66" s="47"/>
      <c r="B66" s="23" t="s">
        <v>40</v>
      </c>
      <c r="C66" s="3">
        <v>1</v>
      </c>
      <c r="D66" s="5" t="s">
        <v>13</v>
      </c>
      <c r="E66" s="5"/>
      <c r="F66" s="14">
        <v>51997.14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48"/>
    </row>
    <row r="67" spans="1:19" s="1" customFormat="1">
      <c r="A67" s="47"/>
      <c r="B67" s="23"/>
      <c r="C67" s="3"/>
      <c r="D67" s="5"/>
      <c r="E67" s="5"/>
      <c r="F67" s="14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48"/>
    </row>
    <row r="68" spans="1:19" s="1" customFormat="1">
      <c r="A68" s="47"/>
      <c r="B68" s="23"/>
      <c r="C68" s="3"/>
      <c r="D68" s="5"/>
      <c r="E68" s="5"/>
      <c r="F68" s="14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48"/>
    </row>
    <row r="69" spans="1:19" s="1" customFormat="1">
      <c r="A69" s="47"/>
      <c r="B69" s="23"/>
      <c r="C69" s="3">
        <v>2</v>
      </c>
      <c r="D69" s="5" t="s">
        <v>14</v>
      </c>
      <c r="E69" s="5"/>
      <c r="F69" s="14">
        <v>604.16999999999996</v>
      </c>
      <c r="G69" s="24">
        <v>1</v>
      </c>
      <c r="H69" s="7"/>
      <c r="I69" s="6"/>
      <c r="J69" s="7"/>
      <c r="K69" s="6"/>
      <c r="L69" s="7"/>
      <c r="M69" s="6"/>
      <c r="N69" s="7"/>
      <c r="O69" s="6"/>
      <c r="P69" s="7"/>
      <c r="Q69" s="6"/>
      <c r="R69" s="7"/>
      <c r="S69" s="48"/>
    </row>
    <row r="70" spans="1:19" s="1" customFormat="1">
      <c r="A70" s="47"/>
      <c r="B70" s="23"/>
      <c r="C70" s="3"/>
      <c r="D70" s="5"/>
      <c r="E70" s="5"/>
      <c r="F70" s="14"/>
      <c r="G70" s="26"/>
      <c r="H70" s="7"/>
      <c r="I70" s="6"/>
      <c r="J70" s="7"/>
      <c r="K70" s="6"/>
      <c r="L70" s="7"/>
      <c r="M70" s="6"/>
      <c r="N70" s="7"/>
      <c r="O70" s="6"/>
      <c r="P70" s="7"/>
      <c r="Q70" s="6"/>
      <c r="R70" s="7"/>
      <c r="S70" s="48"/>
    </row>
    <row r="71" spans="1:19" s="1" customFormat="1">
      <c r="A71" s="47"/>
      <c r="B71" s="23"/>
      <c r="C71" s="3"/>
      <c r="D71" s="5"/>
      <c r="E71" s="5"/>
      <c r="F71" s="14"/>
      <c r="G71" s="15">
        <f>G69*F69</f>
        <v>604.16999999999996</v>
      </c>
      <c r="H71" s="7"/>
      <c r="I71" s="6"/>
      <c r="J71" s="7"/>
      <c r="K71" s="6"/>
      <c r="L71" s="7"/>
      <c r="M71" s="6"/>
      <c r="N71" s="7"/>
      <c r="O71" s="6"/>
      <c r="P71" s="7"/>
      <c r="Q71" s="6"/>
      <c r="R71" s="7"/>
      <c r="S71" s="48"/>
    </row>
    <row r="72" spans="1:19" s="1" customFormat="1">
      <c r="A72" s="47"/>
      <c r="B72" s="23"/>
      <c r="C72" s="3">
        <v>3</v>
      </c>
      <c r="D72" s="5" t="s">
        <v>15</v>
      </c>
      <c r="E72" s="5"/>
      <c r="F72" s="14">
        <v>21377.72</v>
      </c>
      <c r="G72" s="24">
        <f>1/2</f>
        <v>0.5</v>
      </c>
      <c r="H72" s="24">
        <f>1/2</f>
        <v>0.5</v>
      </c>
      <c r="I72" s="6"/>
      <c r="J72" s="7"/>
      <c r="K72" s="6"/>
      <c r="L72" s="7"/>
      <c r="M72" s="6"/>
      <c r="N72" s="7"/>
      <c r="O72" s="6"/>
      <c r="P72" s="7"/>
      <c r="Q72" s="6"/>
      <c r="R72" s="7"/>
      <c r="S72" s="48"/>
    </row>
    <row r="73" spans="1:19" s="1" customFormat="1">
      <c r="A73" s="47"/>
      <c r="B73" s="23"/>
      <c r="C73" s="3"/>
      <c r="D73" s="5"/>
      <c r="E73" s="5"/>
      <c r="F73" s="14"/>
      <c r="G73" s="26"/>
      <c r="H73" s="26"/>
      <c r="I73" s="6"/>
      <c r="J73" s="7"/>
      <c r="K73" s="6"/>
      <c r="L73" s="7"/>
      <c r="M73" s="6"/>
      <c r="N73" s="7"/>
      <c r="O73" s="6"/>
      <c r="P73" s="7"/>
      <c r="Q73" s="6"/>
      <c r="R73" s="7"/>
      <c r="S73" s="48"/>
    </row>
    <row r="74" spans="1:19" s="1" customFormat="1">
      <c r="A74" s="47"/>
      <c r="B74" s="23"/>
      <c r="C74" s="3"/>
      <c r="D74" s="5"/>
      <c r="E74" s="5"/>
      <c r="F74" s="14"/>
      <c r="G74" s="15">
        <f>G72*$F$72</f>
        <v>10688.86</v>
      </c>
      <c r="H74" s="15">
        <f>H72*$F$72</f>
        <v>10688.86</v>
      </c>
      <c r="I74" s="6"/>
      <c r="J74" s="7"/>
      <c r="K74" s="6"/>
      <c r="L74" s="7"/>
      <c r="M74" s="6"/>
      <c r="N74" s="7"/>
      <c r="O74" s="6"/>
      <c r="P74" s="7"/>
      <c r="Q74" s="6"/>
      <c r="R74" s="7"/>
      <c r="S74" s="48"/>
    </row>
    <row r="75" spans="1:19" s="1" customFormat="1">
      <c r="A75" s="47"/>
      <c r="B75" s="23"/>
      <c r="C75" s="3">
        <v>4</v>
      </c>
      <c r="D75" s="5" t="s">
        <v>16</v>
      </c>
      <c r="E75" s="5"/>
      <c r="F75" s="14">
        <v>140935.99</v>
      </c>
      <c r="G75" s="24">
        <f>1/2</f>
        <v>0.5</v>
      </c>
      <c r="H75" s="24">
        <f>1/2</f>
        <v>0.5</v>
      </c>
      <c r="I75" s="6"/>
      <c r="J75" s="7"/>
      <c r="K75" s="6"/>
      <c r="L75" s="7"/>
      <c r="M75" s="6"/>
      <c r="N75" s="7"/>
      <c r="O75" s="6"/>
      <c r="P75" s="7"/>
      <c r="Q75" s="6"/>
      <c r="R75" s="7"/>
      <c r="S75" s="48"/>
    </row>
    <row r="76" spans="1:19" s="1" customFormat="1">
      <c r="A76" s="47"/>
      <c r="B76" s="23"/>
      <c r="C76" s="3"/>
      <c r="D76" s="5"/>
      <c r="E76" s="5"/>
      <c r="F76" s="14"/>
      <c r="G76" s="26"/>
      <c r="H76" s="26"/>
      <c r="I76" s="6"/>
      <c r="J76" s="7"/>
      <c r="K76" s="6"/>
      <c r="L76" s="7"/>
      <c r="M76" s="6"/>
      <c r="N76" s="7"/>
      <c r="O76" s="6"/>
      <c r="P76" s="7"/>
      <c r="Q76" s="6"/>
      <c r="R76" s="7"/>
      <c r="S76" s="48"/>
    </row>
    <row r="77" spans="1:19" s="1" customFormat="1">
      <c r="A77" s="47"/>
      <c r="B77" s="23"/>
      <c r="C77" s="3"/>
      <c r="D77" s="5"/>
      <c r="E77" s="5"/>
      <c r="F77" s="14"/>
      <c r="G77" s="15">
        <f>G75*$F$75</f>
        <v>70467.994999999995</v>
      </c>
      <c r="H77" s="15">
        <f>H75*$F$75</f>
        <v>70467.994999999995</v>
      </c>
      <c r="I77" s="6"/>
      <c r="J77" s="7"/>
      <c r="K77" s="6"/>
      <c r="L77" s="7"/>
      <c r="M77" s="6"/>
      <c r="N77" s="7"/>
      <c r="O77" s="6"/>
      <c r="P77" s="7"/>
      <c r="Q77" s="6"/>
      <c r="R77" s="7"/>
      <c r="S77" s="48"/>
    </row>
    <row r="78" spans="1:19" s="1" customFormat="1">
      <c r="A78" s="47"/>
      <c r="B78" s="23"/>
      <c r="C78" s="3">
        <v>5</v>
      </c>
      <c r="D78" s="5" t="s">
        <v>17</v>
      </c>
      <c r="E78" s="5"/>
      <c r="F78" s="14">
        <v>914239.42</v>
      </c>
      <c r="G78" s="24">
        <f>1/23</f>
        <v>4.3478260869565216E-2</v>
      </c>
      <c r="H78" s="24">
        <f>1/23</f>
        <v>4.3478260869565216E-2</v>
      </c>
      <c r="I78" s="24">
        <f>1/23</f>
        <v>4.3478260869565216E-2</v>
      </c>
      <c r="J78" s="24">
        <f t="shared" ref="J78:R78" si="7">1/23</f>
        <v>4.3478260869565216E-2</v>
      </c>
      <c r="K78" s="24">
        <f t="shared" si="7"/>
        <v>4.3478260869565216E-2</v>
      </c>
      <c r="L78" s="24">
        <f t="shared" si="7"/>
        <v>4.3478260869565216E-2</v>
      </c>
      <c r="M78" s="24">
        <f t="shared" si="7"/>
        <v>4.3478260869565216E-2</v>
      </c>
      <c r="N78" s="24">
        <f t="shared" si="7"/>
        <v>4.3478260869565216E-2</v>
      </c>
      <c r="O78" s="24">
        <f t="shared" si="7"/>
        <v>4.3478260869565216E-2</v>
      </c>
      <c r="P78" s="24">
        <f t="shared" si="7"/>
        <v>4.3478260869565216E-2</v>
      </c>
      <c r="Q78" s="24">
        <f t="shared" si="7"/>
        <v>4.3478260869565216E-2</v>
      </c>
      <c r="R78" s="24">
        <f t="shared" si="7"/>
        <v>4.3478260869565216E-2</v>
      </c>
      <c r="S78" s="48"/>
    </row>
    <row r="79" spans="1:19" s="1" customFormat="1">
      <c r="A79" s="47"/>
      <c r="B79" s="23"/>
      <c r="C79" s="3"/>
      <c r="D79" s="5"/>
      <c r="E79" s="5"/>
      <c r="F79" s="14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48"/>
    </row>
    <row r="80" spans="1:19" s="1" customFormat="1">
      <c r="A80" s="47"/>
      <c r="B80" s="23"/>
      <c r="C80" s="3"/>
      <c r="D80" s="5"/>
      <c r="E80" s="5"/>
      <c r="F80" s="14"/>
      <c r="G80" s="15">
        <f>G78*$F$21</f>
        <v>39749.54</v>
      </c>
      <c r="H80" s="15">
        <f>H78*$F$21</f>
        <v>39749.54</v>
      </c>
      <c r="I80" s="15">
        <f>I78*$F$21</f>
        <v>39749.54</v>
      </c>
      <c r="J80" s="15">
        <f>J78*$F$21</f>
        <v>39749.54</v>
      </c>
      <c r="K80" s="15">
        <f>K78*$F$21</f>
        <v>39749.54</v>
      </c>
      <c r="L80" s="15">
        <f>L78*$F$21</f>
        <v>39749.54</v>
      </c>
      <c r="M80" s="15">
        <f>M78*$F$21</f>
        <v>39749.54</v>
      </c>
      <c r="N80" s="15">
        <f>N78*$F$21</f>
        <v>39749.54</v>
      </c>
      <c r="O80" s="15">
        <f>O78*$F$21</f>
        <v>39749.54</v>
      </c>
      <c r="P80" s="15">
        <f>P78*$F$21</f>
        <v>39749.54</v>
      </c>
      <c r="Q80" s="15">
        <f>Q78*$F$21</f>
        <v>39749.54</v>
      </c>
      <c r="R80" s="15">
        <f t="shared" ref="R80" si="8">R78*$F$21</f>
        <v>39749.54</v>
      </c>
      <c r="S80" s="48"/>
    </row>
    <row r="81" spans="1:19" s="1" customFormat="1">
      <c r="A81" s="47"/>
      <c r="B81" s="23"/>
      <c r="C81" s="3">
        <v>6</v>
      </c>
      <c r="D81" s="5" t="s">
        <v>18</v>
      </c>
      <c r="E81" s="5"/>
      <c r="F81" s="14">
        <f>3400631.75-F78</f>
        <v>2486392.33</v>
      </c>
      <c r="G81" s="6"/>
      <c r="H81" s="7"/>
      <c r="I81" s="7"/>
      <c r="J81" s="24">
        <f t="shared" ref="J81:Q81" si="9">1/18</f>
        <v>5.5555555555555552E-2</v>
      </c>
      <c r="K81" s="24">
        <f t="shared" si="9"/>
        <v>5.5555555555555552E-2</v>
      </c>
      <c r="L81" s="24">
        <f t="shared" si="9"/>
        <v>5.5555555555555552E-2</v>
      </c>
      <c r="M81" s="24">
        <f t="shared" si="9"/>
        <v>5.5555555555555552E-2</v>
      </c>
      <c r="N81" s="24">
        <f t="shared" si="9"/>
        <v>5.5555555555555552E-2</v>
      </c>
      <c r="O81" s="24">
        <f t="shared" si="9"/>
        <v>5.5555555555555552E-2</v>
      </c>
      <c r="P81" s="24">
        <f t="shared" si="9"/>
        <v>5.5555555555555552E-2</v>
      </c>
      <c r="Q81" s="24">
        <f t="shared" si="9"/>
        <v>5.5555555555555552E-2</v>
      </c>
      <c r="R81" s="6"/>
      <c r="S81" s="48"/>
    </row>
    <row r="82" spans="1:19" s="1" customFormat="1">
      <c r="A82" s="47"/>
      <c r="B82" s="23"/>
      <c r="C82" s="3"/>
      <c r="D82" s="5"/>
      <c r="E82" s="5"/>
      <c r="F82" s="14"/>
      <c r="G82" s="6"/>
      <c r="H82" s="7"/>
      <c r="I82" s="7"/>
      <c r="J82" s="26"/>
      <c r="K82" s="26"/>
      <c r="L82" s="26"/>
      <c r="M82" s="26"/>
      <c r="N82" s="26"/>
      <c r="O82" s="26"/>
      <c r="P82" s="26"/>
      <c r="Q82" s="26"/>
      <c r="R82" s="6"/>
      <c r="S82" s="48"/>
    </row>
    <row r="83" spans="1:19" s="1" customFormat="1">
      <c r="A83" s="47"/>
      <c r="B83" s="23"/>
      <c r="C83" s="3"/>
      <c r="D83" s="5"/>
      <c r="E83" s="5"/>
      <c r="F83" s="14"/>
      <c r="G83" s="6"/>
      <c r="H83" s="7"/>
      <c r="I83" s="7"/>
      <c r="J83" s="15">
        <f>$F$24*J81</f>
        <v>138132.90722222222</v>
      </c>
      <c r="K83" s="15">
        <f>$F$24*K81</f>
        <v>138132.90722222222</v>
      </c>
      <c r="L83" s="15">
        <f>$F$24*L81</f>
        <v>138132.90722222222</v>
      </c>
      <c r="M83" s="15">
        <f>$F$24*M81</f>
        <v>138132.90722222222</v>
      </c>
      <c r="N83" s="15">
        <f>$F$24*N81</f>
        <v>138132.90722222222</v>
      </c>
      <c r="O83" s="15">
        <f>$F$24*O81</f>
        <v>138132.90722222222</v>
      </c>
      <c r="P83" s="15">
        <f>$F$24*P81</f>
        <v>138132.90722222222</v>
      </c>
      <c r="Q83" s="15">
        <f>$F$24*Q81</f>
        <v>138132.90722222222</v>
      </c>
      <c r="R83" s="6"/>
      <c r="S83" s="48"/>
    </row>
    <row r="84" spans="1:19" s="1" customFormat="1">
      <c r="A84" s="47"/>
      <c r="B84" s="23"/>
      <c r="C84" s="3">
        <v>7</v>
      </c>
      <c r="D84" s="5" t="s">
        <v>19</v>
      </c>
      <c r="E84" s="5"/>
      <c r="F84" s="14">
        <v>24449.360000000001</v>
      </c>
      <c r="G84" s="6"/>
      <c r="H84" s="7"/>
      <c r="I84" s="6"/>
      <c r="J84" s="7"/>
      <c r="K84" s="6"/>
      <c r="L84" s="7"/>
      <c r="M84" s="6"/>
      <c r="N84" s="7"/>
      <c r="O84" s="6"/>
      <c r="P84" s="7"/>
      <c r="Q84" s="7"/>
      <c r="R84" s="24">
        <f>1/1</f>
        <v>1</v>
      </c>
      <c r="S84" s="48"/>
    </row>
    <row r="85" spans="1:19" s="1" customFormat="1">
      <c r="A85" s="47"/>
      <c r="B85" s="23"/>
      <c r="C85" s="3"/>
      <c r="D85" s="5"/>
      <c r="E85" s="5"/>
      <c r="F85" s="14"/>
      <c r="G85" s="6"/>
      <c r="H85" s="7"/>
      <c r="I85" s="6"/>
      <c r="J85" s="7"/>
      <c r="K85" s="6"/>
      <c r="L85" s="7"/>
      <c r="M85" s="6"/>
      <c r="N85" s="7"/>
      <c r="O85" s="6"/>
      <c r="P85" s="7"/>
      <c r="Q85" s="7"/>
      <c r="R85" s="26"/>
      <c r="S85" s="48"/>
    </row>
    <row r="86" spans="1:19" s="1" customFormat="1">
      <c r="A86" s="47"/>
      <c r="B86" s="23"/>
      <c r="C86" s="3"/>
      <c r="D86" s="5"/>
      <c r="E86" s="5"/>
      <c r="F86" s="14"/>
      <c r="G86" s="6"/>
      <c r="H86" s="7"/>
      <c r="I86" s="6"/>
      <c r="J86" s="7"/>
      <c r="K86" s="6"/>
      <c r="L86" s="7"/>
      <c r="M86" s="6"/>
      <c r="N86" s="7"/>
      <c r="O86" s="6"/>
      <c r="P86" s="7"/>
      <c r="Q86" s="7"/>
      <c r="R86" s="15">
        <f>R84*F84</f>
        <v>24449.360000000001</v>
      </c>
      <c r="S86" s="48"/>
    </row>
    <row r="87" spans="1:19" s="1" customFormat="1">
      <c r="A87" s="47"/>
      <c r="B87" s="23"/>
      <c r="C87" s="3">
        <v>8</v>
      </c>
      <c r="D87" s="5" t="s">
        <v>20</v>
      </c>
      <c r="E87" s="5"/>
      <c r="F87" s="14">
        <v>12698.79</v>
      </c>
      <c r="G87" s="6"/>
      <c r="H87" s="7"/>
      <c r="I87" s="6"/>
      <c r="J87" s="7"/>
      <c r="K87" s="6"/>
      <c r="L87" s="7"/>
      <c r="M87" s="6"/>
      <c r="N87" s="7"/>
      <c r="O87" s="6"/>
      <c r="P87" s="7"/>
      <c r="Q87" s="7"/>
      <c r="R87" s="24">
        <f>1/1</f>
        <v>1</v>
      </c>
      <c r="S87" s="48"/>
    </row>
    <row r="88" spans="1:19" s="1" customFormat="1">
      <c r="A88" s="47"/>
      <c r="B88" s="23"/>
      <c r="C88" s="3"/>
      <c r="D88" s="5"/>
      <c r="E88" s="5"/>
      <c r="F88" s="14"/>
      <c r="G88" s="6"/>
      <c r="H88" s="7"/>
      <c r="I88" s="6"/>
      <c r="J88" s="7"/>
      <c r="K88" s="6"/>
      <c r="L88" s="7"/>
      <c r="M88" s="6"/>
      <c r="N88" s="7"/>
      <c r="O88" s="6"/>
      <c r="P88" s="7"/>
      <c r="Q88" s="7"/>
      <c r="R88" s="26"/>
      <c r="S88" s="48"/>
    </row>
    <row r="89" spans="1:19" s="1" customFormat="1">
      <c r="A89" s="47"/>
      <c r="B89" s="23"/>
      <c r="C89" s="3"/>
      <c r="D89" s="5"/>
      <c r="E89" s="5"/>
      <c r="F89" s="14"/>
      <c r="G89" s="6"/>
      <c r="H89" s="7"/>
      <c r="I89" s="6"/>
      <c r="J89" s="7"/>
      <c r="K89" s="6"/>
      <c r="L89" s="7"/>
      <c r="M89" s="6"/>
      <c r="N89" s="7"/>
      <c r="O89" s="6"/>
      <c r="P89" s="7"/>
      <c r="Q89" s="7"/>
      <c r="R89" s="15">
        <f>R87*F87</f>
        <v>12698.79</v>
      </c>
      <c r="S89" s="48"/>
    </row>
    <row r="90" spans="1:19" s="1" customFormat="1">
      <c r="A90" s="47"/>
      <c r="B90" s="23"/>
      <c r="C90" s="3">
        <v>9</v>
      </c>
      <c r="D90" s="5" t="s">
        <v>21</v>
      </c>
      <c r="E90" s="5"/>
      <c r="F90" s="14">
        <v>17988.62</v>
      </c>
      <c r="G90" s="6"/>
      <c r="H90" s="7"/>
      <c r="I90" s="6"/>
      <c r="J90" s="7"/>
      <c r="K90" s="6"/>
      <c r="L90" s="7"/>
      <c r="M90" s="6"/>
      <c r="N90" s="7"/>
      <c r="O90" s="6"/>
      <c r="P90" s="7"/>
      <c r="Q90" s="7"/>
      <c r="R90" s="24">
        <f>1/1</f>
        <v>1</v>
      </c>
      <c r="S90" s="48"/>
    </row>
    <row r="91" spans="1:19" s="1" customFormat="1">
      <c r="A91" s="47"/>
      <c r="B91" s="23"/>
      <c r="C91" s="3"/>
      <c r="D91" s="5"/>
      <c r="E91" s="5"/>
      <c r="F91" s="14"/>
      <c r="G91" s="6"/>
      <c r="H91" s="7"/>
      <c r="I91" s="6"/>
      <c r="J91" s="7"/>
      <c r="K91" s="6"/>
      <c r="L91" s="7"/>
      <c r="M91" s="6"/>
      <c r="N91" s="7"/>
      <c r="O91" s="6"/>
      <c r="P91" s="7"/>
      <c r="Q91" s="7"/>
      <c r="R91" s="26"/>
      <c r="S91" s="48"/>
    </row>
    <row r="92" spans="1:19" s="1" customFormat="1">
      <c r="A92" s="47"/>
      <c r="B92" s="23"/>
      <c r="C92" s="3"/>
      <c r="D92" s="5"/>
      <c r="E92" s="5"/>
      <c r="F92" s="14"/>
      <c r="G92" s="6"/>
      <c r="H92" s="7"/>
      <c r="I92" s="6"/>
      <c r="J92" s="7"/>
      <c r="K92" s="6"/>
      <c r="L92" s="7"/>
      <c r="M92" s="6"/>
      <c r="N92" s="7"/>
      <c r="O92" s="6"/>
      <c r="P92" s="7"/>
      <c r="Q92" s="7"/>
      <c r="R92" s="15">
        <f>R90*F90</f>
        <v>17988.62</v>
      </c>
      <c r="S92" s="48"/>
    </row>
    <row r="93" spans="1:19" s="1" customFormat="1">
      <c r="A93" s="47"/>
      <c r="B93" s="23"/>
      <c r="C93" s="3">
        <v>10</v>
      </c>
      <c r="D93" s="5" t="s">
        <v>22</v>
      </c>
      <c r="E93" s="5"/>
      <c r="F93" s="14">
        <v>1744.9</v>
      </c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4">
        <v>0.5</v>
      </c>
      <c r="R93" s="25"/>
      <c r="S93" s="48"/>
    </row>
    <row r="94" spans="1:19" s="1" customFormat="1">
      <c r="A94" s="47"/>
      <c r="B94" s="23"/>
      <c r="C94" s="3"/>
      <c r="D94" s="5"/>
      <c r="E94" s="5"/>
      <c r="F94" s="14"/>
      <c r="G94" s="7"/>
      <c r="H94" s="7"/>
      <c r="I94" s="6"/>
      <c r="J94" s="7"/>
      <c r="K94" s="6"/>
      <c r="L94" s="7"/>
      <c r="M94" s="6"/>
      <c r="N94" s="7"/>
      <c r="O94" s="6"/>
      <c r="P94" s="6"/>
      <c r="Q94" s="16"/>
      <c r="R94" s="6"/>
      <c r="S94" s="48"/>
    </row>
    <row r="95" spans="1:19" s="1" customFormat="1">
      <c r="A95" s="47"/>
      <c r="B95" s="23"/>
      <c r="C95" s="3"/>
      <c r="D95" s="5"/>
      <c r="E95" s="5"/>
      <c r="F95" s="14"/>
      <c r="G95" s="7"/>
      <c r="H95" s="7"/>
      <c r="I95" s="6"/>
      <c r="J95" s="7"/>
      <c r="K95" s="6"/>
      <c r="L95" s="7"/>
      <c r="M95" s="6"/>
      <c r="N95" s="7"/>
      <c r="O95" s="6"/>
      <c r="P95" s="6"/>
      <c r="Q95" s="15">
        <f>Q93*$F$93</f>
        <v>872.45</v>
      </c>
      <c r="R95" s="6"/>
      <c r="S95" s="48"/>
    </row>
    <row r="96" spans="1:19" ht="15.75">
      <c r="A96" s="31"/>
      <c r="B96" s="32"/>
      <c r="C96" s="43" t="s">
        <v>38</v>
      </c>
      <c r="D96" s="43"/>
      <c r="E96" s="43"/>
      <c r="F96" s="44">
        <f>SUM(F66:F93)</f>
        <v>3672428.44</v>
      </c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33"/>
    </row>
    <row r="97" spans="1:19" s="2" customFormat="1" ht="18" customHeight="1">
      <c r="A97" s="19"/>
      <c r="B97" s="23" t="s">
        <v>37</v>
      </c>
      <c r="C97" s="3" t="s">
        <v>4</v>
      </c>
      <c r="D97" s="3"/>
      <c r="E97" s="3"/>
      <c r="F97" s="4"/>
      <c r="G97" s="27">
        <f>G95+G92+G89+G86+G83+G80+G77+G74+G71+G68</f>
        <v>121510.565</v>
      </c>
      <c r="H97" s="27">
        <f>H95+H92+H89+H86+H83+H80+H77+H74+H71+H68</f>
        <v>120906.395</v>
      </c>
      <c r="I97" s="27">
        <f t="shared" ref="I97:O97" si="10">I95+I92+I89+I86+I83+I80+I77+I74+I71+I68</f>
        <v>39749.54</v>
      </c>
      <c r="J97" s="27">
        <f t="shared" si="10"/>
        <v>177882.44722222222</v>
      </c>
      <c r="K97" s="27">
        <f t="shared" si="10"/>
        <v>177882.44722222222</v>
      </c>
      <c r="L97" s="27">
        <f t="shared" si="10"/>
        <v>177882.44722222222</v>
      </c>
      <c r="M97" s="27">
        <f t="shared" si="10"/>
        <v>177882.44722222222</v>
      </c>
      <c r="N97" s="27">
        <f t="shared" si="10"/>
        <v>177882.44722222222</v>
      </c>
      <c r="O97" s="27">
        <f t="shared" si="10"/>
        <v>177882.44722222222</v>
      </c>
      <c r="P97" s="27">
        <f>P95+P92+P89+P86+P83+P80+P77+P74+P71+P68</f>
        <v>177882.44722222222</v>
      </c>
      <c r="Q97" s="27">
        <f>Q95+Q92+Q89+Q86+Q83+Q80+Q77+Q74+Q71+Q68</f>
        <v>178754.89722222224</v>
      </c>
      <c r="R97" s="27">
        <f>R95+R92+R89+R86+R83+R80+R77+R74+R71+R68</f>
        <v>94886.31</v>
      </c>
      <c r="S97" s="20"/>
    </row>
    <row r="98" spans="1:19" s="2" customFormat="1" ht="18" customHeight="1">
      <c r="A98" s="19"/>
      <c r="B98" s="23"/>
      <c r="C98" s="3" t="s">
        <v>5</v>
      </c>
      <c r="D98" s="3"/>
      <c r="E98" s="3"/>
      <c r="F98" s="4"/>
      <c r="G98" s="28">
        <f>G97/$F$39</f>
        <v>3.3087251932947127E-2</v>
      </c>
      <c r="H98" s="28">
        <f>H97/$F$39</f>
        <v>3.2922736814444235E-2</v>
      </c>
      <c r="I98" s="28">
        <f t="shared" ref="I98" si="11">I97/$F$39</f>
        <v>1.0823775234678229E-2</v>
      </c>
      <c r="J98" s="28">
        <f t="shared" ref="J98" si="12">J97/$F$39</f>
        <v>4.8437280706338889E-2</v>
      </c>
      <c r="K98" s="28">
        <f t="shared" ref="K98" si="13">K97/$F$39</f>
        <v>4.8437280706338889E-2</v>
      </c>
      <c r="L98" s="28">
        <f t="shared" ref="L98" si="14">L97/$F$39</f>
        <v>4.8437280706338889E-2</v>
      </c>
      <c r="M98" s="28">
        <f t="shared" ref="M98" si="15">M97/$F$39</f>
        <v>4.8437280706338889E-2</v>
      </c>
      <c r="N98" s="28">
        <f t="shared" ref="N98" si="16">N97/$F$39</f>
        <v>4.8437280706338889E-2</v>
      </c>
      <c r="O98" s="28">
        <f t="shared" ref="O98" si="17">O97/$F$39</f>
        <v>4.8437280706338889E-2</v>
      </c>
      <c r="P98" s="28">
        <f t="shared" ref="P98" si="18">P97/$F$39</f>
        <v>4.8437280706338889E-2</v>
      </c>
      <c r="Q98" s="28">
        <f t="shared" ref="Q98" si="19">Q97/$F$39</f>
        <v>4.8674848303435492E-2</v>
      </c>
      <c r="R98" s="28">
        <f t="shared" ref="R98" si="20">R97/$F$39</f>
        <v>2.583748371145933E-2</v>
      </c>
      <c r="S98" s="20"/>
    </row>
    <row r="99" spans="1:19" s="2" customFormat="1" ht="18" customHeight="1">
      <c r="A99" s="19"/>
      <c r="B99" s="23"/>
      <c r="C99" s="3" t="s">
        <v>6</v>
      </c>
      <c r="D99" s="3"/>
      <c r="E99" s="3"/>
      <c r="F99" s="4"/>
      <c r="G99" s="27">
        <f>G97+R42</f>
        <v>1992954.1672222218</v>
      </c>
      <c r="H99" s="13">
        <f>G99+H97</f>
        <v>2113860.5622222219</v>
      </c>
      <c r="I99" s="13">
        <f t="shared" ref="I99:R99" si="21">H99+I97</f>
        <v>2153610.1022222219</v>
      </c>
      <c r="J99" s="13">
        <f t="shared" si="21"/>
        <v>2331492.549444444</v>
      </c>
      <c r="K99" s="13">
        <f t="shared" si="21"/>
        <v>2509374.9966666661</v>
      </c>
      <c r="L99" s="13">
        <f t="shared" si="21"/>
        <v>2687257.4438888882</v>
      </c>
      <c r="M99" s="13">
        <f t="shared" si="21"/>
        <v>2865139.8911111103</v>
      </c>
      <c r="N99" s="13">
        <f t="shared" si="21"/>
        <v>3043022.3383333324</v>
      </c>
      <c r="O99" s="13">
        <f t="shared" si="21"/>
        <v>3220904.7855555546</v>
      </c>
      <c r="P99" s="13">
        <f t="shared" si="21"/>
        <v>3398787.2327777767</v>
      </c>
      <c r="Q99" s="13">
        <f t="shared" si="21"/>
        <v>3577542.129999999</v>
      </c>
      <c r="R99" s="13">
        <f t="shared" si="21"/>
        <v>3672428.439999999</v>
      </c>
      <c r="S99" s="20"/>
    </row>
    <row r="100" spans="1:19" s="2" customFormat="1" ht="18" customHeight="1">
      <c r="A100" s="19"/>
      <c r="B100" s="23"/>
      <c r="C100" s="3" t="s">
        <v>7</v>
      </c>
      <c r="D100" s="3"/>
      <c r="E100" s="3"/>
      <c r="F100" s="4"/>
      <c r="G100" s="28">
        <f>G99/$F$96</f>
        <v>0.54268019099161047</v>
      </c>
      <c r="H100" s="28">
        <f>H99/$F$96</f>
        <v>0.5756029278060546</v>
      </c>
      <c r="I100" s="28">
        <f t="shared" ref="I100:R100" si="22">I99/$F$96</f>
        <v>0.58642670304073286</v>
      </c>
      <c r="J100" s="28">
        <f t="shared" si="22"/>
        <v>0.63486398374707176</v>
      </c>
      <c r="K100" s="28">
        <f t="shared" si="22"/>
        <v>0.68330126445341055</v>
      </c>
      <c r="L100" s="28">
        <f t="shared" si="22"/>
        <v>0.73173854515974945</v>
      </c>
      <c r="M100" s="28">
        <f t="shared" si="22"/>
        <v>0.78017582586608836</v>
      </c>
      <c r="N100" s="28">
        <f t="shared" si="22"/>
        <v>0.82861310657242715</v>
      </c>
      <c r="O100" s="28">
        <f t="shared" si="22"/>
        <v>0.87705038727876605</v>
      </c>
      <c r="P100" s="28">
        <f t="shared" si="22"/>
        <v>0.92548766798510484</v>
      </c>
      <c r="Q100" s="28">
        <f t="shared" si="22"/>
        <v>0.97416251628854045</v>
      </c>
      <c r="R100" s="28">
        <f t="shared" si="22"/>
        <v>0.99999999999999978</v>
      </c>
      <c r="S100" s="20"/>
    </row>
    <row r="101" spans="1:19">
      <c r="A101" s="31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3"/>
    </row>
    <row r="102" spans="1:19" ht="15" customHeight="1">
      <c r="A102" s="31"/>
      <c r="B102" s="32"/>
      <c r="C102" s="32"/>
      <c r="D102" s="36" t="s">
        <v>39</v>
      </c>
      <c r="E102" s="37"/>
      <c r="F102" s="37"/>
      <c r="G102" s="37"/>
      <c r="H102" s="37"/>
      <c r="I102" s="37"/>
      <c r="J102" s="32"/>
      <c r="K102" s="32"/>
      <c r="L102" s="32"/>
      <c r="M102" s="32"/>
      <c r="N102" s="32"/>
      <c r="O102" s="32"/>
      <c r="P102" s="32"/>
      <c r="Q102" s="32"/>
      <c r="R102" s="32"/>
      <c r="S102" s="33"/>
    </row>
    <row r="103" spans="1:19" ht="9" customHeight="1">
      <c r="A103" s="31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3"/>
    </row>
    <row r="104" spans="1:19">
      <c r="A104" s="31"/>
      <c r="B104" s="32"/>
      <c r="C104" s="32"/>
      <c r="D104" s="38" t="s">
        <v>42</v>
      </c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3"/>
    </row>
    <row r="105" spans="1:19">
      <c r="A105" s="31"/>
      <c r="B105" s="32"/>
      <c r="C105" s="32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3"/>
    </row>
    <row r="106" spans="1:19" ht="9" customHeight="1">
      <c r="A106" s="31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3"/>
    </row>
    <row r="107" spans="1:19">
      <c r="A107" s="31"/>
      <c r="B107" s="32"/>
      <c r="C107" s="32"/>
      <c r="D107" s="32" t="s">
        <v>41</v>
      </c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3"/>
    </row>
    <row r="108" spans="1:19" ht="9" customHeight="1">
      <c r="A108" s="31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3"/>
    </row>
    <row r="109" spans="1:19">
      <c r="A109" s="31"/>
      <c r="B109" s="32"/>
      <c r="C109" s="32"/>
      <c r="D109" s="32" t="s">
        <v>43</v>
      </c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3"/>
    </row>
    <row r="110" spans="1:19" ht="9" customHeight="1">
      <c r="A110" s="31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3"/>
    </row>
    <row r="111" spans="1:19">
      <c r="A111" s="31"/>
      <c r="B111" s="32"/>
      <c r="C111" s="32"/>
      <c r="D111" s="32" t="s">
        <v>44</v>
      </c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3"/>
    </row>
    <row r="112" spans="1:19">
      <c r="A112" s="39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1"/>
    </row>
  </sheetData>
  <mergeCells count="86">
    <mergeCell ref="D104:R105"/>
    <mergeCell ref="C93:C95"/>
    <mergeCell ref="D93:E95"/>
    <mergeCell ref="F93:F95"/>
    <mergeCell ref="C96:E96"/>
    <mergeCell ref="B97:B100"/>
    <mergeCell ref="C97:E97"/>
    <mergeCell ref="C98:E98"/>
    <mergeCell ref="C99:E99"/>
    <mergeCell ref="C100:E100"/>
    <mergeCell ref="D81:E83"/>
    <mergeCell ref="F81:F83"/>
    <mergeCell ref="C84:C86"/>
    <mergeCell ref="D84:E86"/>
    <mergeCell ref="F84:F86"/>
    <mergeCell ref="C87:C89"/>
    <mergeCell ref="D87:E89"/>
    <mergeCell ref="F87:F89"/>
    <mergeCell ref="C58:R58"/>
    <mergeCell ref="C64:C65"/>
    <mergeCell ref="D64:E65"/>
    <mergeCell ref="F64:F65"/>
    <mergeCell ref="G64:R64"/>
    <mergeCell ref="C66:C68"/>
    <mergeCell ref="D66:E68"/>
    <mergeCell ref="F66:F68"/>
    <mergeCell ref="C69:C71"/>
    <mergeCell ref="B66:B95"/>
    <mergeCell ref="D69:E71"/>
    <mergeCell ref="C72:C74"/>
    <mergeCell ref="D72:E74"/>
    <mergeCell ref="C90:C92"/>
    <mergeCell ref="D90:E92"/>
    <mergeCell ref="F90:F92"/>
    <mergeCell ref="C78:C80"/>
    <mergeCell ref="D78:E80"/>
    <mergeCell ref="F78:F80"/>
    <mergeCell ref="C81:C83"/>
    <mergeCell ref="F72:F74"/>
    <mergeCell ref="C75:C77"/>
    <mergeCell ref="D75:E77"/>
    <mergeCell ref="F75:F77"/>
    <mergeCell ref="F69:F71"/>
    <mergeCell ref="D47:R48"/>
    <mergeCell ref="F7:F8"/>
    <mergeCell ref="D7:E8"/>
    <mergeCell ref="C7:C8"/>
    <mergeCell ref="C40:E40"/>
    <mergeCell ref="C41:E41"/>
    <mergeCell ref="C42:E42"/>
    <mergeCell ref="C43:E43"/>
    <mergeCell ref="C36:C38"/>
    <mergeCell ref="D36:E38"/>
    <mergeCell ref="F36:F38"/>
    <mergeCell ref="C1:R1"/>
    <mergeCell ref="G7:R7"/>
    <mergeCell ref="C30:C32"/>
    <mergeCell ref="D30:E32"/>
    <mergeCell ref="F30:F32"/>
    <mergeCell ref="C33:C35"/>
    <mergeCell ref="D33:E35"/>
    <mergeCell ref="F33:F35"/>
    <mergeCell ref="C24:C26"/>
    <mergeCell ref="D24:E26"/>
    <mergeCell ref="F24:F26"/>
    <mergeCell ref="C27:C29"/>
    <mergeCell ref="D27:E29"/>
    <mergeCell ref="F27:F29"/>
    <mergeCell ref="C18:C20"/>
    <mergeCell ref="D18:E20"/>
    <mergeCell ref="F18:F20"/>
    <mergeCell ref="C21:C23"/>
    <mergeCell ref="D21:E23"/>
    <mergeCell ref="F21:F23"/>
    <mergeCell ref="B40:B43"/>
    <mergeCell ref="C39:E39"/>
    <mergeCell ref="C9:C11"/>
    <mergeCell ref="D9:E11"/>
    <mergeCell ref="F9:F11"/>
    <mergeCell ref="C12:C14"/>
    <mergeCell ref="D12:E14"/>
    <mergeCell ref="F12:F14"/>
    <mergeCell ref="C15:C17"/>
    <mergeCell ref="D15:E17"/>
    <mergeCell ref="F15:F17"/>
    <mergeCell ref="B9:B38"/>
  </mergeCells>
  <printOptions horizontalCentered="1" verticalCentered="1"/>
  <pageMargins left="0.19685039370078741" right="0.11811023622047245" top="0.19685039370078741" bottom="0.19685039370078741" header="0" footer="0"/>
  <pageSetup paperSize="9" scale="45" orientation="landscape" horizontalDpi="1200" verticalDpi="1200" r:id="rId1"/>
  <rowBreaks count="1" manualBreakCount="1">
    <brk id="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 Físico Financeiro</vt:lpstr>
      <vt:lpstr>'Cronograma Físico Financeiro'!Area_de_impressao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</dc:creator>
  <cp:lastModifiedBy>Gabriel</cp:lastModifiedBy>
  <cp:lastPrinted>2023-08-03T19:03:08Z</cp:lastPrinted>
  <dcterms:created xsi:type="dcterms:W3CDTF">2023-08-03T12:29:15Z</dcterms:created>
  <dcterms:modified xsi:type="dcterms:W3CDTF">2023-08-03T19:05:56Z</dcterms:modified>
</cp:coreProperties>
</file>