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5c433441703aced/GOINFRA/DOR/Atualização de Orçamentos/Rafael/Ponte sobre o Rio Crixás-Mirim SISLOG nº 106650-20240705T130002Z-001/SEM DESONERAÇÃO/"/>
    </mc:Choice>
  </mc:AlternateContent>
  <xr:revisionPtr revIDLastSave="9" documentId="8_{47A46699-A0A6-4F85-A064-5638C243ECFF}" xr6:coauthVersionLast="47" xr6:coauthVersionMax="47" xr10:uidLastSave="{C8B46FB8-D878-4B84-AB4E-8CCB21925144}"/>
  <bookViews>
    <workbookView xWindow="28680" yWindow="-120" windowWidth="29040" windowHeight="15720" tabRatio="942" activeTab="1" xr2:uid="{00000000-000D-0000-FFFF-FFFF00000000}"/>
  </bookViews>
  <sheets>
    <sheet name="Resumo" sheetId="5" r:id="rId1"/>
    <sheet name="Orçamento" sheetId="4" r:id="rId2"/>
    <sheet name="Cronograma" sheetId="13" r:id="rId3"/>
    <sheet name="MOBI" sheetId="26" r:id="rId4"/>
    <sheet name="Curva ABC" sheetId="17" r:id="rId5"/>
    <sheet name="Composições" sheetId="1" r:id="rId6"/>
    <sheet name="Equipamento" sheetId="6" r:id="rId7"/>
    <sheet name="Material" sheetId="7" r:id="rId8"/>
    <sheet name="Mão de obra" sheetId="8" r:id="rId9"/>
    <sheet name="BDI" sheetId="18" r:id="rId10"/>
    <sheet name="Momento de Transporte" sheetId="24" r:id="rId11"/>
    <sheet name="T-247 +SICRO" sheetId="25" r:id="rId12"/>
  </sheets>
  <externalReferences>
    <externalReference r:id="rId13"/>
    <externalReference r:id="rId14"/>
    <externalReference r:id="rId15"/>
    <externalReference r:id="rId16"/>
  </externalReferences>
  <definedNames>
    <definedName name="\c">#REF!</definedName>
    <definedName name="\I">#REF!</definedName>
    <definedName name="\S">#REF!</definedName>
    <definedName name="\x">#REF!</definedName>
    <definedName name="\z">#REF!</definedName>
    <definedName name="_\0">#REF!</definedName>
    <definedName name="_\1">#REF!</definedName>
    <definedName name="_\2">#REF!</definedName>
    <definedName name="_\a">#REF!</definedName>
    <definedName name="_\I">#REF!</definedName>
    <definedName name="_\m">#REF!</definedName>
    <definedName name="_\p">#REF!</definedName>
    <definedName name="_\s">#REF!</definedName>
    <definedName name="__\c">#REF!</definedName>
    <definedName name="__\P">#REF!</definedName>
    <definedName name="__\x">#REF!</definedName>
    <definedName name="___\P">#REF!</definedName>
    <definedName name="___\z">#REF!</definedName>
    <definedName name="____\0">#REF!</definedName>
    <definedName name="____\a">#REF!</definedName>
    <definedName name="____\I">#REF!</definedName>
    <definedName name="____\S">#REF!</definedName>
    <definedName name="____\z">#REF!</definedName>
    <definedName name="_____\z">#REF!</definedName>
    <definedName name="______\S">#REF!</definedName>
    <definedName name="_______\I">#REF!</definedName>
    <definedName name="________\0">#REF!</definedName>
    <definedName name="________\1">#REF!</definedName>
    <definedName name="________\2">#REF!</definedName>
    <definedName name="________\a">#REF!</definedName>
    <definedName name="________\I">#REF!</definedName>
    <definedName name="________\m">#REF!</definedName>
    <definedName name="________\p">#REF!</definedName>
    <definedName name="________\s">#REF!</definedName>
    <definedName name="___________________________PM334">#REF!</definedName>
    <definedName name="___________________________PM335">#REF!</definedName>
    <definedName name="___________________________pm346">#REF!</definedName>
    <definedName name="___________________________PM406">#REF!</definedName>
    <definedName name="___________________________PM970">#REF!</definedName>
    <definedName name="__________________________OUT98">#REF!</definedName>
    <definedName name="__________________________PL1">#REF!</definedName>
    <definedName name="__________________________PM334">#REF!</definedName>
    <definedName name="__________________________PM335">#REF!</definedName>
    <definedName name="__________________________pm346">#REF!</definedName>
    <definedName name="__________________________PM406">#REF!</definedName>
    <definedName name="__________________________PM970">#REF!</definedName>
    <definedName name="_________________________OUT98">#REF!</definedName>
    <definedName name="_________________________PM334">#REF!</definedName>
    <definedName name="_________________________PM335">#REF!</definedName>
    <definedName name="_________________________pm346">#REF!</definedName>
    <definedName name="_________________________PM406">#REF!</definedName>
    <definedName name="_________________________PM970">#REF!</definedName>
    <definedName name="________________________OUT98">#REF!</definedName>
    <definedName name="________________________PM334">#REF!</definedName>
    <definedName name="________________________PM335">#REF!</definedName>
    <definedName name="________________________pm346">#REF!</definedName>
    <definedName name="________________________PM406">#REF!</definedName>
    <definedName name="________________________PM970">#REF!</definedName>
    <definedName name="_______________________OUT98">#REF!</definedName>
    <definedName name="_______________________PCM30">#REF!</definedName>
    <definedName name="_______________________PLA2">#REF!</definedName>
    <definedName name="_______________________PM334">#REF!</definedName>
    <definedName name="_______________________PM335">#REF!</definedName>
    <definedName name="_______________________pm346">#REF!</definedName>
    <definedName name="_______________________PM406">#REF!</definedName>
    <definedName name="_______________________PM970">#REF!</definedName>
    <definedName name="_______________________PTB10">#REF!</definedName>
    <definedName name="_______________________TOT7">#REF!</definedName>
    <definedName name="_______________________TSD2">#REF!</definedName>
    <definedName name="______________________CAP20">#REF!</definedName>
    <definedName name="______________________la2">#REF!</definedName>
    <definedName name="______________________OUT98">#REF!</definedName>
    <definedName name="______________________PCM30">#REF!</definedName>
    <definedName name="______________________PLA2">#REF!</definedName>
    <definedName name="______________________PM334">#REF!</definedName>
    <definedName name="______________________PM335">#REF!</definedName>
    <definedName name="______________________pm346">#REF!</definedName>
    <definedName name="______________________PM406">#REF!</definedName>
    <definedName name="______________________PM970">#REF!</definedName>
    <definedName name="______________________PTB10">#REF!</definedName>
    <definedName name="______________________TB10">#REF!</definedName>
    <definedName name="______________________TCB5">#REF!</definedName>
    <definedName name="______________________tcc4">#REF!</definedName>
    <definedName name="______________________TOT7">#REF!</definedName>
    <definedName name="______________________TSD2">#REF!</definedName>
    <definedName name="_____________________CAP20">#REF!</definedName>
    <definedName name="_____________________CCM30">#REF!</definedName>
    <definedName name="_____________________la2">#REF!</definedName>
    <definedName name="_____________________PM334">#REF!</definedName>
    <definedName name="_____________________PM335">#REF!</definedName>
    <definedName name="_____________________pm346">#REF!</definedName>
    <definedName name="_____________________PM406">#REF!</definedName>
    <definedName name="_____________________PM970">#REF!</definedName>
    <definedName name="_____________________TB10">#REF!</definedName>
    <definedName name="_____________________TCB5">#REF!</definedName>
    <definedName name="_____________________tcc4">#REF!</definedName>
    <definedName name="____________________CCM30">#REF!</definedName>
    <definedName name="____________________OUT98">#REF!</definedName>
    <definedName name="____________________PCM30">#REF!</definedName>
    <definedName name="____________________PLA2">#REF!</definedName>
    <definedName name="____________________PM334">#REF!</definedName>
    <definedName name="____________________PM335">#REF!</definedName>
    <definedName name="____________________pm346">#REF!</definedName>
    <definedName name="____________________PM406">#REF!</definedName>
    <definedName name="____________________PM970">#REF!</definedName>
    <definedName name="____________________PTB10">#REF!</definedName>
    <definedName name="____________________tcc4">#REF!</definedName>
    <definedName name="____________________TOT7">#REF!</definedName>
    <definedName name="____________________TSD2">#REF!</definedName>
    <definedName name="___________________ATD1">#REF!</definedName>
    <definedName name="___________________CAP20">#REF!</definedName>
    <definedName name="___________________HCB5">#REF!</definedName>
    <definedName name="___________________la2">#REF!</definedName>
    <definedName name="___________________OUT98">#REF!</definedName>
    <definedName name="___________________PCM30">#REF!</definedName>
    <definedName name="___________________PLA2">#REF!</definedName>
    <definedName name="___________________PM334">#REF!</definedName>
    <definedName name="___________________PM335">#REF!</definedName>
    <definedName name="___________________PM346">#REF!</definedName>
    <definedName name="___________________PM406">#REF!</definedName>
    <definedName name="___________________PM412">#REF!</definedName>
    <definedName name="___________________PM609">#REF!</definedName>
    <definedName name="___________________PM970">#REF!</definedName>
    <definedName name="___________________PTB10">#REF!</definedName>
    <definedName name="___________________TB10">#REF!</definedName>
    <definedName name="___________________TCB4">#REF!</definedName>
    <definedName name="___________________TCB5">#REF!</definedName>
    <definedName name="___________________tcc4">#REF!</definedName>
    <definedName name="___________________TCM30">#REF!</definedName>
    <definedName name="___________________TEB4">#REF!</definedName>
    <definedName name="___________________TOT1">#REF!</definedName>
    <definedName name="___________________TOT2">#REF!</definedName>
    <definedName name="___________________TOT3">#REF!</definedName>
    <definedName name="___________________TOT4">#REF!</definedName>
    <definedName name="___________________TOT5">#REF!</definedName>
    <definedName name="___________________TOT6">#REF!</definedName>
    <definedName name="___________________TOT7">#REF!</definedName>
    <definedName name="___________________TSD2">#REF!</definedName>
    <definedName name="__________________ACM30">#REF!</definedName>
    <definedName name="__________________ATD1">#REF!</definedName>
    <definedName name="__________________CAP20">#REF!</definedName>
    <definedName name="__________________CCM30">#REF!</definedName>
    <definedName name="__________________CMM30">#REF!</definedName>
    <definedName name="__________________DAR02">#REF!</definedName>
    <definedName name="__________________EDA01">#REF!</definedName>
    <definedName name="__________________HCB5">#REF!</definedName>
    <definedName name="__________________la2">#REF!</definedName>
    <definedName name="__________________MFC01">#REF!</definedName>
    <definedName name="__________________OUT98">#REF!</definedName>
    <definedName name="__________________PCB5">#REF!</definedName>
    <definedName name="__________________PCM30">#REF!</definedName>
    <definedName name="__________________PLA2">#REF!</definedName>
    <definedName name="__________________PM334">#REF!</definedName>
    <definedName name="__________________PM335">#REF!</definedName>
    <definedName name="__________________PM346">#REF!</definedName>
    <definedName name="__________________PM406">#REF!</definedName>
    <definedName name="__________________PM412">#REF!</definedName>
    <definedName name="__________________PM609">#REF!</definedName>
    <definedName name="__________________PM970">#REF!</definedName>
    <definedName name="__________________PTB10">#REF!</definedName>
    <definedName name="__________________TB10">#REF!</definedName>
    <definedName name="__________________TCB4">#REF!</definedName>
    <definedName name="__________________TCB5">#REF!</definedName>
    <definedName name="__________________tcc4">#REF!</definedName>
    <definedName name="__________________TCM30">#REF!</definedName>
    <definedName name="__________________TEB4">#REF!</definedName>
    <definedName name="__________________TOT1">#REF!</definedName>
    <definedName name="__________________TOT2">#REF!</definedName>
    <definedName name="__________________TOT3">#REF!</definedName>
    <definedName name="__________________TOT4">#REF!</definedName>
    <definedName name="__________________TOT5">#REF!</definedName>
    <definedName name="__________________TOT6">#REF!</definedName>
    <definedName name="__________________TOT7">#REF!</definedName>
    <definedName name="__________________TSD2">#REF!</definedName>
    <definedName name="_________________ACA50">#REF!</definedName>
    <definedName name="_________________ACM30">#REF!</definedName>
    <definedName name="_________________CAP20">#REF!</definedName>
    <definedName name="_________________CCM30">#REF!</definedName>
    <definedName name="_________________CMM30">#REF!</definedName>
    <definedName name="_________________DAR02">#REF!</definedName>
    <definedName name="_________________EDA01">#REF!</definedName>
    <definedName name="_________________la2">#REF!</definedName>
    <definedName name="_________________MFC01">#REF!</definedName>
    <definedName name="_________________OUT98">#REF!</definedName>
    <definedName name="_________________PCB5">#REF!</definedName>
    <definedName name="_________________PCM30">#REF!</definedName>
    <definedName name="_________________PLA2">#REF!</definedName>
    <definedName name="_________________PM334">#REF!</definedName>
    <definedName name="_________________PM335">#REF!</definedName>
    <definedName name="_________________pm346">#REF!</definedName>
    <definedName name="_________________PM406">#REF!</definedName>
    <definedName name="_________________PM970">#REF!</definedName>
    <definedName name="_________________PTB10">#REF!</definedName>
    <definedName name="_________________TB10">#REF!</definedName>
    <definedName name="_________________TCB5">#REF!</definedName>
    <definedName name="_________________tcc4">#REF!</definedName>
    <definedName name="_________________TOT7">#REF!</definedName>
    <definedName name="_________________TSD2">#REF!</definedName>
    <definedName name="________________ACA50">#REF!</definedName>
    <definedName name="________________ATD1">#REF!</definedName>
    <definedName name="________________CAP20">#REF!</definedName>
    <definedName name="________________CCM30">#REF!</definedName>
    <definedName name="________________CMM30">#REF!</definedName>
    <definedName name="________________DAR02">#REF!</definedName>
    <definedName name="________________EDA01">#REF!</definedName>
    <definedName name="________________HCB5">#REF!</definedName>
    <definedName name="________________la2">#REF!</definedName>
    <definedName name="________________MFC01">#REF!</definedName>
    <definedName name="________________OUT98">#REF!</definedName>
    <definedName name="________________PCB5">#REF!</definedName>
    <definedName name="________________PCM30">#REF!</definedName>
    <definedName name="________________PLA2">#REF!</definedName>
    <definedName name="________________PM334">#REF!</definedName>
    <definedName name="________________PM335">#REF!</definedName>
    <definedName name="________________PM346">#REF!</definedName>
    <definedName name="________________PM406">#REF!</definedName>
    <definedName name="________________PM412">#REF!</definedName>
    <definedName name="________________PM609">#REF!</definedName>
    <definedName name="________________PM970">#REF!</definedName>
    <definedName name="________________PTB10">#REF!</definedName>
    <definedName name="________________TB10">#REF!</definedName>
    <definedName name="________________TCB4">#REF!</definedName>
    <definedName name="________________TCB5">#REF!</definedName>
    <definedName name="________________tcc4">#REF!</definedName>
    <definedName name="________________TCM30">#REF!</definedName>
    <definedName name="________________TEB4">#REF!</definedName>
    <definedName name="________________TOT1">#REF!</definedName>
    <definedName name="________________TOT2">#REF!</definedName>
    <definedName name="________________TOT3">#REF!</definedName>
    <definedName name="________________TOT4">#REF!</definedName>
    <definedName name="________________TOT5">#REF!</definedName>
    <definedName name="________________TOT6">#REF!</definedName>
    <definedName name="________________TOT7">#REF!</definedName>
    <definedName name="________________TSD2">#REF!</definedName>
    <definedName name="_______________ACA50">#REF!</definedName>
    <definedName name="_______________ACM30">#REF!</definedName>
    <definedName name="_______________ATD1">#REF!</definedName>
    <definedName name="_______________CAP20">#REF!</definedName>
    <definedName name="_______________CCM30">#REF!</definedName>
    <definedName name="_______________CMM30">#REF!</definedName>
    <definedName name="_______________DAR02">#REF!</definedName>
    <definedName name="_______________EDA01">#REF!</definedName>
    <definedName name="_______________Ext2">#REF!</definedName>
    <definedName name="_______________HCB5">#REF!</definedName>
    <definedName name="_______________la2">#REF!</definedName>
    <definedName name="_______________MFC01">#REF!</definedName>
    <definedName name="_______________OUT98">#REF!</definedName>
    <definedName name="_______________PCB5">#REF!</definedName>
    <definedName name="_______________PCM30">#REF!</definedName>
    <definedName name="_______________PL1">#REF!</definedName>
    <definedName name="_______________PLA2">#REF!</definedName>
    <definedName name="_______________PM334">#REF!</definedName>
    <definedName name="_______________PM335">#REF!</definedName>
    <definedName name="_______________PM346">#REF!</definedName>
    <definedName name="_______________PM406">#REF!</definedName>
    <definedName name="_______________PM412">#REF!</definedName>
    <definedName name="_______________PM609">#REF!</definedName>
    <definedName name="_______________PM970">#REF!</definedName>
    <definedName name="_______________PTB10">#REF!</definedName>
    <definedName name="_______________TB10">#REF!</definedName>
    <definedName name="_______________TCB4">#REF!</definedName>
    <definedName name="_______________TCB5">#REF!</definedName>
    <definedName name="_______________tcc4">#REF!</definedName>
    <definedName name="_______________TCM30">#REF!</definedName>
    <definedName name="_______________TEB4">#REF!</definedName>
    <definedName name="_______________TOT1">#REF!</definedName>
    <definedName name="_______________TOT2">#REF!</definedName>
    <definedName name="_______________TOT3">#REF!</definedName>
    <definedName name="_______________TOT4">#REF!</definedName>
    <definedName name="_______________TOT5">#REF!</definedName>
    <definedName name="_______________TOT6">#REF!</definedName>
    <definedName name="_______________TOT7">#REF!</definedName>
    <definedName name="_______________TSD2">#REF!</definedName>
    <definedName name="______________ACA50">#REF!</definedName>
    <definedName name="______________ACM30">#REF!</definedName>
    <definedName name="______________ATD1">#REF!</definedName>
    <definedName name="______________CAP20">#REF!</definedName>
    <definedName name="______________CCM30">#REF!</definedName>
    <definedName name="______________CMM30">#REF!</definedName>
    <definedName name="______________DAR02">#REF!</definedName>
    <definedName name="______________EDA01">#REF!</definedName>
    <definedName name="______________Ext2">#REF!</definedName>
    <definedName name="______________HCB5">#REF!</definedName>
    <definedName name="______________JAN18">#REF!</definedName>
    <definedName name="______________la2">#REF!</definedName>
    <definedName name="______________MFC01">#REF!</definedName>
    <definedName name="______________OUT98">#REF!</definedName>
    <definedName name="______________PCB5">#REF!</definedName>
    <definedName name="______________PCM30">#REF!</definedName>
    <definedName name="______________PL1">#REF!</definedName>
    <definedName name="______________PLA2">#REF!</definedName>
    <definedName name="______________PM334">#REF!</definedName>
    <definedName name="______________PM335">#REF!</definedName>
    <definedName name="______________PM346">#REF!</definedName>
    <definedName name="______________PM406">#REF!</definedName>
    <definedName name="______________PM412">#REF!</definedName>
    <definedName name="______________PM609">#REF!</definedName>
    <definedName name="______________PM970">#REF!</definedName>
    <definedName name="______________PTB10">#REF!</definedName>
    <definedName name="______________r">#REF!</definedName>
    <definedName name="______________TB10">#REF!</definedName>
    <definedName name="______________TCB4">#REF!</definedName>
    <definedName name="______________TCB5">#REF!</definedName>
    <definedName name="______________tcc4">#REF!</definedName>
    <definedName name="______________TCM30">#REF!</definedName>
    <definedName name="______________TEB4">#REF!</definedName>
    <definedName name="______________TOT1">#REF!</definedName>
    <definedName name="______________TOT2">#REF!</definedName>
    <definedName name="______________TOT3">#REF!</definedName>
    <definedName name="______________TOT4">#REF!</definedName>
    <definedName name="______________TOT5">#REF!</definedName>
    <definedName name="______________TOT6">#REF!</definedName>
    <definedName name="______________TOT7">#REF!</definedName>
    <definedName name="______________TSD2">#REF!</definedName>
    <definedName name="_____________ACA50">#REF!</definedName>
    <definedName name="_____________ACM30">#REF!</definedName>
    <definedName name="_____________ATD1">#REF!</definedName>
    <definedName name="_____________CAP20">#REF!</definedName>
    <definedName name="_____________CCM30">#REF!</definedName>
    <definedName name="_____________CMM30">#REF!</definedName>
    <definedName name="_____________DAR02">#REF!</definedName>
    <definedName name="_____________EDA01">#REF!</definedName>
    <definedName name="_____________Ext2">#REF!</definedName>
    <definedName name="_____________HCB5">#REF!</definedName>
    <definedName name="_____________la2">#REF!</definedName>
    <definedName name="_____________MFC01">#REF!</definedName>
    <definedName name="_____________OUT98">#REF!</definedName>
    <definedName name="_____________OUT98_1">{#N/A,#N/A,TRUE,"Serviços"}</definedName>
    <definedName name="_____________OUT98²" hidden="1">{#N/A,#N/A,TRUE,"Serviços"}</definedName>
    <definedName name="_____________PCB5">#REF!</definedName>
    <definedName name="_____________PCM30">#REF!</definedName>
    <definedName name="_____________PL1">#REF!</definedName>
    <definedName name="_____________PLA2">#REF!</definedName>
    <definedName name="_____________PM334">#REF!</definedName>
    <definedName name="_____________PM335">#REF!</definedName>
    <definedName name="_____________PM346">#REF!</definedName>
    <definedName name="_____________PM406">#REF!</definedName>
    <definedName name="_____________PM412">#REF!</definedName>
    <definedName name="_____________PM609">#REF!</definedName>
    <definedName name="_____________PM970">#REF!</definedName>
    <definedName name="_____________PTB10">#REF!</definedName>
    <definedName name="_____________r">#REF!</definedName>
    <definedName name="_____________Rbv1">#NAME?</definedName>
    <definedName name="_____________TB10">#REF!</definedName>
    <definedName name="_____________TCB4">#REF!</definedName>
    <definedName name="_____________TCB5">#REF!</definedName>
    <definedName name="_____________tcc4">#REF!</definedName>
    <definedName name="_____________TCM30">#REF!</definedName>
    <definedName name="_____________TEB4">#REF!</definedName>
    <definedName name="_____________TOT1">#REF!</definedName>
    <definedName name="_____________TOT2">#REF!</definedName>
    <definedName name="_____________TOT3">#REF!</definedName>
    <definedName name="_____________TOT4">#REF!</definedName>
    <definedName name="_____________TOT5">#REF!</definedName>
    <definedName name="_____________TOT6">#REF!</definedName>
    <definedName name="_____________TOT7">#REF!</definedName>
    <definedName name="_____________TSD2">#REF!</definedName>
    <definedName name="____________ACA50">#REF!</definedName>
    <definedName name="____________ACM30">#REF!</definedName>
    <definedName name="____________ATD1">#REF!</definedName>
    <definedName name="____________CAP20">#REF!</definedName>
    <definedName name="____________CCM30">#REF!</definedName>
    <definedName name="____________CMM30">#REF!</definedName>
    <definedName name="____________DAR02">#REF!</definedName>
    <definedName name="____________EDA01">#REF!</definedName>
    <definedName name="____________Ext2">#REF!</definedName>
    <definedName name="____________HCB5">#REF!</definedName>
    <definedName name="____________la2">#REF!</definedName>
    <definedName name="____________MFC01">#REF!</definedName>
    <definedName name="____________OUT98">#REF!</definedName>
    <definedName name="____________OUT98_1">{#N/A,#N/A,TRUE,"Serviços"}</definedName>
    <definedName name="____________OUT988">#REF!</definedName>
    <definedName name="____________OUT988²" hidden="1">{#N/A,#N/A,TRUE,"Serviços"}</definedName>
    <definedName name="____________PCB5">#REF!</definedName>
    <definedName name="____________PCM30">#REF!</definedName>
    <definedName name="____________PL1">#REF!</definedName>
    <definedName name="____________PLA2">#REF!</definedName>
    <definedName name="____________PM334">#REF!</definedName>
    <definedName name="____________PM335">#REF!</definedName>
    <definedName name="____________PM346">#REF!</definedName>
    <definedName name="____________PM406">#REF!</definedName>
    <definedName name="____________PM412">#REF!</definedName>
    <definedName name="____________PM609">#REF!</definedName>
    <definedName name="____________PM970">#REF!</definedName>
    <definedName name="____________PTB10">#REF!</definedName>
    <definedName name="____________r">#REF!</definedName>
    <definedName name="____________Rbv1">#NAME?</definedName>
    <definedName name="____________TB10">#REF!</definedName>
    <definedName name="____________TCB4">#REF!</definedName>
    <definedName name="____________TCB5">#REF!</definedName>
    <definedName name="____________tcc4">#REF!</definedName>
    <definedName name="____________TCM30">#REF!</definedName>
    <definedName name="____________TEB4">#REF!</definedName>
    <definedName name="____________TOT1">#REF!</definedName>
    <definedName name="____________TOT2">#REF!</definedName>
    <definedName name="____________TOT3">#REF!</definedName>
    <definedName name="____________TOT4">#REF!</definedName>
    <definedName name="____________TOT5">#REF!</definedName>
    <definedName name="____________TOT6">#REF!</definedName>
    <definedName name="____________TOT7">#REF!</definedName>
    <definedName name="____________TSD2">#REF!</definedName>
    <definedName name="___________ACA50">#REF!</definedName>
    <definedName name="___________ACM30">#REF!</definedName>
    <definedName name="___________ATD1">#REF!</definedName>
    <definedName name="___________CAP20">#REF!</definedName>
    <definedName name="___________CCM30">#REF!</definedName>
    <definedName name="___________CMM30">#REF!</definedName>
    <definedName name="___________DAR02">#REF!</definedName>
    <definedName name="___________EDA01">#REF!</definedName>
    <definedName name="___________Ext2">#REF!</definedName>
    <definedName name="___________Ext2_25">#REF!</definedName>
    <definedName name="___________HCB5">#REF!</definedName>
    <definedName name="___________la2">#REF!</definedName>
    <definedName name="___________MFC01">#REF!</definedName>
    <definedName name="___________OUT98">#REF!</definedName>
    <definedName name="___________OUT98_1">{#N/A,#N/A,TRUE,"Serviços"}</definedName>
    <definedName name="___________OUT98¹" hidden="1">{#N/A,#N/A,TRUE,"Serviços"}</definedName>
    <definedName name="___________OUT98²" hidden="1">{#N/A,#N/A,TRUE,"Serviços"}</definedName>
    <definedName name="___________OUT98³" hidden="1">{#N/A,#N/A,TRUE,"Serviços"}</definedName>
    <definedName name="___________OUT988">#REF!</definedName>
    <definedName name="___________OUT988³" hidden="1">{#N/A,#N/A,TRUE,"Serviços"}</definedName>
    <definedName name="___________OUT9888">#REF!</definedName>
    <definedName name="___________OUT9888²" hidden="1">{#N/A,#N/A,TRUE,"Serviços"}</definedName>
    <definedName name="___________PCB5">#REF!</definedName>
    <definedName name="___________PCM30">#REF!</definedName>
    <definedName name="___________PE412">#REF!</definedName>
    <definedName name="___________PL1">#REF!</definedName>
    <definedName name="___________PLA2">#REF!</definedName>
    <definedName name="___________PM334">#REF!</definedName>
    <definedName name="___________PM335">#REF!</definedName>
    <definedName name="___________PM346">#REF!</definedName>
    <definedName name="___________PM405">#REF!</definedName>
    <definedName name="___________PM406">#REF!</definedName>
    <definedName name="___________PM412">#REF!</definedName>
    <definedName name="___________PM609">#REF!</definedName>
    <definedName name="___________PM970">#REF!</definedName>
    <definedName name="___________PTB10">#REF!</definedName>
    <definedName name="___________pu334">#REF!</definedName>
    <definedName name="___________pu335">#REF!</definedName>
    <definedName name="___________PUE412">#REF!</definedName>
    <definedName name="___________pum405">#REF!</definedName>
    <definedName name="___________pum406">#REF!</definedName>
    <definedName name="___________pum609">#REF!</definedName>
    <definedName name="___________pum969">#REF!</definedName>
    <definedName name="___________r">#REF!</definedName>
    <definedName name="___________Rbv1">#NAME?</definedName>
    <definedName name="___________SC1">#REF!</definedName>
    <definedName name="___________SC10">#REF!</definedName>
    <definedName name="___________SC11">#REF!</definedName>
    <definedName name="___________SC12">#REF!</definedName>
    <definedName name="___________SC13">#REF!</definedName>
    <definedName name="___________SC14">#REF!</definedName>
    <definedName name="___________SC2">#REF!</definedName>
    <definedName name="___________SC3">#REF!</definedName>
    <definedName name="___________SC4">#REF!</definedName>
    <definedName name="___________SC5">#REF!</definedName>
    <definedName name="___________SC6">#REF!</definedName>
    <definedName name="___________SC7">#REF!</definedName>
    <definedName name="___________SC8">#REF!</definedName>
    <definedName name="___________SC9">#REF!</definedName>
    <definedName name="___________TB10">#REF!</definedName>
    <definedName name="___________TCB4">#REF!</definedName>
    <definedName name="___________TCB5">#REF!</definedName>
    <definedName name="___________tcc4">#REF!</definedName>
    <definedName name="___________TCM30">#REF!</definedName>
    <definedName name="___________TEB4">#REF!</definedName>
    <definedName name="___________TOT1">#REF!</definedName>
    <definedName name="___________TOT2">#REF!</definedName>
    <definedName name="___________TOT3">#REF!</definedName>
    <definedName name="___________TOT4">#REF!</definedName>
    <definedName name="___________TOT5">#REF!</definedName>
    <definedName name="___________TOT6">#REF!</definedName>
    <definedName name="___________TOT7">#REF!</definedName>
    <definedName name="___________TSD2">#REF!</definedName>
    <definedName name="__________ACA50">#REF!</definedName>
    <definedName name="__________ACM30">#REF!</definedName>
    <definedName name="__________ATD1">#REF!</definedName>
    <definedName name="__________CAP20">#REF!</definedName>
    <definedName name="__________CCM30">#REF!</definedName>
    <definedName name="__________CMM30">#REF!</definedName>
    <definedName name="__________DAR02">#REF!</definedName>
    <definedName name="__________EDA01">#REF!</definedName>
    <definedName name="__________Ext2">#REF!</definedName>
    <definedName name="__________HCB5">#REF!</definedName>
    <definedName name="__________la2">#REF!</definedName>
    <definedName name="__________MFC01">#REF!</definedName>
    <definedName name="__________OUT98">#REF!</definedName>
    <definedName name="__________OUT98_1">{#N/A,#N/A,TRUE,"Serviços"}</definedName>
    <definedName name="__________PCB5">#REF!</definedName>
    <definedName name="__________PCM30">#REF!</definedName>
    <definedName name="__________PE412">#REF!</definedName>
    <definedName name="__________PL1">#REF!</definedName>
    <definedName name="__________PL1_25">#REF!</definedName>
    <definedName name="__________PLA2">#REF!</definedName>
    <definedName name="__________PM334">#REF!</definedName>
    <definedName name="__________PM335">#REF!</definedName>
    <definedName name="__________PM346">#REF!</definedName>
    <definedName name="__________PM405">#REF!</definedName>
    <definedName name="__________PM406">#REF!</definedName>
    <definedName name="__________PM412">#REF!</definedName>
    <definedName name="__________PM609">#REF!</definedName>
    <definedName name="__________PM970">#REF!</definedName>
    <definedName name="__________PTB10">#REF!</definedName>
    <definedName name="__________pu334">#REF!</definedName>
    <definedName name="__________pu335">#REF!</definedName>
    <definedName name="__________PUE412">#REF!</definedName>
    <definedName name="__________pum405">#REF!</definedName>
    <definedName name="__________pum406">#REF!</definedName>
    <definedName name="__________pum609">#REF!</definedName>
    <definedName name="__________pum969">#REF!</definedName>
    <definedName name="__________r">#REF!</definedName>
    <definedName name="__________r_25">#REF!</definedName>
    <definedName name="__________Rbv1">#REF!</definedName>
    <definedName name="__________SC1">#REF!</definedName>
    <definedName name="__________SC10">#REF!</definedName>
    <definedName name="__________SC11">#REF!</definedName>
    <definedName name="__________SC12">#REF!</definedName>
    <definedName name="__________SC13">#REF!</definedName>
    <definedName name="__________SC14">#REF!</definedName>
    <definedName name="__________SC2">#REF!</definedName>
    <definedName name="__________SC3">#REF!</definedName>
    <definedName name="__________SC4">#REF!</definedName>
    <definedName name="__________SC5">#REF!</definedName>
    <definedName name="__________SC6">#REF!</definedName>
    <definedName name="__________SC7">#REF!</definedName>
    <definedName name="__________SC8">#REF!</definedName>
    <definedName name="__________SC9">#REF!</definedName>
    <definedName name="__________TB10">#REF!</definedName>
    <definedName name="__________TCB4">#REF!</definedName>
    <definedName name="__________TCB5">#REF!</definedName>
    <definedName name="__________tcc4">#REF!</definedName>
    <definedName name="__________TCM30">#REF!</definedName>
    <definedName name="__________TEB4">#REF!</definedName>
    <definedName name="__________TOT1">#REF!</definedName>
    <definedName name="__________TOT2">#REF!</definedName>
    <definedName name="__________TOT3">#REF!</definedName>
    <definedName name="__________TOT4">#REF!</definedName>
    <definedName name="__________TOT5">#REF!</definedName>
    <definedName name="__________TOT6">#REF!</definedName>
    <definedName name="__________TOT7">#REF!</definedName>
    <definedName name="__________TSD2">#REF!</definedName>
    <definedName name="_________ACA50">#REF!</definedName>
    <definedName name="_________ACM30">#REF!</definedName>
    <definedName name="_________ATD1">#REF!</definedName>
    <definedName name="_________BDI1">#N/A</definedName>
    <definedName name="_________CAP20">#REF!</definedName>
    <definedName name="_________CCM30">#REF!</definedName>
    <definedName name="_________CMM30">#REF!</definedName>
    <definedName name="_________DAR02">#REF!</definedName>
    <definedName name="_________EDA01">#REF!</definedName>
    <definedName name="_________Ext2">#REF!</definedName>
    <definedName name="_________Ext2_25">#REF!</definedName>
    <definedName name="_________HCB5">#REF!</definedName>
    <definedName name="_________la2">#REF!</definedName>
    <definedName name="_________MFC01">#REF!</definedName>
    <definedName name="_________OUT98">#REF!</definedName>
    <definedName name="_________OUT98_1">{#N/A,#N/A,TRUE,"Serviços"}</definedName>
    <definedName name="_________OUTT98">#REF!</definedName>
    <definedName name="_________OUTT988">#REF!</definedName>
    <definedName name="_________PCB5">#REF!</definedName>
    <definedName name="_________PCM30">#REF!</definedName>
    <definedName name="_________PE412">#REF!</definedName>
    <definedName name="_________PL1">#REF!</definedName>
    <definedName name="_________PLA2">#REF!</definedName>
    <definedName name="_________PM334">#REF!</definedName>
    <definedName name="_________PM335">#REF!</definedName>
    <definedName name="_________PM346">#REF!</definedName>
    <definedName name="_________PM405">#REF!</definedName>
    <definedName name="_________PM406">#REF!</definedName>
    <definedName name="_________PM412">#REF!</definedName>
    <definedName name="_________PM609">#REF!</definedName>
    <definedName name="_________PM970">#REF!</definedName>
    <definedName name="_________PTB10">#REF!</definedName>
    <definedName name="_________pu334">#REF!</definedName>
    <definedName name="_________pu335">#REF!</definedName>
    <definedName name="_________PUE412">#REF!</definedName>
    <definedName name="_________pum405">#REF!</definedName>
    <definedName name="_________pum406">#REF!</definedName>
    <definedName name="_________pum609">#REF!</definedName>
    <definedName name="_________pum969">#REF!</definedName>
    <definedName name="_________r">#REF!</definedName>
    <definedName name="_________r_25">#REF!</definedName>
    <definedName name="_________Rbv1">#REF!</definedName>
    <definedName name="_________SC1">#REF!</definedName>
    <definedName name="_________SC10">#REF!</definedName>
    <definedName name="_________SC11">#REF!</definedName>
    <definedName name="_________SC12">#REF!</definedName>
    <definedName name="_________SC13">#REF!</definedName>
    <definedName name="_________SC14">#REF!</definedName>
    <definedName name="_________SC2">#REF!</definedName>
    <definedName name="_________SC3">#REF!</definedName>
    <definedName name="_________SC4">#REF!</definedName>
    <definedName name="_________SC5">#REF!</definedName>
    <definedName name="_________SC6">#REF!</definedName>
    <definedName name="_________SC7">#REF!</definedName>
    <definedName name="_________SC8">#REF!</definedName>
    <definedName name="_________SC9">#REF!</definedName>
    <definedName name="_________TB10">#REF!</definedName>
    <definedName name="_________TCB4">#REF!</definedName>
    <definedName name="_________TCB5">#REF!</definedName>
    <definedName name="_________tcc4">#REF!</definedName>
    <definedName name="_________TCM30">#REF!</definedName>
    <definedName name="_________TEB4">#REF!</definedName>
    <definedName name="_________TOT1">#REF!</definedName>
    <definedName name="_________TOT2">#REF!</definedName>
    <definedName name="_________TOT3">#REF!</definedName>
    <definedName name="_________TOT4">#REF!</definedName>
    <definedName name="_________TOT5">#REF!</definedName>
    <definedName name="_________TOT6">#REF!</definedName>
    <definedName name="_________TOT7">#REF!</definedName>
    <definedName name="_________TSD2">#REF!</definedName>
    <definedName name="________ACA50">#REF!</definedName>
    <definedName name="________ACM30">#REF!</definedName>
    <definedName name="________ATD1">#REF!</definedName>
    <definedName name="________b1">#REF!</definedName>
    <definedName name="________CAP20">#REF!</definedName>
    <definedName name="________CCM30">#REF!</definedName>
    <definedName name="________CMM30">#REF!</definedName>
    <definedName name="________DAR02">#REF!</definedName>
    <definedName name="________EDA01">#REF!</definedName>
    <definedName name="________Ext2">#REF!</definedName>
    <definedName name="________HCB5">#REF!</definedName>
    <definedName name="________la2">#REF!</definedName>
    <definedName name="________MFC01">#REF!</definedName>
    <definedName name="________OUT98">#REF!</definedName>
    <definedName name="________OUT98_1">{#N/A,#N/A,TRUE,"Serviços"}</definedName>
    <definedName name="________OUTTT98">#REF!</definedName>
    <definedName name="________PCB5">#REF!</definedName>
    <definedName name="________PCM30">#REF!</definedName>
    <definedName name="________PE412">#REF!</definedName>
    <definedName name="________PL1">#REF!</definedName>
    <definedName name="________PL1_25">#REF!</definedName>
    <definedName name="________PLA2">#REF!</definedName>
    <definedName name="________PM334">#REF!</definedName>
    <definedName name="________PM335">#REF!</definedName>
    <definedName name="________PM346">#REF!</definedName>
    <definedName name="________PM405">#REF!</definedName>
    <definedName name="________PM406">#REF!</definedName>
    <definedName name="________PM412">#REF!</definedName>
    <definedName name="________PM609">#REF!</definedName>
    <definedName name="________PM970">#REF!</definedName>
    <definedName name="________PTB10">#REF!</definedName>
    <definedName name="________pu334">#REF!</definedName>
    <definedName name="________pu335">#REF!</definedName>
    <definedName name="________PUE412">#REF!</definedName>
    <definedName name="________pum405">#REF!</definedName>
    <definedName name="________pum406">#REF!</definedName>
    <definedName name="________pum609">#REF!</definedName>
    <definedName name="________pum969">#REF!</definedName>
    <definedName name="________r">#REF!</definedName>
    <definedName name="________r_25">#REF!</definedName>
    <definedName name="________Rbv1">#REF!</definedName>
    <definedName name="________SC1">#REF!</definedName>
    <definedName name="________SC10">#REF!</definedName>
    <definedName name="________SC11">#REF!</definedName>
    <definedName name="________SC12">#REF!</definedName>
    <definedName name="________SC13">#REF!</definedName>
    <definedName name="________SC14">#REF!</definedName>
    <definedName name="________SC2">#REF!</definedName>
    <definedName name="________SC3">#REF!</definedName>
    <definedName name="________SC4">#REF!</definedName>
    <definedName name="________SC5">#REF!</definedName>
    <definedName name="________SC6">#REF!</definedName>
    <definedName name="________SC7">#REF!</definedName>
    <definedName name="________SC8">#REF!</definedName>
    <definedName name="________SC9">#REF!</definedName>
    <definedName name="________TB10">#REF!</definedName>
    <definedName name="________TCB4">#REF!</definedName>
    <definedName name="________TCB5">#REF!</definedName>
    <definedName name="________tcc4">#REF!</definedName>
    <definedName name="________TCM30">#REF!</definedName>
    <definedName name="________TEB4">#REF!</definedName>
    <definedName name="________TOT1">#REF!</definedName>
    <definedName name="________TOT2">#REF!</definedName>
    <definedName name="________TOT3">#REF!</definedName>
    <definedName name="________TOT4">#REF!</definedName>
    <definedName name="________TOT5">#REF!</definedName>
    <definedName name="________TOT6">#REF!</definedName>
    <definedName name="________TOT7">#REF!</definedName>
    <definedName name="________TSD2">#REF!</definedName>
    <definedName name="_______ACA50">#REF!</definedName>
    <definedName name="_______ACM30">#REF!</definedName>
    <definedName name="_______ATD1">#REF!</definedName>
    <definedName name="_______BDI1">#N/A</definedName>
    <definedName name="_______CAP20">#REF!</definedName>
    <definedName name="_______CCM30">#REF!</definedName>
    <definedName name="_______CMM30">#REF!</definedName>
    <definedName name="_______DAR02">#REF!</definedName>
    <definedName name="_______EDA01">#REF!</definedName>
    <definedName name="_______Ext2">#REF!</definedName>
    <definedName name="_______HCB5">#REF!</definedName>
    <definedName name="_______la2">#REF!</definedName>
    <definedName name="_______MFC01">#REF!</definedName>
    <definedName name="_______OUT98">#REF!</definedName>
    <definedName name="_______OUT98_1">{#N/A,#N/A,TRUE,"Serviços"}</definedName>
    <definedName name="_______OUT9888">#REF!</definedName>
    <definedName name="_______PCB5">#REF!</definedName>
    <definedName name="_______PCM30">#REF!</definedName>
    <definedName name="_______PE412">#REF!</definedName>
    <definedName name="_______PL1">#REF!</definedName>
    <definedName name="_______PLA2">#REF!</definedName>
    <definedName name="_______PM334">#REF!</definedName>
    <definedName name="_______PM335">#REF!</definedName>
    <definedName name="_______PM346">#REF!</definedName>
    <definedName name="_______PM405">#REF!</definedName>
    <definedName name="_______PM406">#REF!</definedName>
    <definedName name="_______PM412">#REF!</definedName>
    <definedName name="_______PM609">#REF!</definedName>
    <definedName name="_______PM970">#REF!</definedName>
    <definedName name="_______PTB10">#REF!</definedName>
    <definedName name="_______pu334">#REF!</definedName>
    <definedName name="_______pu335">#REF!</definedName>
    <definedName name="_______PUE412">#REF!</definedName>
    <definedName name="_______pum405">#REF!</definedName>
    <definedName name="_______pum406">#REF!</definedName>
    <definedName name="_______pum609">#REF!</definedName>
    <definedName name="_______pum969">#REF!</definedName>
    <definedName name="_______r">#REF!</definedName>
    <definedName name="_______Rbv1">#REF!</definedName>
    <definedName name="_______SC1">#REF!</definedName>
    <definedName name="_______SC10">#REF!</definedName>
    <definedName name="_______SC11">#REF!</definedName>
    <definedName name="_______SC12">#REF!</definedName>
    <definedName name="_______SC13">#REF!</definedName>
    <definedName name="_______SC14">#REF!</definedName>
    <definedName name="_______SC2">#REF!</definedName>
    <definedName name="_______SC3">#REF!</definedName>
    <definedName name="_______SC4">#REF!</definedName>
    <definedName name="_______SC5">#REF!</definedName>
    <definedName name="_______SC6">#REF!</definedName>
    <definedName name="_______SC7">#REF!</definedName>
    <definedName name="_______SC8">#REF!</definedName>
    <definedName name="_______SC9">#REF!</definedName>
    <definedName name="_______TB10">#REF!</definedName>
    <definedName name="_______TCB4">#REF!</definedName>
    <definedName name="_______TCB5">#REF!</definedName>
    <definedName name="_______tcc4">#REF!</definedName>
    <definedName name="_______TCM30">#REF!</definedName>
    <definedName name="_______TEB4">#REF!</definedName>
    <definedName name="_______TOT1">#REF!</definedName>
    <definedName name="_______TOT2">#REF!</definedName>
    <definedName name="_______TOT3">#REF!</definedName>
    <definedName name="_______TOT4">#REF!</definedName>
    <definedName name="_______TOT5">#REF!</definedName>
    <definedName name="_______TOT6">#REF!</definedName>
    <definedName name="_______TOT7">#REF!</definedName>
    <definedName name="_______TSD2">#REF!</definedName>
    <definedName name="______ACA50">#REF!</definedName>
    <definedName name="______ACM30">#REF!</definedName>
    <definedName name="______ATD1">#REF!</definedName>
    <definedName name="______b1">#REF!</definedName>
    <definedName name="______BDI1">#N/A</definedName>
    <definedName name="______CAP20">#REF!</definedName>
    <definedName name="______CCM30">#REF!</definedName>
    <definedName name="______CMM30">#REF!</definedName>
    <definedName name="______DAR02">#REF!</definedName>
    <definedName name="______EDA01">#REF!</definedName>
    <definedName name="______Ext2">#REF!</definedName>
    <definedName name="______HCB5">#REF!</definedName>
    <definedName name="______la2">#REF!</definedName>
    <definedName name="______MFC01">#REF!</definedName>
    <definedName name="______OUT98">#REF!</definedName>
    <definedName name="______OUT98_1">{#N/A,#N/A,TRUE,"Serviços"}</definedName>
    <definedName name="______OUTT98888">#REF!</definedName>
    <definedName name="______PCB5">#REF!</definedName>
    <definedName name="______PCM30">#REF!</definedName>
    <definedName name="______PE412">#REF!</definedName>
    <definedName name="______PL1">#REF!</definedName>
    <definedName name="______PLA2">#REF!</definedName>
    <definedName name="______PM334">#REF!</definedName>
    <definedName name="______PM335">#REF!</definedName>
    <definedName name="______PM346">#REF!</definedName>
    <definedName name="______PM405">#REF!</definedName>
    <definedName name="______PM406">#REF!</definedName>
    <definedName name="______PM412">#REF!</definedName>
    <definedName name="______PM609">#REF!</definedName>
    <definedName name="______PM970">#REF!</definedName>
    <definedName name="______PTB10">#REF!</definedName>
    <definedName name="______pu334">#REF!</definedName>
    <definedName name="______pu335">#REF!</definedName>
    <definedName name="______PUE412">#REF!</definedName>
    <definedName name="______pum405">#REF!</definedName>
    <definedName name="______pum406">#REF!</definedName>
    <definedName name="______pum609">#REF!</definedName>
    <definedName name="______pum969">#REF!</definedName>
    <definedName name="______r">#REF!</definedName>
    <definedName name="______Rbv1">#REF!</definedName>
    <definedName name="______SC1">#REF!</definedName>
    <definedName name="______SC10">#REF!</definedName>
    <definedName name="______SC11">#REF!</definedName>
    <definedName name="______SC12">#REF!</definedName>
    <definedName name="______SC13">#REF!</definedName>
    <definedName name="______SC14">#REF!</definedName>
    <definedName name="______SC2">#REF!</definedName>
    <definedName name="______SC3">#REF!</definedName>
    <definedName name="______SC4">#REF!</definedName>
    <definedName name="______SC5">#REF!</definedName>
    <definedName name="______SC6">#REF!</definedName>
    <definedName name="______SC7">#REF!</definedName>
    <definedName name="______SC8">#REF!</definedName>
    <definedName name="______SC9">#REF!</definedName>
    <definedName name="______TB10">#REF!</definedName>
    <definedName name="______TCB4">#REF!</definedName>
    <definedName name="______TCB5">#REF!</definedName>
    <definedName name="______tcc4">#REF!</definedName>
    <definedName name="______TCM30">#REF!</definedName>
    <definedName name="______TEB4">#REF!</definedName>
    <definedName name="______TOT1">#REF!</definedName>
    <definedName name="______TOT2">#REF!</definedName>
    <definedName name="______TOT3">#REF!</definedName>
    <definedName name="______TOT4">#REF!</definedName>
    <definedName name="______TOT5">#REF!</definedName>
    <definedName name="______TOT6">#REF!</definedName>
    <definedName name="______TOT7">#REF!</definedName>
    <definedName name="______TSD2">#REF!</definedName>
    <definedName name="_____ACA50">#REF!</definedName>
    <definedName name="_____ACM30">#REF!</definedName>
    <definedName name="_____ATD1">#REF!</definedName>
    <definedName name="_____b1">#REF!</definedName>
    <definedName name="_____BDI1">#N/A</definedName>
    <definedName name="_____CAP20">#REF!</definedName>
    <definedName name="_____CCM30">#REF!</definedName>
    <definedName name="_____CMM30">#REF!</definedName>
    <definedName name="_____DAR02">#REF!</definedName>
    <definedName name="_____EDA01">#REF!</definedName>
    <definedName name="_____Ext2">#REF!</definedName>
    <definedName name="_____HCB5">#REF!</definedName>
    <definedName name="_____la2">#REF!</definedName>
    <definedName name="_____MFC01">#REF!</definedName>
    <definedName name="_____OUT98">#REF!</definedName>
    <definedName name="_____OUT98_1">{#N/A,#N/A,TRUE,"Serviços"}</definedName>
    <definedName name="_____OUTTT988">#REF!</definedName>
    <definedName name="_____PCB5">#REF!</definedName>
    <definedName name="_____PCM30">#REF!</definedName>
    <definedName name="_____PE412">#REF!</definedName>
    <definedName name="_____PL1">#REF!</definedName>
    <definedName name="_____PLA2">#REF!</definedName>
    <definedName name="_____PM334">#REF!</definedName>
    <definedName name="_____PM335">#REF!</definedName>
    <definedName name="_____PM346">#REF!</definedName>
    <definedName name="_____PM405">#REF!</definedName>
    <definedName name="_____PM406">#REF!</definedName>
    <definedName name="_____PM412">#REF!</definedName>
    <definedName name="_____PM609">#REF!</definedName>
    <definedName name="_____PM970">#REF!</definedName>
    <definedName name="_____PTB10">#REF!</definedName>
    <definedName name="_____pu334">#REF!</definedName>
    <definedName name="_____pu335">#REF!</definedName>
    <definedName name="_____PUE412">#REF!</definedName>
    <definedName name="_____pum405">#REF!</definedName>
    <definedName name="_____pum406">#REF!</definedName>
    <definedName name="_____pum609">#REF!</definedName>
    <definedName name="_____pum969">#REF!</definedName>
    <definedName name="_____r">#REF!</definedName>
    <definedName name="_____Rbv1">#REF!</definedName>
    <definedName name="_____SC1">#REF!</definedName>
    <definedName name="_____SC10">#REF!</definedName>
    <definedName name="_____SC11">#REF!</definedName>
    <definedName name="_____SC12">#REF!</definedName>
    <definedName name="_____SC13">#REF!</definedName>
    <definedName name="_____SC14">#REF!</definedName>
    <definedName name="_____SC2">#REF!</definedName>
    <definedName name="_____SC3">#REF!</definedName>
    <definedName name="_____SC4">#REF!</definedName>
    <definedName name="_____SC5">#REF!</definedName>
    <definedName name="_____SC6">#REF!</definedName>
    <definedName name="_____SC7">#REF!</definedName>
    <definedName name="_____SC8">#REF!</definedName>
    <definedName name="_____SC9">#REF!</definedName>
    <definedName name="_____TB10">#REF!</definedName>
    <definedName name="_____TCB4">#REF!</definedName>
    <definedName name="_____TCB5">#REF!</definedName>
    <definedName name="_____tcc4">#REF!</definedName>
    <definedName name="_____TCM30">#REF!</definedName>
    <definedName name="_____TEB4">#REF!</definedName>
    <definedName name="_____TOT1">#REF!</definedName>
    <definedName name="_____TOT2">#REF!</definedName>
    <definedName name="_____TOT3">#REF!</definedName>
    <definedName name="_____TOT4">#REF!</definedName>
    <definedName name="_____TOT5">#REF!</definedName>
    <definedName name="_____TOT6">#REF!</definedName>
    <definedName name="_____TOT7">#REF!</definedName>
    <definedName name="_____TSD2">#REF!</definedName>
    <definedName name="____1Excel_BuiltIn_Print_Titles_15_1_1_1_1">#REF!</definedName>
    <definedName name="____2Excel_BuiltIn_Print_Titles_16_1">#REF!,#REF!</definedName>
    <definedName name="____3Excel_BuiltIn_Print_Titles_16_1_1_1">#REF!</definedName>
    <definedName name="____ACA50">#REF!</definedName>
    <definedName name="____ACM30">#REF!</definedName>
    <definedName name="____ATD1">#REF!</definedName>
    <definedName name="____b1">#REF!</definedName>
    <definedName name="____br4">#REF!</definedName>
    <definedName name="____CAP20">#REF!</definedName>
    <definedName name="____CCM30">#REF!</definedName>
    <definedName name="____CMM30">#REF!</definedName>
    <definedName name="____DAR02">#REF!</definedName>
    <definedName name="____EDA01">#REF!</definedName>
    <definedName name="____HCB5">#REF!</definedName>
    <definedName name="____la2">#REF!</definedName>
    <definedName name="____la8">#REF!</definedName>
    <definedName name="____MFC01">#REF!</definedName>
    <definedName name="____OUT98">#REF!</definedName>
    <definedName name="____OUT98_1">{#N/A,#N/A,TRUE,"Serviços"}</definedName>
    <definedName name="____out99">#REF!</definedName>
    <definedName name="____OUTTT98">#REF!</definedName>
    <definedName name="____PCB5">#REF!</definedName>
    <definedName name="____PCM30">#REF!</definedName>
    <definedName name="____PE412">#REF!</definedName>
    <definedName name="____PL1">#REF!</definedName>
    <definedName name="____PLA2">#REF!</definedName>
    <definedName name="____PM334">#REF!</definedName>
    <definedName name="____PM335">#REF!</definedName>
    <definedName name="____PM346">#REF!</definedName>
    <definedName name="____PM405">#REF!</definedName>
    <definedName name="____PM406">#REF!</definedName>
    <definedName name="____PM412">#REF!</definedName>
    <definedName name="____PM609">#REF!</definedName>
    <definedName name="____PM970">#REF!</definedName>
    <definedName name="____PTB10">#REF!</definedName>
    <definedName name="____pu334">#REF!</definedName>
    <definedName name="____pu335">#REF!</definedName>
    <definedName name="____PUE412">#REF!</definedName>
    <definedName name="____pum405">#REF!</definedName>
    <definedName name="____pum406">#REF!</definedName>
    <definedName name="____pum609">#REF!</definedName>
    <definedName name="____pum969">#REF!</definedName>
    <definedName name="____r">#REF!</definedName>
    <definedName name="____Rbv1">#REF!</definedName>
    <definedName name="____SC1">#REF!</definedName>
    <definedName name="____SC10">#REF!</definedName>
    <definedName name="____SC11">#REF!</definedName>
    <definedName name="____SC12">#REF!</definedName>
    <definedName name="____SC13">#REF!</definedName>
    <definedName name="____SC14">#REF!</definedName>
    <definedName name="____SC2">#REF!</definedName>
    <definedName name="____SC3">#REF!</definedName>
    <definedName name="____SC4">#REF!</definedName>
    <definedName name="____SC5">#REF!</definedName>
    <definedName name="____SC6">#REF!</definedName>
    <definedName name="____SC7">#REF!</definedName>
    <definedName name="____SC8">#REF!</definedName>
    <definedName name="____SC9">#REF!</definedName>
    <definedName name="____sjp4">#REF!</definedName>
    <definedName name="____TB10">#REF!</definedName>
    <definedName name="____TCB4">#REF!</definedName>
    <definedName name="____TCB5">#REF!</definedName>
    <definedName name="____tcc4">#REF!</definedName>
    <definedName name="____TCM30">#REF!</definedName>
    <definedName name="____TEB4">#REF!</definedName>
    <definedName name="____TOT1">#REF!</definedName>
    <definedName name="____TOT2">#REF!</definedName>
    <definedName name="____TOT3">#REF!</definedName>
    <definedName name="____TOT4">#REF!</definedName>
    <definedName name="____TOT5">#REF!</definedName>
    <definedName name="____TOT6">#REF!</definedName>
    <definedName name="____TOT7">#REF!</definedName>
    <definedName name="____TSD2">#REF!</definedName>
    <definedName name="____tt1">#N/A</definedName>
    <definedName name="____TT2">#REF!</definedName>
    <definedName name="____TT4">#REF!</definedName>
    <definedName name="____TT5">#REF!</definedName>
    <definedName name="___1Excel_BuiltIn_Print_Titles_15_1_1_1_1">#REF!</definedName>
    <definedName name="___2Excel_BuiltIn_Print_Titles_16_1">#REF!,#REF!</definedName>
    <definedName name="___3Excel_BuiltIn_Print_Titles_16_1_1_1">#REF!</definedName>
    <definedName name="___5Excel_BuiltIn_Print_Titles_18_1">#REF!,#REF!</definedName>
    <definedName name="___6Excel_BuiltIn_Print_Titles_19_1">#REF!,#REF!</definedName>
    <definedName name="___7Excel_BuiltIn_Print_Titles_21_1_1_1">#REF!,#REF!</definedName>
    <definedName name="___ACA50">#REF!</definedName>
    <definedName name="___ACM30">#REF!</definedName>
    <definedName name="___ATD1">#REF!</definedName>
    <definedName name="___br4">#REF!</definedName>
    <definedName name="___CAP20">#REF!</definedName>
    <definedName name="___CCM30">#REF!</definedName>
    <definedName name="___CEF200">#REF!</definedName>
    <definedName name="___CEF222">#REF!</definedName>
    <definedName name="___CEF300">#REF!</definedName>
    <definedName name="___CEF500">#REF!</definedName>
    <definedName name="___CMM30">#REF!</definedName>
    <definedName name="___COL36">#REF!</definedName>
    <definedName name="___COL37">#REF!</definedName>
    <definedName name="___COL38">#REF!</definedName>
    <definedName name="___DAR02">#REF!</definedName>
    <definedName name="___EDA01">#REF!</definedName>
    <definedName name="___Ext2">#REF!</definedName>
    <definedName name="___HCB5">#REF!</definedName>
    <definedName name="___la2">#REF!</definedName>
    <definedName name="___la31">#REF!</definedName>
    <definedName name="___MFC01">#REF!</definedName>
    <definedName name="___OUT98">#REF!</definedName>
    <definedName name="___out99">#REF!</definedName>
    <definedName name="___PCB5">#REF!</definedName>
    <definedName name="___PCM30">#REF!</definedName>
    <definedName name="___PE412">#REF!</definedName>
    <definedName name="___PL1">#REF!</definedName>
    <definedName name="___PLA2">#REF!</definedName>
    <definedName name="___PM334">#REF!</definedName>
    <definedName name="___PM335">#REF!</definedName>
    <definedName name="___PM346">#REF!</definedName>
    <definedName name="___PM405">#REF!</definedName>
    <definedName name="___PM406">#REF!</definedName>
    <definedName name="___PM412">#REF!</definedName>
    <definedName name="___PM609">#REF!</definedName>
    <definedName name="___PM970">#REF!</definedName>
    <definedName name="___PTB10">#REF!</definedName>
    <definedName name="___pu334">#REF!</definedName>
    <definedName name="___pu335">#REF!</definedName>
    <definedName name="___PUE412">#REF!</definedName>
    <definedName name="___pum405">#REF!</definedName>
    <definedName name="___pum406">#REF!</definedName>
    <definedName name="___pum609">#REF!</definedName>
    <definedName name="___pum969">#REF!</definedName>
    <definedName name="___QQ2">#N/A</definedName>
    <definedName name="___r">#REF!</definedName>
    <definedName name="___Rbv1">#REF!</definedName>
    <definedName name="___SC1">#REF!</definedName>
    <definedName name="___SC10">#REF!</definedName>
    <definedName name="___SC11">#REF!</definedName>
    <definedName name="___SC12">#REF!</definedName>
    <definedName name="___SC13">#REF!</definedName>
    <definedName name="___SC14">#REF!</definedName>
    <definedName name="___SC2">#REF!</definedName>
    <definedName name="___SC3">#REF!</definedName>
    <definedName name="___SC4">#REF!</definedName>
    <definedName name="___SC5">#REF!</definedName>
    <definedName name="___SC6">#REF!</definedName>
    <definedName name="___SC7">#REF!</definedName>
    <definedName name="___SC8">#REF!</definedName>
    <definedName name="___SC9">#REF!</definedName>
    <definedName name="___sjp4">#REF!</definedName>
    <definedName name="___TB1">#REF!</definedName>
    <definedName name="___TB10">#REF!</definedName>
    <definedName name="___TB2">#REF!</definedName>
    <definedName name="___TB3">#REF!</definedName>
    <definedName name="___TB4">#REF!</definedName>
    <definedName name="___TB5">#REF!</definedName>
    <definedName name="___TB6">#REF!</definedName>
    <definedName name="___TCB4">#REF!</definedName>
    <definedName name="___TCB5">#REF!</definedName>
    <definedName name="___tcc4">#REF!</definedName>
    <definedName name="___TCM30">#REF!</definedName>
    <definedName name="___TEB4">#REF!</definedName>
    <definedName name="___TOT1">#REF!</definedName>
    <definedName name="___TOT2">#REF!</definedName>
    <definedName name="___TOT3">#REF!</definedName>
    <definedName name="___TOT4">#REF!</definedName>
    <definedName name="___TOT5">#REF!</definedName>
    <definedName name="___TOT6">#REF!</definedName>
    <definedName name="___TOT7">#REF!</definedName>
    <definedName name="___TSD2">#REF!</definedName>
    <definedName name="___tt1">#N/A</definedName>
    <definedName name="___TT2">#REF!</definedName>
    <definedName name="___TT4">#REF!</definedName>
    <definedName name="___TT5">#REF!</definedName>
    <definedName name="__123Graph_A" hidden="1">#REF!</definedName>
    <definedName name="__123Graph_AGraph1" hidden="1">#REF!</definedName>
    <definedName name="__123Graph_AGraph10" hidden="1">#REF!</definedName>
    <definedName name="__123Graph_AGraph11" hidden="1">#REF!</definedName>
    <definedName name="__123Graph_AGraph12" hidden="1">#REF!</definedName>
    <definedName name="__123Graph_AGraph2" hidden="1">#REF!</definedName>
    <definedName name="__123Graph_AGraph3" hidden="1">#REF!</definedName>
    <definedName name="__123Graph_AGraph4" hidden="1">#REF!</definedName>
    <definedName name="__123Graph_AGraph5" hidden="1">#REF!</definedName>
    <definedName name="__123Graph_AGraph6" hidden="1">#REF!</definedName>
    <definedName name="__123Graph_AGraph7" hidden="1">#REF!</definedName>
    <definedName name="__123Graph_AGraph8" hidden="1">#REF!</definedName>
    <definedName name="__123Graph_AGraph9" hidden="1">#REF!</definedName>
    <definedName name="__123Graph_B" hidden="1">#REF!</definedName>
    <definedName name="__123Graph_BGraph1" hidden="1">#REF!</definedName>
    <definedName name="__123Graph_BGraph10" hidden="1">#REF!</definedName>
    <definedName name="__123Graph_BGraph11" hidden="1">#REF!</definedName>
    <definedName name="__123Graph_BGraph12" hidden="1">#REF!</definedName>
    <definedName name="__123Graph_BGraph2" hidden="1">#REF!</definedName>
    <definedName name="__123Graph_BGraph3" hidden="1">#REF!</definedName>
    <definedName name="__123Graph_BGraph4" hidden="1">#REF!</definedName>
    <definedName name="__123Graph_BGraph5" hidden="1">#REF!</definedName>
    <definedName name="__123Graph_BGraph6" hidden="1">#REF!</definedName>
    <definedName name="__123Graph_BGraph7" hidden="1">#REF!</definedName>
    <definedName name="__123Graph_BGraph8" hidden="1">#REF!</definedName>
    <definedName name="__123Graph_BGraph9" hidden="1">#REF!</definedName>
    <definedName name="__123Graph_C" hidden="1">#REF!</definedName>
    <definedName name="__123Graph_CGraph7" hidden="1">#REF!</definedName>
    <definedName name="__123Graph_CGraph8" hidden="1">#REF!</definedName>
    <definedName name="__123Graph_D" hidden="1">#REF!</definedName>
    <definedName name="__123Graph_DGraph7" hidden="1">#REF!</definedName>
    <definedName name="__123Graph_DGraph8" hidden="1">#REF!</definedName>
    <definedName name="__123Graph_E" hidden="1">#REF!</definedName>
    <definedName name="__123Graph_EGraph7" hidden="1">#REF!</definedName>
    <definedName name="__123Graph_EGraph8" hidden="1">#REF!</definedName>
    <definedName name="__123Graph_X" hidden="1">#REF!</definedName>
    <definedName name="__123Graph_XGraph1" hidden="1">#REF!</definedName>
    <definedName name="__123Graph_XGraph10" hidden="1">#REF!</definedName>
    <definedName name="__123Graph_XGraph11" hidden="1">#REF!</definedName>
    <definedName name="__123Graph_XGraph12" hidden="1">#REF!</definedName>
    <definedName name="__123Graph_XGraph2" hidden="1">#REF!</definedName>
    <definedName name="__123Graph_XGraph3" hidden="1">#REF!</definedName>
    <definedName name="__123Graph_XGraph4" hidden="1">#REF!</definedName>
    <definedName name="__123Graph_XGraph5" hidden="1">#REF!</definedName>
    <definedName name="__123Graph_XGraph6" hidden="1">#REF!</definedName>
    <definedName name="__123Graph_XGraph7" hidden="1">#REF!</definedName>
    <definedName name="__123Graph_XGraph8" hidden="1">#REF!</definedName>
    <definedName name="__123Graph_XGraph9" hidden="1">#REF!</definedName>
    <definedName name="__12Excel_BuiltIn_Print_Titles_19_1">#REF!,#REF!</definedName>
    <definedName name="__14Excel_BuiltIn_Print_Titles_21_1_1_1">#REF!,#REF!</definedName>
    <definedName name="__1Excel_BuiltIn_Print_Titles_15_1_1_1_1">#REF!</definedName>
    <definedName name="__2Excel_BuiltIn_Print_Titles_15_1_1_1_1">#REF!</definedName>
    <definedName name="__2Excel_BuiltIn_Print_Titles_16_1">#REF!,#REF!</definedName>
    <definedName name="__2Excel_BuiltIn_Print_Titles_17_1">#REF!,#REF!</definedName>
    <definedName name="__3Excel_BuiltIn_Print_Titles_16_1_1_1">#REF!</definedName>
    <definedName name="__3Excel_BuiltIn_Print_Titles_18_1">#REF!,#REF!</definedName>
    <definedName name="__4Excel_BuiltIn_Print_Titles_16_1">#REF!,#REF!</definedName>
    <definedName name="__4Excel_BuiltIn_Print_Titles_19_1">#REF!,#REF!</definedName>
    <definedName name="__5Excel_BuiltIn_Print_Titles_18_1">#REF!,#REF!</definedName>
    <definedName name="__5Excel_BuiltIn_Print_Titles_21_1_1_1">#REF!,#REF!</definedName>
    <definedName name="__6Excel_BuiltIn_Print_Titles_16_1_1_1">#REF!</definedName>
    <definedName name="__6Excel_BuiltIn_Print_Titles_18_1">#REF!,#REF!</definedName>
    <definedName name="__6Excel_BuiltIn_Print_Titles_19_1">#REF!,#REF!</definedName>
    <definedName name="__7Excel_BuiltIn_Print_Titles_19_1">#REF!,#REF!</definedName>
    <definedName name="__7Excel_BuiltIn_Print_Titles_21_1_1_1">#REF!,#REF!</definedName>
    <definedName name="__8Excel_BuiltIn_Print_Titles_21_1_1_1">#REF!,#REF!</definedName>
    <definedName name="__ACA50">#REF!</definedName>
    <definedName name="__ACM30">#REF!</definedName>
    <definedName name="__arg13">#REF!</definedName>
    <definedName name="__arg16">#REF!</definedName>
    <definedName name="__ATD1">#REF!</definedName>
    <definedName name="__BDI1">#REF!</definedName>
    <definedName name="__br4">#REF!</definedName>
    <definedName name="__CAP20">#REF!</definedName>
    <definedName name="__CCM30">#REF!</definedName>
    <definedName name="__CEF200">#REF!</definedName>
    <definedName name="__CEF222">#REF!</definedName>
    <definedName name="__CEF300">#REF!</definedName>
    <definedName name="__CEF500">#REF!</definedName>
    <definedName name="__CMM30">#REF!</definedName>
    <definedName name="__COL36">#REF!</definedName>
    <definedName name="__COL37">#REF!</definedName>
    <definedName name="__COL38">#REF!</definedName>
    <definedName name="__DAR02">#REF!</definedName>
    <definedName name="__EDA01">#REF!</definedName>
    <definedName name="__HCB5">#REF!</definedName>
    <definedName name="__IntlFixup" hidden="1">TRUE</definedName>
    <definedName name="__KM406407">#REF!</definedName>
    <definedName name="__la2">#REF!</definedName>
    <definedName name="__la31">#REF!</definedName>
    <definedName name="__la312">#REF!</definedName>
    <definedName name="__la32">#REF!</definedName>
    <definedName name="__la4">#REF!</definedName>
    <definedName name="__la5">#REF!</definedName>
    <definedName name="__la6">#REF!</definedName>
    <definedName name="__la7">#REF!</definedName>
    <definedName name="__la8">#REF!</definedName>
    <definedName name="__la9">#REF!</definedName>
    <definedName name="__lb1">#REF!</definedName>
    <definedName name="__lb10">#REF!</definedName>
    <definedName name="__lb11">#REF!</definedName>
    <definedName name="__lb12">#REF!</definedName>
    <definedName name="__lb13">#REF!</definedName>
    <definedName name="__lb14">#REF!</definedName>
    <definedName name="__lb15">#REF!</definedName>
    <definedName name="__lb16">#REF!</definedName>
    <definedName name="__lb17">#REF!</definedName>
    <definedName name="__lb18">#REF!</definedName>
    <definedName name="__lb19">#REF!</definedName>
    <definedName name="__lb2">#REF!</definedName>
    <definedName name="__lb20">#REF!</definedName>
    <definedName name="__lb21">#REF!</definedName>
    <definedName name="__lb22">#REF!</definedName>
    <definedName name="__lb23">#REF!</definedName>
    <definedName name="__lb24">#REF!</definedName>
    <definedName name="__lb25">#REF!</definedName>
    <definedName name="__lb27">#REF!</definedName>
    <definedName name="__lb28">#REF!</definedName>
    <definedName name="__lb29">#REF!</definedName>
    <definedName name="__lb3">#REF!</definedName>
    <definedName name="__lb30">#REF!</definedName>
    <definedName name="__lb31">#REF!</definedName>
    <definedName name="__lb32">#REF!</definedName>
    <definedName name="__lb4">#REF!</definedName>
    <definedName name="__lb5">#REF!</definedName>
    <definedName name="__lb6">#REF!</definedName>
    <definedName name="__lb7">#REF!</definedName>
    <definedName name="__lb8">#REF!</definedName>
    <definedName name="__lb9">#REF!</definedName>
    <definedName name="__lbc1">#REF!</definedName>
    <definedName name="__lbc10">#REF!</definedName>
    <definedName name="__lbc11">#REF!</definedName>
    <definedName name="__lbc12">#REF!</definedName>
    <definedName name="__lbc13">#REF!</definedName>
    <definedName name="__lbc14">#REF!</definedName>
    <definedName name="__lbc15">#REF!</definedName>
    <definedName name="__lbc16">#REF!</definedName>
    <definedName name="__lbc17">#REF!</definedName>
    <definedName name="__lbc18">#REF!</definedName>
    <definedName name="__lbc19">#REF!</definedName>
    <definedName name="__lbc2">#REF!</definedName>
    <definedName name="__lbc20">#REF!</definedName>
    <definedName name="__lbc21">#REF!</definedName>
    <definedName name="__lbc22">#REF!</definedName>
    <definedName name="__lbc23">#REF!</definedName>
    <definedName name="__lbc24">#REF!</definedName>
    <definedName name="__lbc25">#REF!</definedName>
    <definedName name="__lbc26">#REF!</definedName>
    <definedName name="__lbc27">#REF!</definedName>
    <definedName name="__lbc28">#REF!</definedName>
    <definedName name="__lbc29">#REF!</definedName>
    <definedName name="__lbc3">#REF!</definedName>
    <definedName name="__lbc31">#REF!</definedName>
    <definedName name="__lbc32">#REF!</definedName>
    <definedName name="__lbc4">#REF!</definedName>
    <definedName name="__lbc5">#REF!</definedName>
    <definedName name="__lbc6">#REF!</definedName>
    <definedName name="__lbc7">#REF!</definedName>
    <definedName name="__lbc8">#REF!</definedName>
    <definedName name="__lbc9">#REF!</definedName>
    <definedName name="__ld26">#REF!</definedName>
    <definedName name="__ld31">#REF!</definedName>
    <definedName name="__le31">#REF!</definedName>
    <definedName name="__lf31">#REF!</definedName>
    <definedName name="__MFC01">#REF!</definedName>
    <definedName name="__OR1">#NAME?</definedName>
    <definedName name="__OR12">#NAME?</definedName>
    <definedName name="__OR13">#NAME?</definedName>
    <definedName name="__OR14">#NAME?</definedName>
    <definedName name="__OR15">#NAME?</definedName>
    <definedName name="__OR16">#NAME?</definedName>
    <definedName name="__OR17">#NAME?</definedName>
    <definedName name="__OR18">#NAME?</definedName>
    <definedName name="__OR19">#NAME?</definedName>
    <definedName name="__OR2">#NAME?</definedName>
    <definedName name="__OR3">#NAME?</definedName>
    <definedName name="__OR4">#NAME?</definedName>
    <definedName name="__OR5">#NAME?</definedName>
    <definedName name="__OR6">#NAME?</definedName>
    <definedName name="__OR7">#NAME?</definedName>
    <definedName name="__OR8">#NAME?</definedName>
    <definedName name="__OR9">#NAME?</definedName>
    <definedName name="__OUT98">#REF!</definedName>
    <definedName name="__OUT98_1">{#N/A,#N/A,TRUE,"Serviços"}</definedName>
    <definedName name="__OUT988888">#REF!</definedName>
    <definedName name="__PA01" hidden="1">{"'teste'!$B$2:$R$49"}</definedName>
    <definedName name="__PCB5">#REF!</definedName>
    <definedName name="__PCM30">#REF!</definedName>
    <definedName name="__PE412">#NAME?</definedName>
    <definedName name="__PL1">#REF!</definedName>
    <definedName name="__PLA2">#REF!</definedName>
    <definedName name="__PM334">#REF!</definedName>
    <definedName name="__PM335">#REF!</definedName>
    <definedName name="__PM346">#REF!</definedName>
    <definedName name="__PM405">#NAME?</definedName>
    <definedName name="__PM406">#REF!</definedName>
    <definedName name="__PM412">#REF!</definedName>
    <definedName name="__PM609">#REF!</definedName>
    <definedName name="__PM970">#REF!</definedName>
    <definedName name="__PTB10">#REF!</definedName>
    <definedName name="__pu334">#NAME?</definedName>
    <definedName name="__pu335">#NAME?</definedName>
    <definedName name="__PUE412">#NAME?</definedName>
    <definedName name="__pum405">#NAME?</definedName>
    <definedName name="__pum406">#NAME?</definedName>
    <definedName name="__pum609">#NAME?</definedName>
    <definedName name="__pum969">#NAME?</definedName>
    <definedName name="__QQ2">#N/A</definedName>
    <definedName name="__r">#REF!</definedName>
    <definedName name="__Rbv1">#REF!</definedName>
    <definedName name="__SC1">#NAME?</definedName>
    <definedName name="__SC10">#NAME?</definedName>
    <definedName name="__SC11">#NAME?</definedName>
    <definedName name="__SC12">#NAME?</definedName>
    <definedName name="__SC13">#NAME?</definedName>
    <definedName name="__SC14">#NAME?</definedName>
    <definedName name="__SC2">#NAME?</definedName>
    <definedName name="__SC3">#NAME?</definedName>
    <definedName name="__SC4">#NAME?</definedName>
    <definedName name="__SC5">#NAME?</definedName>
    <definedName name="__SC6">#NAME?</definedName>
    <definedName name="__SC7">#NAME?</definedName>
    <definedName name="__SC8">#NAME?</definedName>
    <definedName name="__SC9">#NAME?</definedName>
    <definedName name="__sjp4">#REF!</definedName>
    <definedName name="__tab0198">#NAME?</definedName>
    <definedName name="__TB1">#REF!</definedName>
    <definedName name="__TB10">#REF!</definedName>
    <definedName name="__TB2">#REF!</definedName>
    <definedName name="__TB3">#REF!</definedName>
    <definedName name="__TB4">#REF!</definedName>
    <definedName name="__TB5">#REF!</definedName>
    <definedName name="__TB6">#REF!</definedName>
    <definedName name="__TCB4">#REF!</definedName>
    <definedName name="__TCB5">#REF!</definedName>
    <definedName name="__tcc4">#REF!</definedName>
    <definedName name="__TCM30">#REF!</definedName>
    <definedName name="__TEB4">#REF!</definedName>
    <definedName name="__TOT1">#REF!</definedName>
    <definedName name="__TOT2">#REF!</definedName>
    <definedName name="__TOT3">#REF!</definedName>
    <definedName name="__TOT4">#REF!</definedName>
    <definedName name="__TOT5">#REF!</definedName>
    <definedName name="__TOT6">#REF!</definedName>
    <definedName name="__TOT7">#REF!</definedName>
    <definedName name="__TP10">#REF!</definedName>
    <definedName name="__TP5">#REF!</definedName>
    <definedName name="__TSD2">#REF!</definedName>
    <definedName name="__tt1">#REF!</definedName>
    <definedName name="__TT2">#REF!</definedName>
    <definedName name="__TT4">#REF!</definedName>
    <definedName name="__TT5">#REF!</definedName>
    <definedName name="__x10">#REF!</definedName>
    <definedName name="__x11">#REF!</definedName>
    <definedName name="__x12">#REF!</definedName>
    <definedName name="__x13">#REF!</definedName>
    <definedName name="__x14">#REF!</definedName>
    <definedName name="__x15">#REF!</definedName>
    <definedName name="__x16">#REF!</definedName>
    <definedName name="__x17">#REF!</definedName>
    <definedName name="__x18">#REF!</definedName>
    <definedName name="__x19">#REF!</definedName>
    <definedName name="__x20">#REF!</definedName>
    <definedName name="__x21">#REF!</definedName>
    <definedName name="__x22">#REF!</definedName>
    <definedName name="__x23">#REF!</definedName>
    <definedName name="__x24">#REF!</definedName>
    <definedName name="__x25">#REF!</definedName>
    <definedName name="__x28">#REF!</definedName>
    <definedName name="__x29">#REF!</definedName>
    <definedName name="__x32">#REF!</definedName>
    <definedName name="__x4">#REF!</definedName>
    <definedName name="__x5">#REF!</definedName>
    <definedName name="__x6">#REF!</definedName>
    <definedName name="__x7">#REF!</definedName>
    <definedName name="__x8">#REF!</definedName>
    <definedName name="__x9">#REF!</definedName>
    <definedName name="__xlfn.AVERAGEIF" hidden="1">#NAME?</definedName>
    <definedName name="__xlfn.RTD" hidden="1">#NAME?</definedName>
    <definedName name="__xlnm.Database">#N/A</definedName>
    <definedName name="__xlnm.Database_5">#N/A</definedName>
    <definedName name="__xlnm.Database_7">#N/A</definedName>
    <definedName name="__xlnm.Database_8">#N/A</definedName>
    <definedName name="__xlnm.Database_9">#N/A</definedName>
    <definedName name="__xlnm.Print_Area_1">#REF!</definedName>
    <definedName name="__xlnm.Print_Area_3">#REF!</definedName>
    <definedName name="__xlnm.Print_Area_6">"$#REF!.$B$2:$AA$586"</definedName>
    <definedName name="__xlnm.Print_Area_7">"$#REF!.$B$2:$Q$164"</definedName>
    <definedName name="__xlnm.Print_Area_8">#REF!</definedName>
    <definedName name="__xlnm.Print_Titles_1">#REF!</definedName>
    <definedName name="__xlnm.Print_Titles_3">#REF!</definedName>
    <definedName name="__xlnm.Print_Titles_6">"$#REF!.$A$2:$AMJ$9"</definedName>
    <definedName name="__xlnm.Print_Titles_7">"$#REF!.$A$2:$AMJ$9"</definedName>
    <definedName name="__xlnm.Print_Titles_8">#REF!</definedName>
    <definedName name="_0">#REF!</definedName>
    <definedName name="_0___0">"$#REF!.$#REF!$#REF!"</definedName>
    <definedName name="_0_1">#REF!</definedName>
    <definedName name="_0_11">#REF!</definedName>
    <definedName name="_0_12">#REF!</definedName>
    <definedName name="_0_13">#REF!</definedName>
    <definedName name="_0_14">#N/A</definedName>
    <definedName name="_0_14_1">#N/A</definedName>
    <definedName name="_0_15">#REF!</definedName>
    <definedName name="_0_16">#REF!</definedName>
    <definedName name="_0_17">#REF!</definedName>
    <definedName name="_0_19">#REF!</definedName>
    <definedName name="_0_2">#REF!</definedName>
    <definedName name="_0_28">#REF!</definedName>
    <definedName name="_0_3">#REF!</definedName>
    <definedName name="_0_4">#REF!</definedName>
    <definedName name="_0_7">#REF!</definedName>
    <definedName name="_0_7_1">#REF!</definedName>
    <definedName name="_0_7_14">#N/A</definedName>
    <definedName name="_0_9">#REF!</definedName>
    <definedName name="_01_09_96">#REF!</definedName>
    <definedName name="_01_09_96_25">#REF!</definedName>
    <definedName name="_08.302.01">#REF!</definedName>
    <definedName name="_08.302.01_1">#REF!</definedName>
    <definedName name="_1__123Graph_ACHART_1" hidden="1">#REF!</definedName>
    <definedName name="_1_0_1">#N/A</definedName>
    <definedName name="_10__123Graph_ECHART_1">#REF!</definedName>
    <definedName name="_10_c_12_1">#REF!</definedName>
    <definedName name="_10Excel_BuiltIn_Print_Area_2_1">#REF!</definedName>
    <definedName name="_10Excel_BuiltIn_Print_Titles_18_1">#REF!,#REF!</definedName>
    <definedName name="_11_c_13_1">#REF!</definedName>
    <definedName name="_11Excel_BuiltIn_Print_Titles_18_1">#REF!,#REF!</definedName>
    <definedName name="_12__123Graph_FCHART_1">#REF!</definedName>
    <definedName name="_12_c_15_1">#REF!</definedName>
    <definedName name="_123">#REF!</definedName>
    <definedName name="_12Excel_BuiltIn_Print_Titles_19_1">#REF!,#REF!</definedName>
    <definedName name="_13_c_16_1">#REF!</definedName>
    <definedName name="_13Excel_BuiltIn_Print_Titles_21_1_1_1">#REF!,#REF!</definedName>
    <definedName name="_14__123Graph_XCHART_3">#REF!</definedName>
    <definedName name="_14_c_17_1">#REF!</definedName>
    <definedName name="_14Excel_BuiltIn_Print_Titles_21_1_1_1">#REF!,#REF!</definedName>
    <definedName name="_15_c_19_1">#REF!</definedName>
    <definedName name="_15Excel_BuiltIn_Print_Titles_17_1">#REF!,#REF!</definedName>
    <definedName name="_16_c_2_1">#REF!</definedName>
    <definedName name="_16Excel_BuiltIn_Print_Titles_18_1">#REF!,#REF!</definedName>
    <definedName name="_17_c_28_1">#REF!</definedName>
    <definedName name="_17Excel_BuiltIn_Print_Titles_19_1">#REF!,#REF!</definedName>
    <definedName name="_18_c_3_1">#REF!</definedName>
    <definedName name="_1830201">#REF!</definedName>
    <definedName name="_1830201_26">NA()</definedName>
    <definedName name="_1830201_27">NA()</definedName>
    <definedName name="_18Excel_BuiltIn_Print_Titles_21_1_1_1">#REF!,#REF!</definedName>
    <definedName name="_19_c_4_1">#REF!</definedName>
    <definedName name="_1Excel_BuiltIn_Print_Area_1_1">#REF!</definedName>
    <definedName name="_1Excel_BuiltIn_Print_Area_1_1_1">#REF!</definedName>
    <definedName name="_1Excel_BuiltIn_Print_Area_2_1">#REF!</definedName>
    <definedName name="_1Excel_BuiltIn_Print_Area_5_1">#REF!</definedName>
    <definedName name="_1Excel_BuiltIn_Print_Area_7_1">#REF!</definedName>
    <definedName name="_1Excel_BuiltIn_Print_Area_9_1">#REF!</definedName>
    <definedName name="_1Excel_BuiltIn_Print_Titles_15_1_1_1_1">#REF!</definedName>
    <definedName name="_2">#REF!</definedName>
    <definedName name="_2__123Graph_ACHART_3" hidden="1">#REF!</definedName>
    <definedName name="_2_0_1_1">#N/A</definedName>
    <definedName name="_2_11">#REF!</definedName>
    <definedName name="_2_12">#REF!</definedName>
    <definedName name="_2_13">#REF!</definedName>
    <definedName name="_2_14">#N/A</definedName>
    <definedName name="_2_15">#REF!</definedName>
    <definedName name="_2_16">#REF!</definedName>
    <definedName name="_2_17">#REF!</definedName>
    <definedName name="_2_19">#REF!</definedName>
    <definedName name="_2_2">#REF!</definedName>
    <definedName name="_2_28">#REF!</definedName>
    <definedName name="_2_3">#REF!</definedName>
    <definedName name="_2_4">#REF!</definedName>
    <definedName name="_2_7">#REF!</definedName>
    <definedName name="_2_9">#REF!</definedName>
    <definedName name="_20_c_7_1">#REF!</definedName>
    <definedName name="_21_c_9_1">#REF!</definedName>
    <definedName name="_22_I_1">#REF!</definedName>
    <definedName name="_23_I_1_1">#N/A</definedName>
    <definedName name="_23Excel_BuiltIn_Print_Titles_17_1">#REF!,#REF!</definedName>
    <definedName name="_24_I_1_2">#N/A</definedName>
    <definedName name="_24Excel_BuiltIn_Print_Titles_18_1">#REF!,#REF!</definedName>
    <definedName name="_25Excel_BuiltIn_Print_Titles_19_1">#REF!,#REF!</definedName>
    <definedName name="_26Excel_BuiltIn_Print_Titles_21_1_1_1">#REF!,#REF!</definedName>
    <definedName name="_27_S_1_1">#N/A</definedName>
    <definedName name="_28_S_1_2">#N/A</definedName>
    <definedName name="_29_x_1">#REF!</definedName>
    <definedName name="_2Excel_BuiltIn_Print_Area_7_1">#REF!</definedName>
    <definedName name="_2Excel_BuiltIn_Print_Area_8_1">#REF!</definedName>
    <definedName name="_2Excel_BuiltIn_Print_Titles_15_1_1_1_1">#REF!</definedName>
    <definedName name="_2Excel_BuiltIn_Print_Titles_16_1">#REF!,#REF!</definedName>
    <definedName name="_3_0_7_1">#N/A</definedName>
    <definedName name="_30_x_11_1">#REF!</definedName>
    <definedName name="_31_x_12_1">#REF!</definedName>
    <definedName name="_32_x_13_1">#REF!</definedName>
    <definedName name="_33_x_15_1">#REF!</definedName>
    <definedName name="_34_x_16_1">#REF!</definedName>
    <definedName name="_35_x_17_1">#REF!</definedName>
    <definedName name="_36_x_19_1">#REF!</definedName>
    <definedName name="_37_x_2_1">#REF!</definedName>
    <definedName name="_38_x_28_1">#REF!</definedName>
    <definedName name="_39_x_3_1">#REF!</definedName>
    <definedName name="_3Excel_BuiltIn_Print_Area_8_1">#REF!</definedName>
    <definedName name="_3Excel_BuiltIn_Print_Titles_1_1">#REF!</definedName>
    <definedName name="_3Excel_BuiltIn_Print_Titles_16_1_1_1">#REF!</definedName>
    <definedName name="_3S0120000">#NAME?</definedName>
    <definedName name="_3S0120000_1">#REF!</definedName>
    <definedName name="_3S0193000">#NAME?</definedName>
    <definedName name="_3S0193000_1">#REF!</definedName>
    <definedName name="_3S0220001">#NAME?</definedName>
    <definedName name="_3S0220001_1">#REF!</definedName>
    <definedName name="_3S0223000">#NAME?</definedName>
    <definedName name="_3S0223000_1">#REF!</definedName>
    <definedName name="_3S0240000">#NAME?</definedName>
    <definedName name="_3S0240000_1">#REF!</definedName>
    <definedName name="_3S0251000">#NAME?</definedName>
    <definedName name="_3S0251000_1">#REF!</definedName>
    <definedName name="_3S0253001">#NAME?</definedName>
    <definedName name="_3S0253001_1">#REF!</definedName>
    <definedName name="_3S0254000">#NAME?</definedName>
    <definedName name="_3S0254000_1">#REF!</definedName>
    <definedName name="_3S0260100">#NAME?</definedName>
    <definedName name="_3S0260100_1">#REF!</definedName>
    <definedName name="_3S0290000">#NAME?</definedName>
    <definedName name="_3S0290000_1">#REF!</definedName>
    <definedName name="_3S0331000">#NAME?</definedName>
    <definedName name="_3S0331000_1">#REF!</definedName>
    <definedName name="_3S0332901">#NAME?</definedName>
    <definedName name="_3S0332901_1">#REF!</definedName>
    <definedName name="_3S0334002">#NAME?</definedName>
    <definedName name="_3S0334002_1">#REF!</definedName>
    <definedName name="_3S0335300">#NAME?</definedName>
    <definedName name="_3S0335300_1">#REF!</definedName>
    <definedName name="_3S0337000">#NAME?</definedName>
    <definedName name="_3S0337000_1">#REF!</definedName>
    <definedName name="_3S0394001">#NAME?</definedName>
    <definedName name="_3S0394001_1">#REF!</definedName>
    <definedName name="_3S0394002">#NAME?</definedName>
    <definedName name="_3S0394002_1">#REF!</definedName>
    <definedName name="_3S0395000">#NAME?</definedName>
    <definedName name="_3S0395000_1">#REF!</definedName>
    <definedName name="_3S0400000">#NAME?</definedName>
    <definedName name="_3S0400000_1">#REF!</definedName>
    <definedName name="_3S0400001">#NAME?</definedName>
    <definedName name="_3S0400001_1">#REF!</definedName>
    <definedName name="_3S0459000">#NAME?</definedName>
    <definedName name="_3S0459000_1">#REF!</definedName>
    <definedName name="_3S0499908">#NAME?</definedName>
    <definedName name="_3S0499908_1">#REF!</definedName>
    <definedName name="_3S0500000">#NAME?</definedName>
    <definedName name="_3S0500000_1">#REF!</definedName>
    <definedName name="_3S0500100">#NAME?</definedName>
    <definedName name="_3S0500100_1">#REF!</definedName>
    <definedName name="_3S0510102">#NAME?</definedName>
    <definedName name="_3S0510102_1">#REF!</definedName>
    <definedName name="_3S0810000">#NAME?</definedName>
    <definedName name="_3S0810000_1">#REF!</definedName>
    <definedName name="_3S0810101">#NAME?</definedName>
    <definedName name="_3S0810101_1">#REF!</definedName>
    <definedName name="_3S0810102">#NAME?</definedName>
    <definedName name="_3S0810102_1">#REF!</definedName>
    <definedName name="_3S0810201">#NAME?</definedName>
    <definedName name="_3S0810201_1">#REF!</definedName>
    <definedName name="_3S0810900">#NAME?</definedName>
    <definedName name="_3S0810900_1">#REF!</definedName>
    <definedName name="_3S0820000">#NAME?</definedName>
    <definedName name="_3S0820000_1">#REF!</definedName>
    <definedName name="_3S0830001">#NAME?</definedName>
    <definedName name="_3S0830001_1">#REF!</definedName>
    <definedName name="_3S0830101">#NAME?</definedName>
    <definedName name="_3S0830101_1">#REF!</definedName>
    <definedName name="_3S0830102">#NAME?</definedName>
    <definedName name="_3S0830102_1">#REF!</definedName>
    <definedName name="_3S0830103">#NAME?</definedName>
    <definedName name="_3S0830103_1">#REF!</definedName>
    <definedName name="_3S0830201">#NAME?</definedName>
    <definedName name="_3S0830201_1">#REF!</definedName>
    <definedName name="_3S0830202">#NAME?</definedName>
    <definedName name="_3S0830202_1">#REF!</definedName>
    <definedName name="_3S0830203">#NAME?</definedName>
    <definedName name="_3S0830203_1">#REF!</definedName>
    <definedName name="_3S0830204">#NAME?</definedName>
    <definedName name="_3S0830204_1">#REF!</definedName>
    <definedName name="_3S0830205">#NAME?</definedName>
    <definedName name="_3S0830205_1">#REF!</definedName>
    <definedName name="_3S0840000">#NAME?</definedName>
    <definedName name="_3S0840000_1">#REF!</definedName>
    <definedName name="_3S0840001">#NAME?</definedName>
    <definedName name="_3S0840001_1">#REF!</definedName>
    <definedName name="_3S0840002">#NAME?</definedName>
    <definedName name="_3S0840002_1">#REF!</definedName>
    <definedName name="_3S0840100">#NAME?</definedName>
    <definedName name="_3S0840100_1">#REF!</definedName>
    <definedName name="_3S0840200">#NAME?</definedName>
    <definedName name="_3S0840200_1">#REF!</definedName>
    <definedName name="_3S0840300">#NAME?</definedName>
    <definedName name="_3S0840300_1">#REF!</definedName>
    <definedName name="_3S0840400">#NAME?</definedName>
    <definedName name="_3S0840400_1">#REF!</definedName>
    <definedName name="_3S0850000">#NAME?</definedName>
    <definedName name="_3S0850000_1">#REF!</definedName>
    <definedName name="_3S0850100">#NAME?</definedName>
    <definedName name="_3S0850100_1">#REF!</definedName>
    <definedName name="_3S0851000">#NAME?</definedName>
    <definedName name="_3S0851000_1">#REF!</definedName>
    <definedName name="_3S0851100">#NAME?</definedName>
    <definedName name="_3S0851100_1">#REF!</definedName>
    <definedName name="_3S0890000">#NAME?</definedName>
    <definedName name="_3S0890000_1">#REF!</definedName>
    <definedName name="_3S0890001">#NAME?</definedName>
    <definedName name="_3S0890001_1">#REF!</definedName>
    <definedName name="_3S0890100">#NAME?</definedName>
    <definedName name="_3S0890100_1">#REF!</definedName>
    <definedName name="_3S0890101">#NAME?</definedName>
    <definedName name="_3S0890101_1">#REF!</definedName>
    <definedName name="_3S0891000">#NAME?</definedName>
    <definedName name="_3S0891000_1">#REF!</definedName>
    <definedName name="_3S0900200">#NAME?</definedName>
    <definedName name="_3S0900200_1">#REF!</definedName>
    <definedName name="_3S0900203">#NAME?</definedName>
    <definedName name="_3S0900203_1">#REF!</definedName>
    <definedName name="_3S0900241">#NAME?</definedName>
    <definedName name="_3S0900241_1">#REF!</definedName>
    <definedName name="_3S0920270">#NAME?</definedName>
    <definedName name="_3S0920270_1">#REF!</definedName>
    <definedName name="_4__123Graph_BCHART_1">#REF!</definedName>
    <definedName name="_4_2_1">#N/A</definedName>
    <definedName name="_40_x_4_1">#REF!</definedName>
    <definedName name="_41_x_7_1">#REF!</definedName>
    <definedName name="_42_x_9_1">#REF!</definedName>
    <definedName name="_43_z_1">#N/A</definedName>
    <definedName name="_44_z_1_1">#N/A</definedName>
    <definedName name="_45Excel_BuiltIn_Criteria_1">#REF!</definedName>
    <definedName name="_46Excel_BuiltIn_Criteria_11_1">#REF!</definedName>
    <definedName name="_47Excel_BuiltIn_Criteria_12_1">#REF!</definedName>
    <definedName name="_48Excel_BuiltIn_Criteria_13_1">#REF!</definedName>
    <definedName name="_49Excel_BuiltIn_Criteria_15_1">#REF!</definedName>
    <definedName name="_4Excel_BuiltIn_Print_Titles_1_1">#REF!</definedName>
    <definedName name="_4Excel_BuiltIn_Print_Titles_16_1">#REF!,#REF!</definedName>
    <definedName name="_4S0612001">#NAME?</definedName>
    <definedName name="_4S0612001_1">#REF!</definedName>
    <definedName name="_4S0612101">#NAME?</definedName>
    <definedName name="_4S0612101_1">#REF!</definedName>
    <definedName name="_4S0612111">#NAME?</definedName>
    <definedName name="_4S0612111_1">#REF!</definedName>
    <definedName name="_4S0620002">#NAME?</definedName>
    <definedName name="_4S0620002_1">#REF!</definedName>
    <definedName name="_5_a_1">#N/A</definedName>
    <definedName name="_50Excel_BuiltIn_Criteria_16_1">#REF!</definedName>
    <definedName name="_51Excel_BuiltIn_Criteria_17_1">#REF!</definedName>
    <definedName name="_52Excel_BuiltIn_Criteria_19_1">#REF!</definedName>
    <definedName name="_53Excel_BuiltIn_Criteria_2_1">#REF!</definedName>
    <definedName name="_54Excel_BuiltIn_Criteria_28_1">#REF!</definedName>
    <definedName name="_55Excel_BuiltIn_Criteria_3_1">#REF!</definedName>
    <definedName name="_56Excel_BuiltIn_Criteria_4_1">#REF!</definedName>
    <definedName name="_57Excel_BuiltIn_Criteria_7_1">#REF!</definedName>
    <definedName name="_58Excel_BuiltIn_Criteria_9_1">#REF!</definedName>
    <definedName name="_59Excel_BuiltIn_Database_1">#N/A</definedName>
    <definedName name="_5Excel_BuiltIn_Print_Area_1_1_1">#REF!</definedName>
    <definedName name="_5Excel_BuiltIn_Print_Titles_18_1">#REF!,#REF!</definedName>
    <definedName name="_6__123Graph_CCHART_1">#REF!</definedName>
    <definedName name="_6_a_1_1">#N/A</definedName>
    <definedName name="_60Excel_BuiltIn_Database_1_1">#N/A</definedName>
    <definedName name="_61Excel_BuiltIn_Print_Area_1_1">#REF!</definedName>
    <definedName name="_62Excel_BuiltIn_Print_Area_1_1_1">#N/A</definedName>
    <definedName name="_63Excel_BuiltIn_Print_Area_1_1_1_1">#REF!</definedName>
    <definedName name="_64Excel_BuiltIn_Print_Area_1_1_1_1_1">#N/A</definedName>
    <definedName name="_65Excel_BuiltIn_Print_Area_1_1_1_1_1_1">#N/A</definedName>
    <definedName name="_66Excel_BuiltIn_Print_Area_1_1_1_1_1_1_1">#N/A</definedName>
    <definedName name="_67Excel_BuiltIn_Print_Area_1_1_1_1_1_1_1_1">#N/A</definedName>
    <definedName name="_68Excel_BuiltIn_Print_Area_1_1_1_1_1_1_1_1_1">#N/A</definedName>
    <definedName name="_69Excel_BuiltIn_Print_Area_1_1_1_1_1_1_1_1_1_1">#N/A</definedName>
    <definedName name="_6Excel_BuiltIn_Print_Titles_16_1_1_1">#REF!</definedName>
    <definedName name="_6Excel_BuiltIn_Print_Titles_18_1">#REF!,#REF!</definedName>
    <definedName name="_6Excel_BuiltIn_Print_Titles_19_1">#REF!,#REF!</definedName>
    <definedName name="_7_a_7_1">#N/A</definedName>
    <definedName name="_70Excel_BuiltIn_Print_Area_2_1">#REF!</definedName>
    <definedName name="_71Excel_BuiltIn_Print_Area_2_1_1">#NAME?</definedName>
    <definedName name="_72Excel_BuiltIn_Print_Area_2_1_1_1_1_1_1">#N/A</definedName>
    <definedName name="_73Excel_BuiltIn_Print_Area_2_1_1_1_1_1_1_1">#N/A</definedName>
    <definedName name="_74Excel_BuiltIn_Print_Area_2_1_1_1_1_1_1_1_1">#N/A</definedName>
    <definedName name="_75Excel_BuiltIn_Print_Area_20_1">#REF!</definedName>
    <definedName name="_76Excel_BuiltIn_Print_Area_3_1">#REF!</definedName>
    <definedName name="_77Excel_BuiltIn_Print_Area_3_1_1">#N/A</definedName>
    <definedName name="_78Excel_BuiltIn_Print_Area_3_1_1_1">#N/A</definedName>
    <definedName name="_79Excel_BuiltIn_Print_Area_3_1_1_1_1">#N/A</definedName>
    <definedName name="_7Excel_BuiltIn_Print_Titles_16_1_1_1">#REF!</definedName>
    <definedName name="_7Excel_BuiltIn_Print_Titles_19_1">#REF!,#REF!</definedName>
    <definedName name="_7Excel_BuiltIn_Print_Titles_21_1_1_1">#REF!,#REF!</definedName>
    <definedName name="_8__123Graph_DCHART_1">#REF!</definedName>
    <definedName name="_8_c_1">#REF!</definedName>
    <definedName name="_80Excel_BuiltIn_Print_Area_3_1_1_1_1_1">#N/A</definedName>
    <definedName name="_81Excel_BuiltIn_Print_Area_6_1">#REF!</definedName>
    <definedName name="_82Excel_BuiltIn_Print_Area_7_1">#REF!</definedName>
    <definedName name="_83Excel_BuiltIn_Print_Area_7_1_1">#REF!</definedName>
    <definedName name="_84Excel_BuiltIn_Print_Area_7_1_1_1">#N/A</definedName>
    <definedName name="_85Excel_BuiltIn_Print_Area_7_1_1_2">#N/A</definedName>
    <definedName name="_86Excel_BuiltIn_Print_Area_8_1">#REF!</definedName>
    <definedName name="_87Excel_BuiltIn_Print_Area_8_1_1">#N/A</definedName>
    <definedName name="_88Excel_BuiltIn_Print_Area_8_1_1_1">#N/A</definedName>
    <definedName name="_89Excel_BuiltIn_Print_Titles_1_1">#REF!</definedName>
    <definedName name="_8Excel_BuiltIn_Print_Titles_17_1">#REF!,#REF!</definedName>
    <definedName name="_8Excel_BuiltIn_Print_Titles_21_1_1_1">#REF!,#REF!</definedName>
    <definedName name="_9_c_11_1">#REF!</definedName>
    <definedName name="_90Excel_BuiltIn_Print_Titles_1_1_1">#REF!</definedName>
    <definedName name="_91Excel_BuiltIn_Print_Titles_1_1_1_1">#N/A</definedName>
    <definedName name="_92Excel_BuiltIn_Print_Titles_1_1_1_2">#N/A</definedName>
    <definedName name="_93Print_Area_MI_1_1">#REF!</definedName>
    <definedName name="_a">#REF!</definedName>
    <definedName name="_a_1">#REF!</definedName>
    <definedName name="_a_11">#REF!</definedName>
    <definedName name="_a_12">#REF!</definedName>
    <definedName name="_a_13">#REF!</definedName>
    <definedName name="_a_14">#N/A</definedName>
    <definedName name="_a_14_1">#N/A</definedName>
    <definedName name="_a_15">#REF!</definedName>
    <definedName name="_a_16">#REF!</definedName>
    <definedName name="_a_17">#REF!</definedName>
    <definedName name="_a_19">#REF!</definedName>
    <definedName name="_a_2">#REF!</definedName>
    <definedName name="_a_28">#REF!</definedName>
    <definedName name="_a_3">#REF!</definedName>
    <definedName name="_a_4">#REF!</definedName>
    <definedName name="_a_7">#REF!</definedName>
    <definedName name="_a_7_1">#REF!</definedName>
    <definedName name="_a_7_14">#N/A</definedName>
    <definedName name="_a_9">#REF!</definedName>
    <definedName name="_ACA25">#REF!</definedName>
    <definedName name="_ACA50">#REF!</definedName>
    <definedName name="_ACM30">#REF!</definedName>
    <definedName name="_adg1">#REF!</definedName>
    <definedName name="_adg2">#REF!</definedName>
    <definedName name="_adu2">#REF!</definedName>
    <definedName name="_afg14">#REF!</definedName>
    <definedName name="_aga10">#REF!</definedName>
    <definedName name="_aga14">#REF!</definedName>
    <definedName name="_aga16">#REF!</definedName>
    <definedName name="_aga18">#REF!</definedName>
    <definedName name="_ali1">#REF!</definedName>
    <definedName name="_ali2">#REF!</definedName>
    <definedName name="_ali3">#REF!</definedName>
    <definedName name="_ali4">#REF!</definedName>
    <definedName name="_ali5">#REF!</definedName>
    <definedName name="_ali6">#REF!</definedName>
    <definedName name="_ali7">#REF!</definedName>
    <definedName name="_amf1">#REF!</definedName>
    <definedName name="_amf2">#REF!</definedName>
    <definedName name="_amf3">#REF!</definedName>
    <definedName name="_ape1">#REF!</definedName>
    <definedName name="_ape2">#REF!</definedName>
    <definedName name="_ara18">#REF!</definedName>
    <definedName name="_arc12">#REF!</definedName>
    <definedName name="_arc15">#REF!</definedName>
    <definedName name="_arc18">#REF!</definedName>
    <definedName name="_arc21">#REF!</definedName>
    <definedName name="_arg13">#REF!</definedName>
    <definedName name="_arg16">#REF!</definedName>
    <definedName name="_art1">#REF!</definedName>
    <definedName name="_art10">#REF!</definedName>
    <definedName name="_art11">#REF!</definedName>
    <definedName name="_art12">#REF!</definedName>
    <definedName name="_art13">#REF!</definedName>
    <definedName name="_art14">#REF!</definedName>
    <definedName name="_art15">#REF!</definedName>
    <definedName name="_art16">#REF!</definedName>
    <definedName name="_art17">#REF!</definedName>
    <definedName name="_art18">#REF!</definedName>
    <definedName name="_art19">#REF!</definedName>
    <definedName name="_art2">#REF!</definedName>
    <definedName name="_art20">#REF!</definedName>
    <definedName name="_art21">#REF!</definedName>
    <definedName name="_art22">#REF!</definedName>
    <definedName name="_art23">#REF!</definedName>
    <definedName name="_art24">#REF!</definedName>
    <definedName name="_art25">#REF!</definedName>
    <definedName name="_art26">#REF!</definedName>
    <definedName name="_art27">#REF!</definedName>
    <definedName name="_art28">#REF!</definedName>
    <definedName name="_art29">#REF!</definedName>
    <definedName name="_art3">#REF!</definedName>
    <definedName name="_art30">#REF!</definedName>
    <definedName name="_art31">#REF!</definedName>
    <definedName name="_art32">#REF!</definedName>
    <definedName name="_art4">#REF!</definedName>
    <definedName name="_art5">#REF!</definedName>
    <definedName name="_art6">#REF!</definedName>
    <definedName name="_art7">#REF!</definedName>
    <definedName name="_art8">#REF!</definedName>
    <definedName name="_art9">#REF!</definedName>
    <definedName name="_ATD1">#REF!</definedName>
    <definedName name="_b1">#REF!</definedName>
    <definedName name="_bas5">#REF!</definedName>
    <definedName name="_bbm1">#REF!</definedName>
    <definedName name="_bbt1">#REF!</definedName>
    <definedName name="_bca1">#REF!</definedName>
    <definedName name="_BDI1">#REF!</definedName>
    <definedName name="_bet320">#REF!</definedName>
    <definedName name="_bgr2">#REF!</definedName>
    <definedName name="_blq10">#REF!</definedName>
    <definedName name="_blq6">#REF!</definedName>
    <definedName name="_blq8">#REF!</definedName>
    <definedName name="_bom1">#REF!</definedName>
    <definedName name="_bom2">#REF!</definedName>
    <definedName name="_bom23">#REF!</definedName>
    <definedName name="_bom4">#REF!</definedName>
    <definedName name="_bom6">#REF!</definedName>
    <definedName name="_bop1">#REF!</definedName>
    <definedName name="_bot1">#REF!</definedName>
    <definedName name="_box1">#REF!</definedName>
    <definedName name="_br4">#REF!</definedName>
    <definedName name="_bre5040">#REF!</definedName>
    <definedName name="_c">#REF!</definedName>
    <definedName name="_c_11">#REF!</definedName>
    <definedName name="_c_12">#REF!</definedName>
    <definedName name="_c_13">#REF!</definedName>
    <definedName name="_c_15">#REF!</definedName>
    <definedName name="_c_16">#REF!</definedName>
    <definedName name="_c_17">#REF!</definedName>
    <definedName name="_c_19">#REF!</definedName>
    <definedName name="_c_2">#REF!</definedName>
    <definedName name="_c_28">#REF!</definedName>
    <definedName name="_c_3">#REF!</definedName>
    <definedName name="_c_4">#REF!</definedName>
    <definedName name="_c_7">#REF!</definedName>
    <definedName name="_c_9">#REF!</definedName>
    <definedName name="_cab4">#REF!</definedName>
    <definedName name="_cac12">#REF!</definedName>
    <definedName name="_cac18">#REF!</definedName>
    <definedName name="_cac21">#REF!</definedName>
    <definedName name="_cam2">#REF!</definedName>
    <definedName name="_CAP20">#REF!</definedName>
    <definedName name="_cap50">#REF!</definedName>
    <definedName name="_cbm1">#REF!</definedName>
    <definedName name="_cbr4">#REF!</definedName>
    <definedName name="_cbr5">#REF!</definedName>
    <definedName name="_cbt1">#REF!</definedName>
    <definedName name="_ccb25">#REF!</definedName>
    <definedName name="_ccb35">#REF!</definedName>
    <definedName name="_ccb4">#REF!</definedName>
    <definedName name="_ccb50">#REF!</definedName>
    <definedName name="_ccg15">#REF!</definedName>
    <definedName name="_ccg22">#REF!</definedName>
    <definedName name="_CCM30">#REF!</definedName>
    <definedName name="_ccr1">#REF!</definedName>
    <definedName name="_ccr2">#REF!</definedName>
    <definedName name="_CEF200">#REF!</definedName>
    <definedName name="_CEF222">#REF!</definedName>
    <definedName name="_CEF300">#REF!</definedName>
    <definedName name="_CEF500">#REF!</definedName>
    <definedName name="_cer1">#REF!</definedName>
    <definedName name="_cfg118">#REF!</definedName>
    <definedName name="_cfg40">#REF!</definedName>
    <definedName name="_cfg50">#REF!</definedName>
    <definedName name="_cfg65">#REF!</definedName>
    <definedName name="_cfl20">#REF!</definedName>
    <definedName name="_cfl40">#REF!</definedName>
    <definedName name="_cha18">#REF!</definedName>
    <definedName name="_chp24">#REF!</definedName>
    <definedName name="_clp100">#REF!</definedName>
    <definedName name="_clr2">#REF!</definedName>
    <definedName name="_cme1">#REF!</definedName>
    <definedName name="_CMM30">#REF!</definedName>
    <definedName name="_cmp3">#REF!</definedName>
    <definedName name="_COL36">#REF!</definedName>
    <definedName name="_COL37">#REF!</definedName>
    <definedName name="_COL38">#REF!</definedName>
    <definedName name="_con1">#REF!</definedName>
    <definedName name="_con2">#REF!</definedName>
    <definedName name="_coz100">#REF!</definedName>
    <definedName name="_ctf6">#REF!</definedName>
    <definedName name="_ctl6">#REF!</definedName>
    <definedName name="_cvd100">#REF!</definedName>
    <definedName name="_cve22100">#REF!</definedName>
    <definedName name="_cve22150">#REF!</definedName>
    <definedName name="_cve45100">#REF!</definedName>
    <definedName name="_cve45150">#REF!</definedName>
    <definedName name="_cve90100">#REF!</definedName>
    <definedName name="_cve90150">#REF!</definedName>
    <definedName name="_cve9040">#REF!</definedName>
    <definedName name="_cve9050">#REF!</definedName>
    <definedName name="_cxg40">#REF!</definedName>
    <definedName name="_cxi40">#REF!</definedName>
    <definedName name="_cxp40">#REF!</definedName>
    <definedName name="_cxp4040">#REF!</definedName>
    <definedName name="_cxs100100">#REF!</definedName>
    <definedName name="_DAR02">#REF!</definedName>
    <definedName name="_dgc10">#REF!</definedName>
    <definedName name="_dgc7">#REF!</definedName>
    <definedName name="_dgc8">#REF!</definedName>
    <definedName name="_djm10">#REF!</definedName>
    <definedName name="_djm15">#REF!</definedName>
    <definedName name="_djm20">#REF!</definedName>
    <definedName name="_djt10">#REF!</definedName>
    <definedName name="_djt15">#REF!</definedName>
    <definedName name="_djt20">#REF!</definedName>
    <definedName name="_djt25">#REF!</definedName>
    <definedName name="_djt30">#REF!</definedName>
    <definedName name="_djt50">#REF!</definedName>
    <definedName name="_dtp100">#REF!</definedName>
    <definedName name="_EDA01">#REF!</definedName>
    <definedName name="_ele1">#REF!</definedName>
    <definedName name="_ele114">#REF!</definedName>
    <definedName name="_ele34">#REF!</definedName>
    <definedName name="_elr1">#REF!</definedName>
    <definedName name="_emc1">#REF!</definedName>
    <definedName name="_emc2">#REF!</definedName>
    <definedName name="_epc5070">#REF!</definedName>
    <definedName name="_epc8790">#REF!</definedName>
    <definedName name="_epl10">#REF!</definedName>
    <definedName name="_epl2">#REF!</definedName>
    <definedName name="_epl3">#REF!</definedName>
    <definedName name="_epl5">#REF!</definedName>
    <definedName name="_epm1">#REF!</definedName>
    <definedName name="_esc1">#REF!</definedName>
    <definedName name="_esc15">#REF!</definedName>
    <definedName name="_esc4">#REF!</definedName>
    <definedName name="_esc6">#REF!</definedName>
    <definedName name="_esp1">#REF!</definedName>
    <definedName name="_esp2">#REF!</definedName>
    <definedName name="_ext1">#REF!</definedName>
    <definedName name="_Ext2">#REF!</definedName>
    <definedName name="_ext3">#REF!</definedName>
    <definedName name="_fad5">#REF!</definedName>
    <definedName name="_faf2">#REF!</definedName>
    <definedName name="_ffg40">#REF!</definedName>
    <definedName name="_ffg50">#REF!</definedName>
    <definedName name="_ffg65">#REF!</definedName>
    <definedName name="_fic1">#REF!</definedName>
    <definedName name="_fic2">#REF!</definedName>
    <definedName name="_fic3">#REF!</definedName>
    <definedName name="_fil1">#REF!</definedName>
    <definedName name="_fil2">#REF!</definedName>
    <definedName name="_Fill">#REF!</definedName>
    <definedName name="_xlnm._FilterDatabase" localSheetId="4" hidden="1">'Curva ABC'!$A$5:$J$6</definedName>
    <definedName name="_fio10">#REF!</definedName>
    <definedName name="_fio12">#REF!</definedName>
    <definedName name="_fio14">#REF!</definedName>
    <definedName name="_fio8">#REF!</definedName>
    <definedName name="_fis10">#REF!</definedName>
    <definedName name="_fis5">#REF!</definedName>
    <definedName name="_flp20">#REF!</definedName>
    <definedName name="_flp25">#REF!</definedName>
    <definedName name="_flp32">#REF!</definedName>
    <definedName name="_flp40">#REF!</definedName>
    <definedName name="_flp50">#REF!</definedName>
    <definedName name="_flp65">#REF!</definedName>
    <definedName name="_for1">#REF!</definedName>
    <definedName name="_for2">#REF!</definedName>
    <definedName name="_for3">#REF!</definedName>
    <definedName name="_for4">#REF!</definedName>
    <definedName name="_for5">#REF!</definedName>
    <definedName name="_for6">#REF!</definedName>
    <definedName name="_FOR7">#REF!</definedName>
    <definedName name="_fpd12">#REF!</definedName>
    <definedName name="_fvr10">#REF!</definedName>
    <definedName name="_fvr50">#REF!</definedName>
    <definedName name="_gac18">#REF!</definedName>
    <definedName name="_gge1">#REF!</definedName>
    <definedName name="_gge2">#REF!</definedName>
    <definedName name="_gge3">#REF!</definedName>
    <definedName name="_gge4">#REF!</definedName>
    <definedName name="_grf14">#REF!</definedName>
    <definedName name="_grf38">#REF!</definedName>
    <definedName name="_hab1">#REF!</definedName>
    <definedName name="_hab2">#REF!</definedName>
    <definedName name="_HCB5">#REF!</definedName>
    <definedName name="_I">#REF!</definedName>
    <definedName name="_I_1">#REF!</definedName>
    <definedName name="_I_1_1">#REF!</definedName>
    <definedName name="_I_25">#REF!</definedName>
    <definedName name="_imp1">#REF!</definedName>
    <definedName name="_imp2">#REF!</definedName>
    <definedName name="_itt1">#REF!</definedName>
    <definedName name="_itu1">#REF!</definedName>
    <definedName name="_itu2">#REF!</definedName>
    <definedName name="_itu3">#REF!</definedName>
    <definedName name="_jla20">#REF!</definedName>
    <definedName name="_jla25">#REF!</definedName>
    <definedName name="_jla32">#REF!</definedName>
    <definedName name="_jla50">#REF!</definedName>
    <definedName name="_jla65">#REF!</definedName>
    <definedName name="_jla6550">#REF!</definedName>
    <definedName name="_jun150">#REF!</definedName>
    <definedName name="_Key1" localSheetId="3" hidden="1">#REF!</definedName>
    <definedName name="_Key1" hidden="1">'[1]1.6'!$A$11</definedName>
    <definedName name="_Key2">#REF!</definedName>
    <definedName name="_KM406407">#REF!</definedName>
    <definedName name="_la2">#REF!</definedName>
    <definedName name="_la4">#REF!</definedName>
    <definedName name="_la5">#REF!</definedName>
    <definedName name="_la6">#REF!</definedName>
    <definedName name="_la7">#REF!</definedName>
    <definedName name="_la8">#REF!</definedName>
    <definedName name="_la9">#REF!</definedName>
    <definedName name="_lai15">#REF!</definedName>
    <definedName name="_lai20">#REF!</definedName>
    <definedName name="_lb1">#REF!</definedName>
    <definedName name="_lb10">#REF!</definedName>
    <definedName name="_lb11">#REF!</definedName>
    <definedName name="_lb12">#REF!</definedName>
    <definedName name="_lb13">#REF!</definedName>
    <definedName name="_lb14">#REF!</definedName>
    <definedName name="_lb15">#REF!</definedName>
    <definedName name="_lb16">#REF!</definedName>
    <definedName name="_lb17">#REF!</definedName>
    <definedName name="_lb18">#REF!</definedName>
    <definedName name="_lb19">#REF!</definedName>
    <definedName name="_lb2">#REF!</definedName>
    <definedName name="_lb20">#REF!</definedName>
    <definedName name="_lb21">#REF!</definedName>
    <definedName name="_lb22">#REF!</definedName>
    <definedName name="_lb23">#REF!</definedName>
    <definedName name="_lb24">#REF!</definedName>
    <definedName name="_lb25">#REF!</definedName>
    <definedName name="_lb27">#REF!</definedName>
    <definedName name="_lb28">#REF!</definedName>
    <definedName name="_lb29">#REF!</definedName>
    <definedName name="_lb3">#REF!</definedName>
    <definedName name="_lb30">#REF!</definedName>
    <definedName name="_lb31">#REF!</definedName>
    <definedName name="_lb32">#REF!</definedName>
    <definedName name="_lb4">#REF!</definedName>
    <definedName name="_lb5">#REF!</definedName>
    <definedName name="_lb6">#REF!</definedName>
    <definedName name="_lb7">#REF!</definedName>
    <definedName name="_lb8">#REF!</definedName>
    <definedName name="_lb9">#REF!</definedName>
    <definedName name="_lbc1">#REF!</definedName>
    <definedName name="_lbc10">#REF!</definedName>
    <definedName name="_lbc11">#REF!</definedName>
    <definedName name="_lbc12">#REF!</definedName>
    <definedName name="_lbc13">#REF!</definedName>
    <definedName name="_lbc14">#REF!</definedName>
    <definedName name="_lbc15">#REF!</definedName>
    <definedName name="_lbc16">#REF!</definedName>
    <definedName name="_lbc17">#REF!</definedName>
    <definedName name="_lbc18">#REF!</definedName>
    <definedName name="_lbc19">#REF!</definedName>
    <definedName name="_lbc2">#REF!</definedName>
    <definedName name="_lbc20">#REF!</definedName>
    <definedName name="_lbc21">#REF!</definedName>
    <definedName name="_lbc22">#REF!</definedName>
    <definedName name="_lbc23">#REF!</definedName>
    <definedName name="_lbc24">#REF!</definedName>
    <definedName name="_lbc25">#REF!</definedName>
    <definedName name="_lbc26">#REF!</definedName>
    <definedName name="_lbc27">#REF!</definedName>
    <definedName name="_lbc28">#REF!</definedName>
    <definedName name="_lbc29">#REF!</definedName>
    <definedName name="_lbc3">#REF!</definedName>
    <definedName name="_lbc31">#REF!</definedName>
    <definedName name="_lbc32">#REF!</definedName>
    <definedName name="_lbc4">#REF!</definedName>
    <definedName name="_lbc5">#REF!</definedName>
    <definedName name="_lbc6">#REF!</definedName>
    <definedName name="_lbc7">#REF!</definedName>
    <definedName name="_lbc8">#REF!</definedName>
    <definedName name="_lbc9">#REF!</definedName>
    <definedName name="_ld26">#REF!</definedName>
    <definedName name="_ld31">#REF!</definedName>
    <definedName name="_ldr10">#REF!</definedName>
    <definedName name="_le31">#REF!</definedName>
    <definedName name="_lep20">#REF!</definedName>
    <definedName name="_lf31">#REF!</definedName>
    <definedName name="_lfl20">#REF!</definedName>
    <definedName name="_lfl40">#REF!</definedName>
    <definedName name="_lnm10">#REF!</definedName>
    <definedName name="_lnm8">#REF!</definedName>
    <definedName name="_lnm9">#REF!</definedName>
    <definedName name="_lpf250">#REF!</definedName>
    <definedName name="_lpi100">#REF!</definedName>
    <definedName name="_lpi40">#REF!</definedName>
    <definedName name="_lpl15">#REF!</definedName>
    <definedName name="_lpl18">#REF!</definedName>
    <definedName name="_lpl20">#REF!</definedName>
    <definedName name="_luv150">#REF!</definedName>
    <definedName name="_luv20">#REF!</definedName>
    <definedName name="_lvf12050">#REF!</definedName>
    <definedName name="_lvf15050">#REF!</definedName>
    <definedName name="_lvf7050">#REF!</definedName>
    <definedName name="_lvg12050">#REF!</definedName>
    <definedName name="_lvg15050">#REF!</definedName>
    <definedName name="_lvg7050">#REF!</definedName>
    <definedName name="_lxa100">#REF!</definedName>
    <definedName name="_lxa120">#REF!</definedName>
    <definedName name="_man100">#REF!</definedName>
    <definedName name="_mc230">#REF!</definedName>
    <definedName name="_MFC01">#REF!</definedName>
    <definedName name="_mfi1">#REF!</definedName>
    <definedName name="_mfi2">#REF!</definedName>
    <definedName name="_mfi3">#REF!</definedName>
    <definedName name="_mfi4">#REF!</definedName>
    <definedName name="_mgi15">#REF!</definedName>
    <definedName name="_mgi50">#REF!</definedName>
    <definedName name="_mgr17">#REF!</definedName>
    <definedName name="_mob1">#REF!</definedName>
    <definedName name="_mob2">#REF!</definedName>
    <definedName name="_ope1">#REF!</definedName>
    <definedName name="_ope2">#REF!</definedName>
    <definedName name="_ope3">#REF!</definedName>
    <definedName name="_OR1">#NAME?</definedName>
    <definedName name="_OR12">#NAME?</definedName>
    <definedName name="_OR13">#NAME?</definedName>
    <definedName name="_OR14">#NAME?</definedName>
    <definedName name="_OR15">#NAME?</definedName>
    <definedName name="_OR16">#NAME?</definedName>
    <definedName name="_OR17">#NAME?</definedName>
    <definedName name="_OR18">#NAME?</definedName>
    <definedName name="_OR19">#NAME?</definedName>
    <definedName name="_OR2">#NAME?</definedName>
    <definedName name="_OR3">#NAME?</definedName>
    <definedName name="_OR4">#NAME?</definedName>
    <definedName name="_OR5">#NAME?</definedName>
    <definedName name="_OR6">#NAME?</definedName>
    <definedName name="_OR7">#NAME?</definedName>
    <definedName name="_OR8">#NAME?</definedName>
    <definedName name="_OR9">#NAME?</definedName>
    <definedName name="_Order1" hidden="1">255</definedName>
    <definedName name="_Order2" hidden="1">255</definedName>
    <definedName name="_OUT98">#REF!</definedName>
    <definedName name="_OUT98_">#REF!</definedName>
    <definedName name="_OUT98_1">{#N/A,#N/A,TRUE,"Serviços"}</definedName>
    <definedName name="_OUTTTT9888">#REF!</definedName>
    <definedName name="_P">#REF!</definedName>
    <definedName name="_PA01" hidden="1">{"'teste'!$B$2:$R$49"}</definedName>
    <definedName name="_Parse_On">#REF!</definedName>
    <definedName name="_Parse_Out">#REF!</definedName>
    <definedName name="_PCB5">#REF!</definedName>
    <definedName name="_pcf15050">#REF!</definedName>
    <definedName name="_pcf7050">#REF!</definedName>
    <definedName name="_pcf8050">#REF!</definedName>
    <definedName name="_pcg15050">#REF!</definedName>
    <definedName name="_pcg7050">#REF!</definedName>
    <definedName name="_pci10050">#REF!</definedName>
    <definedName name="_pci20050">#REF!</definedName>
    <definedName name="_pcm1">#REF!</definedName>
    <definedName name="_PCM30">#REF!</definedName>
    <definedName name="_pct1">#REF!</definedName>
    <definedName name="_PE412">#NAME?</definedName>
    <definedName name="_pfa75">#REF!</definedName>
    <definedName name="_pfb30">#REF!</definedName>
    <definedName name="_pfb50">#REF!</definedName>
    <definedName name="_pfb8">#REF!</definedName>
    <definedName name="_pfc80">#REF!</definedName>
    <definedName name="_pgr17">#REF!</definedName>
    <definedName name="_pgr18">#REF!</definedName>
    <definedName name="_pgr43">#REF!</definedName>
    <definedName name="_PL1">#REF!</definedName>
    <definedName name="_PLA2">#REF!</definedName>
    <definedName name="_ple15">#REF!</definedName>
    <definedName name="_ple18">#REF!</definedName>
    <definedName name="_plg3">#REF!</definedName>
    <definedName name="_pli60">#REF!</definedName>
    <definedName name="_pm10">#REF!</definedName>
    <definedName name="_pm15">#REF!</definedName>
    <definedName name="_PM334">#REF!</definedName>
    <definedName name="_PM335">#REF!</definedName>
    <definedName name="_PM346">#REF!</definedName>
    <definedName name="_PM405">#NAME?</definedName>
    <definedName name="_PM406">#REF!</definedName>
    <definedName name="_PM412">#REF!</definedName>
    <definedName name="_PM609">#REF!</definedName>
    <definedName name="_PM970">#REF!</definedName>
    <definedName name="_pmt1">#REF!</definedName>
    <definedName name="_pmt2">#REF!</definedName>
    <definedName name="_pne1">#REF!</definedName>
    <definedName name="_pne2">#REF!</definedName>
    <definedName name="_prg2">#REF!</definedName>
    <definedName name="_prl250">#REF!</definedName>
    <definedName name="_PTB10">#REF!</definedName>
    <definedName name="_ptf2">#REF!</definedName>
    <definedName name="_ptf6">#REF!</definedName>
    <definedName name="_ptm6">#REF!</definedName>
    <definedName name="_pu334">#NAME?</definedName>
    <definedName name="_pu335">#NAME?</definedName>
    <definedName name="_PUE412">#NAME?</definedName>
    <definedName name="_pum405">#NAME?</definedName>
    <definedName name="_pum406">#NAME?</definedName>
    <definedName name="_pum609">#NAME?</definedName>
    <definedName name="_pum969">#NAME?</definedName>
    <definedName name="_qdb12">#REF!</definedName>
    <definedName name="_qdb18">#REF!</definedName>
    <definedName name="_QQ2">#N/A</definedName>
    <definedName name="_r">#REF!</definedName>
    <definedName name="_Rbv1">#REF!</definedName>
    <definedName name="_Rc">#REF!</definedName>
    <definedName name="_rea1">#REF!</definedName>
    <definedName name="_Regression_Int" hidden="1">1</definedName>
    <definedName name="_rem1">#REF!</definedName>
    <definedName name="_rem2">#REF!</definedName>
    <definedName name="_res10">#REF!</definedName>
    <definedName name="_res15">#REF!</definedName>
    <definedName name="_res5">#REF!</definedName>
    <definedName name="_rfc1000">#REF!</definedName>
    <definedName name="_rfc500">#REF!</definedName>
    <definedName name="_rfv1000">#REF!</definedName>
    <definedName name="_rfv2000">#REF!</definedName>
    <definedName name="_rfv500">#REF!</definedName>
    <definedName name="_rgc1">#REF!</definedName>
    <definedName name="_rgc2">#REF!</definedName>
    <definedName name="_rgc34">#REF!</definedName>
    <definedName name="_rgp1">#REF!</definedName>
    <definedName name="_rlc100">#REF!</definedName>
    <definedName name="_rls100100">#REF!</definedName>
    <definedName name="_rpv5">#REF!</definedName>
    <definedName name="_S">#REF!</definedName>
    <definedName name="_S_1">#REF!</definedName>
    <definedName name="_S_1_1">#REF!</definedName>
    <definedName name="_S_1_14">#N/A</definedName>
    <definedName name="_S_10">#REF!</definedName>
    <definedName name="_S_11">#REF!</definedName>
    <definedName name="_S_12">#REF!</definedName>
    <definedName name="_S_13">#REF!</definedName>
    <definedName name="_S_14">#N/A</definedName>
    <definedName name="_S_14_1">#N/A</definedName>
    <definedName name="_S_15">#REF!</definedName>
    <definedName name="_S_16">#REF!</definedName>
    <definedName name="_S_17">#REF!</definedName>
    <definedName name="_S_19">#REF!</definedName>
    <definedName name="_S_2">#REF!</definedName>
    <definedName name="_S_25">#REF!</definedName>
    <definedName name="_S_27">#REF!</definedName>
    <definedName name="_S_28">#REF!</definedName>
    <definedName name="_S_29">#REF!</definedName>
    <definedName name="_S_3">#REF!</definedName>
    <definedName name="_S_31">#REF!</definedName>
    <definedName name="_S_4">#REF!</definedName>
    <definedName name="_S_7">#REF!</definedName>
    <definedName name="_S_9">#REF!</definedName>
    <definedName name="_SC1">#NAME?</definedName>
    <definedName name="_SC10">#NAME?</definedName>
    <definedName name="_SC11">#NAME?</definedName>
    <definedName name="_SC12">#NAME?</definedName>
    <definedName name="_SC13">#NAME?</definedName>
    <definedName name="_SC14">#NAME?</definedName>
    <definedName name="_SC2">#NAME?</definedName>
    <definedName name="_SC3">#NAME?</definedName>
    <definedName name="_SC4">#NAME?</definedName>
    <definedName name="_SC5">#NAME?</definedName>
    <definedName name="_SC6">#NAME?</definedName>
    <definedName name="_SC7">#NAME?</definedName>
    <definedName name="_SC8">#NAME?</definedName>
    <definedName name="_SC9">#NAME?</definedName>
    <definedName name="_ser0060">#REF!</definedName>
    <definedName name="_sjp4">#REF!</definedName>
    <definedName name="_sol2">#REF!</definedName>
    <definedName name="_Sort">#REF!</definedName>
    <definedName name="_spl12">#REF!</definedName>
    <definedName name="_spl15">#REF!</definedName>
    <definedName name="_spl18">#REF!</definedName>
    <definedName name="_STC04">#REF!</definedName>
    <definedName name="_tab0198">#NAME?</definedName>
    <definedName name="_Table1_In1" hidden="1">#REF!</definedName>
    <definedName name="_Table1_Out" hidden="1">#REF!</definedName>
    <definedName name="_tag14">#REF!</definedName>
    <definedName name="_tam100">#REF!</definedName>
    <definedName name="_tam150">#REF!</definedName>
    <definedName name="_tam300">#REF!</definedName>
    <definedName name="_tap1">#REF!</definedName>
    <definedName name="_tap100">#REF!</definedName>
    <definedName name="_tap2">#REF!</definedName>
    <definedName name="_tap3">#REF!</definedName>
    <definedName name="_tar5020">#REF!</definedName>
    <definedName name="_TB1">#REF!</definedName>
    <definedName name="_TB10">#REF!</definedName>
    <definedName name="_TB2">#REF!</definedName>
    <definedName name="_TB3">#REF!</definedName>
    <definedName name="_TB4">#REF!</definedName>
    <definedName name="_TB5">#REF!</definedName>
    <definedName name="_TB6">#REF!</definedName>
    <definedName name="_tba20">#REF!</definedName>
    <definedName name="_tba25">#REF!</definedName>
    <definedName name="_tba32">#REF!</definedName>
    <definedName name="_tba40">#REF!</definedName>
    <definedName name="_tba50">#REF!</definedName>
    <definedName name="_tba65">#REF!</definedName>
    <definedName name="_tbe100">#REF!</definedName>
    <definedName name="_tbe150">#REF!</definedName>
    <definedName name="_tbe200">#REF!</definedName>
    <definedName name="_tbe250">#REF!</definedName>
    <definedName name="_tbe300">#REF!</definedName>
    <definedName name="_tbe40">#REF!</definedName>
    <definedName name="_tbe400">#REF!</definedName>
    <definedName name="_tbe50">#REF!</definedName>
    <definedName name="_tbm1">#REF!</definedName>
    <definedName name="_tbm10">#REF!</definedName>
    <definedName name="_tbm2">#REF!</definedName>
    <definedName name="_TCB4">#REF!</definedName>
    <definedName name="_TCB5">#REF!</definedName>
    <definedName name="_tcc4">#REF!</definedName>
    <definedName name="_TCM30">#REF!</definedName>
    <definedName name="_tea20">#REF!</definedName>
    <definedName name="_tea25">#REF!</definedName>
    <definedName name="_tea32">#REF!</definedName>
    <definedName name="_tea50">#REF!</definedName>
    <definedName name="_tea65">#REF!</definedName>
    <definedName name="_TEB4">#REF!</definedName>
    <definedName name="_ted100">#REF!</definedName>
    <definedName name="_tee100">#REF!</definedName>
    <definedName name="_tee40">#REF!</definedName>
    <definedName name="_tee50">#REF!</definedName>
    <definedName name="_ter10050">#REF!</definedName>
    <definedName name="_ter15050">#REF!</definedName>
    <definedName name="_tfg25">#REF!</definedName>
    <definedName name="_tfg40">#REF!</definedName>
    <definedName name="_tfg50">#REF!</definedName>
    <definedName name="_tfg65">#REF!</definedName>
    <definedName name="_tjc1">#REF!</definedName>
    <definedName name="_tjc2">#REF!</definedName>
    <definedName name="_tjr1">#REF!</definedName>
    <definedName name="_tjr2">#REF!</definedName>
    <definedName name="_tlc1">#REF!</definedName>
    <definedName name="_tlc2">#REF!</definedName>
    <definedName name="_tlc3">#REF!</definedName>
    <definedName name="_tlf4">#REF!</definedName>
    <definedName name="_tlf5">#REF!</definedName>
    <definedName name="_tlf6">#REF!</definedName>
    <definedName name="_tma110">#REF!</definedName>
    <definedName name="_TOT1">#REF!</definedName>
    <definedName name="_TOT2">#REF!</definedName>
    <definedName name="_TOT3">#REF!</definedName>
    <definedName name="_TOT4">#REF!</definedName>
    <definedName name="_TOT5">#REF!</definedName>
    <definedName name="_TOT6">#REF!</definedName>
    <definedName name="_TOT7">#REF!</definedName>
    <definedName name="_TP10">#REF!</definedName>
    <definedName name="_TP5">#REF!</definedName>
    <definedName name="_tra2">#REF!</definedName>
    <definedName name="_tra25">#REF!</definedName>
    <definedName name="_trf1000">#REF!</definedName>
    <definedName name="_trf15">#REF!</definedName>
    <definedName name="_trf25">#REF!</definedName>
    <definedName name="_TSD2">#REF!</definedName>
    <definedName name="_tt1">#REF!</definedName>
    <definedName name="_TT2">#REF!</definedName>
    <definedName name="_TT4">#REF!</definedName>
    <definedName name="_TT5">#REF!</definedName>
    <definedName name="_tub11012">#REF!</definedName>
    <definedName name="_tub11015">#REF!</definedName>
    <definedName name="_tub11020">#REF!</definedName>
    <definedName name="_tub5012">#REF!</definedName>
    <definedName name="_tub5015">#REF!</definedName>
    <definedName name="_tub5020">#REF!</definedName>
    <definedName name="_tub6012">#REF!</definedName>
    <definedName name="_tub6015">#REF!</definedName>
    <definedName name="_tub6020">#REF!</definedName>
    <definedName name="_tub8512">#REF!</definedName>
    <definedName name="_tub8515">#REF!</definedName>
    <definedName name="_tub8520">#REF!</definedName>
    <definedName name="_vcc6">#REF!</definedName>
    <definedName name="_vdc50">#REF!</definedName>
    <definedName name="_vdf4">#REF!</definedName>
    <definedName name="_vdf6">#REF!</definedName>
    <definedName name="_vdt10">#REF!</definedName>
    <definedName name="_ven50">#REF!</definedName>
    <definedName name="_vtl6">#REF!</definedName>
    <definedName name="_vtt4">#REF!</definedName>
    <definedName name="_wrn.pendencia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x">#REF!</definedName>
    <definedName name="_x_11">#REF!</definedName>
    <definedName name="_x_12">#REF!</definedName>
    <definedName name="_x_13">#REF!</definedName>
    <definedName name="_x_15">#REF!</definedName>
    <definedName name="_x_16">#REF!</definedName>
    <definedName name="_x_17">#REF!</definedName>
    <definedName name="_x_19">#REF!</definedName>
    <definedName name="_x_2">#REF!</definedName>
    <definedName name="_x_28">#REF!</definedName>
    <definedName name="_x_3">#REF!</definedName>
    <definedName name="_x_4">#REF!</definedName>
    <definedName name="_x_7">#REF!</definedName>
    <definedName name="_x_9">#REF!</definedName>
    <definedName name="_x13">#REF!</definedName>
    <definedName name="_x14">#REF!</definedName>
    <definedName name="_x15">#REF!</definedName>
    <definedName name="_x16">#REF!</definedName>
    <definedName name="_x17">#REF!</definedName>
    <definedName name="_x18">#REF!</definedName>
    <definedName name="_x19">#REF!</definedName>
    <definedName name="_x20">#REF!</definedName>
    <definedName name="_x21">#REF!</definedName>
    <definedName name="_x22">#REF!</definedName>
    <definedName name="_x23">#REF!</definedName>
    <definedName name="_x24">#REF!</definedName>
    <definedName name="_x25">#REF!</definedName>
    <definedName name="_x28">#REF!</definedName>
    <definedName name="_x29">#REF!</definedName>
    <definedName name="_x32">#REF!</definedName>
    <definedName name="_x4">#REF!</definedName>
    <definedName name="_x5">#REF!</definedName>
    <definedName name="_x6">#REF!</definedName>
    <definedName name="_x7">#REF!</definedName>
    <definedName name="_x8">#REF!</definedName>
    <definedName name="_x9">#REF!</definedName>
    <definedName name="_z">#REF!</definedName>
    <definedName name="_z_1">#REF!</definedName>
    <definedName name="_z_11">#REF!</definedName>
    <definedName name="_z_12">#REF!</definedName>
    <definedName name="_z_13">#REF!</definedName>
    <definedName name="_z_15">#REF!</definedName>
    <definedName name="_z_16">#REF!</definedName>
    <definedName name="_z_17">#REF!</definedName>
    <definedName name="_z_19">#REF!</definedName>
    <definedName name="_z_2">#REF!</definedName>
    <definedName name="_z_28">#REF!</definedName>
    <definedName name="_z_3">#REF!</definedName>
    <definedName name="_z_4">#REF!</definedName>
    <definedName name="_z_7">#REF!</definedName>
    <definedName name="_z_9">#REF!</definedName>
    <definedName name="A">#REF!</definedName>
    <definedName name="A_1">#REF!</definedName>
    <definedName name="a_25">#REF!</definedName>
    <definedName name="A_km">#REF!</definedName>
    <definedName name="a1_10">#REF!</definedName>
    <definedName name="a1_100">#REF!</definedName>
    <definedName name="a1_15">#REF!</definedName>
    <definedName name="a1_25">#REF!</definedName>
    <definedName name="a1_5">#REF!</definedName>
    <definedName name="a1_50">#REF!</definedName>
    <definedName name="a1_a15">#REF!</definedName>
    <definedName name="a1_a5">#REF!</definedName>
    <definedName name="a2_10">#REF!</definedName>
    <definedName name="a2_100">#REF!</definedName>
    <definedName name="a2_25">#REF!</definedName>
    <definedName name="a2_5">#REF!</definedName>
    <definedName name="a2_50">#REF!</definedName>
    <definedName name="a2_a15">#REF!</definedName>
    <definedName name="A51204756">#REF!</definedName>
    <definedName name="AA">#REF!</definedName>
    <definedName name="AA_1">#REF!</definedName>
    <definedName name="AA_10">#REF!</definedName>
    <definedName name="AA_12">#REF!</definedName>
    <definedName name="AA_13">#REF!</definedName>
    <definedName name="AA_14">#REF!</definedName>
    <definedName name="AA_19">#N/A</definedName>
    <definedName name="AA_2">#REF!</definedName>
    <definedName name="AA_21">#N/A</definedName>
    <definedName name="AA_22">#REF!</definedName>
    <definedName name="AA_23">#N/A</definedName>
    <definedName name="AA_24">#N/A</definedName>
    <definedName name="AA_25">#REF!</definedName>
    <definedName name="AA_26">#REF!</definedName>
    <definedName name="AA_27">#REF!</definedName>
    <definedName name="AA_28">#REF!</definedName>
    <definedName name="AA_29">#REF!</definedName>
    <definedName name="AA_3">#REF!</definedName>
    <definedName name="AA_30">#REF!</definedName>
    <definedName name="AA_31">#REF!</definedName>
    <definedName name="AA_32">#REF!</definedName>
    <definedName name="AA_33">#REF!</definedName>
    <definedName name="AA_34">#REF!</definedName>
    <definedName name="AA_35">#REF!</definedName>
    <definedName name="AA_36">#REF!</definedName>
    <definedName name="AA_37">#REF!</definedName>
    <definedName name="AA_38">#REF!</definedName>
    <definedName name="AA_39">#N/A</definedName>
    <definedName name="AA_4">#REF!</definedName>
    <definedName name="AA_40">#N/A</definedName>
    <definedName name="AA_41">#N/A</definedName>
    <definedName name="AA_42">#N/A</definedName>
    <definedName name="AA_43">#N/A</definedName>
    <definedName name="AA_44">#N/A</definedName>
    <definedName name="AA_45">#N/A</definedName>
    <definedName name="AA_46">#N/A</definedName>
    <definedName name="AA_47">#N/A</definedName>
    <definedName name="AA_48">#N/A</definedName>
    <definedName name="AA_5">#REF!</definedName>
    <definedName name="AA_51">#N/A</definedName>
    <definedName name="AA_52">#N/A</definedName>
    <definedName name="AA_53">#N/A</definedName>
    <definedName name="AA_54">#N/A</definedName>
    <definedName name="AA_55">#N/A</definedName>
    <definedName name="AA_56">#N/A</definedName>
    <definedName name="AA_57">#N/A</definedName>
    <definedName name="AA_58">#N/A</definedName>
    <definedName name="AA_59">#N/A</definedName>
    <definedName name="AA_6">#REF!</definedName>
    <definedName name="AA_60">#N/A</definedName>
    <definedName name="AA_61">#N/A</definedName>
    <definedName name="AA_62">#N/A</definedName>
    <definedName name="AA_63">#N/A</definedName>
    <definedName name="AA_64">#N/A</definedName>
    <definedName name="AA_65">#N/A</definedName>
    <definedName name="AA_66">#N/A</definedName>
    <definedName name="AA_67">#N/A</definedName>
    <definedName name="AA_68">#N/A</definedName>
    <definedName name="AA_69">#N/A</definedName>
    <definedName name="AA_7">#REF!</definedName>
    <definedName name="AA_70">#N/A</definedName>
    <definedName name="AA_71">#N/A</definedName>
    <definedName name="AA_72">#N/A</definedName>
    <definedName name="AA_8">#REF!</definedName>
    <definedName name="AA_9">#REF!</definedName>
    <definedName name="aaa">#REF!</definedName>
    <definedName name="aaaa">#REF!</definedName>
    <definedName name="aaaa1">#REF!</definedName>
    <definedName name="aaaaa">#REF!</definedName>
    <definedName name="AAAAAAAAA">#REF!</definedName>
    <definedName name="AAAAAAAAA_25">#REF!</definedName>
    <definedName name="aaaaaaaaaa">#REF!</definedName>
    <definedName name="AAAAAAAAAAAAAAAAAA" hidden="1">#REF!</definedName>
    <definedName name="AAAAAAAAAAAAAAAAAAAAAA">#REF!</definedName>
    <definedName name="aar">#REF!</definedName>
    <definedName name="aauf">#REF!</definedName>
    <definedName name="aauq">#REF!</definedName>
    <definedName name="AB">#N/A</definedName>
    <definedName name="AB_6">#REF!</definedName>
    <definedName name="AB_7">#REF!</definedName>
    <definedName name="AB_8">#N/A</definedName>
    <definedName name="AB_8_1">NA()</definedName>
    <definedName name="AB_9">#N/A</definedName>
    <definedName name="AB_9_1">NA()</definedName>
    <definedName name="abet">#REF!</definedName>
    <definedName name="ABRA">#REF!</definedName>
    <definedName name="ac">#REF!</definedName>
    <definedName name="AC_ATÉ">MIN([0]!___________PM346)</definedName>
    <definedName name="acabamentos">#REF!</definedName>
    <definedName name="acabamentos_1">#REF!</definedName>
    <definedName name="acabamentos_2">#REF!</definedName>
    <definedName name="acabamentos_3">#REF!</definedName>
    <definedName name="acabamentos_4">#REF!</definedName>
    <definedName name="ACAP20">#REF!</definedName>
    <definedName name="AccessDatabase" hidden="1">"D:\Arquivos do excel\Planilha modelo1.mdb"</definedName>
    <definedName name="ACESSOS">#REF!</definedName>
    <definedName name="achart11">#REF!</definedName>
    <definedName name="achart12">#REF!</definedName>
    <definedName name="achart13">#REF!</definedName>
    <definedName name="achart14">#REF!</definedName>
    <definedName name="achart15">#REF!</definedName>
    <definedName name="achart16">#REF!</definedName>
    <definedName name="achart17">#REF!</definedName>
    <definedName name="achart2">#REF!</definedName>
    <definedName name="achart20">#REF!</definedName>
    <definedName name="achart21">#REF!</definedName>
    <definedName name="achart22">#REF!</definedName>
    <definedName name="achart23">#REF!</definedName>
    <definedName name="achart24">#REF!</definedName>
    <definedName name="achart25">#REF!</definedName>
    <definedName name="achart26">#REF!</definedName>
    <definedName name="achart27">#REF!</definedName>
    <definedName name="achart28">#REF!</definedName>
    <definedName name="achart29">#REF!</definedName>
    <definedName name="achart3">#REF!</definedName>
    <definedName name="achart30">#REF!</definedName>
    <definedName name="achart31">#REF!</definedName>
    <definedName name="achart32">#REF!</definedName>
    <definedName name="achart4">#REF!</definedName>
    <definedName name="achart5">#REF!</definedName>
    <definedName name="achart6">#REF!</definedName>
    <definedName name="achart7">#REF!</definedName>
    <definedName name="achart8">#REF!</definedName>
    <definedName name="achart9">#REF!</definedName>
    <definedName name="acl">#REF!</definedName>
    <definedName name="AÇO" hidden="1">{#N/A,#N/A,FALSE,"SS 1";#N/A,#N/A,FALSE,"SS 2";#N/A,#N/A,FALSE,"TER 1 (1)";#N/A,#N/A,FALSE,"TER 1 (2)";#N/A,#N/A,FALSE,"TER 2";#N/A,#N/A,FALSE,"TIPO";#N/A,#N/A,FALSE,"CM  BAR"}</definedName>
    <definedName name="AÇO_1" hidden="1">{#N/A,#N/A,FALSE,"SS 1";#N/A,#N/A,FALSE,"SS 2";#N/A,#N/A,FALSE,"TER 1 (1)";#N/A,#N/A,FALSE,"TER 1 (2)";#N/A,#N/A,FALSE,"TER 2";#N/A,#N/A,FALSE,"TIPO";#N/A,#N/A,FALSE,"CM  BAR"}</definedName>
    <definedName name="aço2" hidden="1">{#N/A,#N/A,FALSE,"LEVFER V2 P";#N/A,#N/A,FALSE,"LEVFER V2 P10%"}</definedName>
    <definedName name="aço2_1" hidden="1">{#N/A,#N/A,FALSE,"LEVFER V2 P";#N/A,#N/A,FALSE,"LEVFER V2 P10%"}</definedName>
    <definedName name="aço60">#REF!</definedName>
    <definedName name="AÇOCA25">#REF!</definedName>
    <definedName name="AÇOCA50">#REF!</definedName>
    <definedName name="AÇOCA60">#REF!</definedName>
    <definedName name="ACOMPANHAMENTO" hidden="1">IF(VALUE(#REF!)=2,"BM","PLE")</definedName>
    <definedName name="acost">#REF!</definedName>
    <definedName name="ACOSTD">#REF!</definedName>
    <definedName name="ACOSTLE">#REF!</definedName>
    <definedName name="ACRES">NA()</definedName>
    <definedName name="acrescimo">#REF!</definedName>
    <definedName name="Acréscimo">#REF!</definedName>
    <definedName name="acrescimo_11">#REF!</definedName>
    <definedName name="acrescimo_12">#REF!</definedName>
    <definedName name="acrescimo_13">#REF!</definedName>
    <definedName name="acrescimo_15">#REF!</definedName>
    <definedName name="acrescimo_16">#REF!</definedName>
    <definedName name="acrescimo_17">#REF!</definedName>
    <definedName name="acrescimo_19">#REF!</definedName>
    <definedName name="acrescimo_2">#REF!</definedName>
    <definedName name="acrescimo_28">#REF!</definedName>
    <definedName name="acrescimo_3">#REF!</definedName>
    <definedName name="acrescimo_4">#REF!</definedName>
    <definedName name="acrescimo_7">#REF!</definedName>
    <definedName name="acrescimo_9">#REF!</definedName>
    <definedName name="acumulado">#REF!</definedName>
    <definedName name="acumulado_1">#REF!</definedName>
    <definedName name="ACwvu.PLANILHA2.">#REF!</definedName>
    <definedName name="ad">#REF!</definedName>
    <definedName name="adfedfds">#REF!</definedName>
    <definedName name="adg1\2">#REF!</definedName>
    <definedName name="adg11\2">#REF!</definedName>
    <definedName name="adg3\4">#REF!</definedName>
    <definedName name="adm">#NAME?</definedName>
    <definedName name="ADMO">#REF!</definedName>
    <definedName name="adp1\2">#REF!</definedName>
    <definedName name="adu">#REF!</definedName>
    <definedName name="aeeoijo">#REF!</definedName>
    <definedName name="aegav">#REF!</definedName>
    <definedName name="aegev">#REF!</definedName>
    <definedName name="AEMUL">#REF!</definedName>
    <definedName name="aevaeva">#REF!</definedName>
    <definedName name="aewgeag">#REF!</definedName>
    <definedName name="af">#REF!</definedName>
    <definedName name="AFDD">#N/A</definedName>
    <definedName name="afev">#REF!</definedName>
    <definedName name="afi">#REF!</definedName>
    <definedName name="AFisZero">#N/A</definedName>
    <definedName name="ag">#REF!</definedName>
    <definedName name="AGOA">#REF!</definedName>
    <definedName name="AGORA">#REF!</definedName>
    <definedName name="AGORA2">#REF!</definedName>
    <definedName name="Agos">#N/A</definedName>
    <definedName name="Agosto">#N/A</definedName>
    <definedName name="agr">#REF!</definedName>
    <definedName name="agu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judante">#REF!</definedName>
    <definedName name="alan">#REF!</definedName>
    <definedName name="alcool">#REF!</definedName>
    <definedName name="alcool_1">#REF!</definedName>
    <definedName name="alex" localSheetId="9" hidden="1">{#N/A,#N/A,FALSE,"MO (2)"}</definedName>
    <definedName name="alex" localSheetId="2" hidden="1">{#N/A,#N/A,FALSE,"MO (2)"}</definedName>
    <definedName name="alex" localSheetId="6" hidden="1">{#N/A,#N/A,FALSE,"MO (2)"}</definedName>
    <definedName name="alex" localSheetId="8" hidden="1">{#N/A,#N/A,FALSE,"MO (2)"}</definedName>
    <definedName name="alex" localSheetId="7" hidden="1">{#N/A,#N/A,FALSE,"MO (2)"}</definedName>
    <definedName name="alex" localSheetId="3">#REF!</definedName>
    <definedName name="alex" localSheetId="0" hidden="1">{#N/A,#N/A,FALSE,"MO (2)"}</definedName>
    <definedName name="alex" hidden="1">{#N/A,#N/A,FALSE,"MO (2)"}</definedName>
    <definedName name="alex_1">#REF!</definedName>
    <definedName name="Alfa">#REF!</definedName>
    <definedName name="Alfac">#REF!</definedName>
    <definedName name="Alfard">#REF!</definedName>
    <definedName name="ALTA">#REF!</definedName>
    <definedName name="ALTA_10">#REF!</definedName>
    <definedName name="ALTA_25">#REF!</definedName>
    <definedName name="ALTA_27">#REF!</definedName>
    <definedName name="ALTA_29">#REF!</definedName>
    <definedName name="ALTA_9">#REF!</definedName>
    <definedName name="alteração">#REF!</definedName>
    <definedName name="alteração_1">#REF!</definedName>
    <definedName name="alvc1">#REF!</definedName>
    <definedName name="alvc2">#REF!</definedName>
    <definedName name="am">#REF!</definedName>
    <definedName name="AM_01">#NAME?</definedName>
    <definedName name="AM_01_1">#REF!</definedName>
    <definedName name="AM_04">#NAME?</definedName>
    <definedName name="AM_04_1">#REF!</definedName>
    <definedName name="AM_35">#NAME?</definedName>
    <definedName name="AM_35_1">#REF!</definedName>
    <definedName name="AM_40">#NAME?</definedName>
    <definedName name="AM_40_1">#REF!</definedName>
    <definedName name="AM_41">#NAME?</definedName>
    <definedName name="AM_41_1">#REF!</definedName>
    <definedName name="AM_42">#NAME?</definedName>
    <definedName name="AM_42_1">#REF!</definedName>
    <definedName name="AM_43">#NAME?</definedName>
    <definedName name="AM_43_1">#REF!</definedName>
    <definedName name="amarela">#REF!</definedName>
    <definedName name="amarela_25">#REF!</definedName>
    <definedName name="AMATJAZ">#REF!</definedName>
    <definedName name="amd">#REF!</definedName>
    <definedName name="AMELI">#REF!</definedName>
    <definedName name="amm">#REF!</definedName>
    <definedName name="amt">#REF!</definedName>
    <definedName name="amu">#REF!</definedName>
    <definedName name="AnalisarAterro">#REF!</definedName>
    <definedName name="AnalisarCorte">#REF!</definedName>
    <definedName name="anb">#REF!</definedName>
    <definedName name="ANEL_C_100_AN">#REF!</definedName>
    <definedName name="ANEL_C_100_AT">#REF!</definedName>
    <definedName name="ANEL_P_150_AN">#REF!</definedName>
    <definedName name="ANEL_P_150_AT">#REF!</definedName>
    <definedName name="ANEL_P_200_AN">#REF!</definedName>
    <definedName name="ANEL_P_200_AT">#REF!</definedName>
    <definedName name="ANEL_P_250_AN">#REF!</definedName>
    <definedName name="ANEL_P_250_AT">#REF!</definedName>
    <definedName name="ANEL_P_300_AN">#REF!</definedName>
    <definedName name="ANEL_P_300_AT">#REF!</definedName>
    <definedName name="ANEL_R_150_AN">#REF!</definedName>
    <definedName name="ANEL_R_150_AT">#REF!</definedName>
    <definedName name="ANEL_R_300_AN">#REF!</definedName>
    <definedName name="ANEL_R_300_AT">#REF!</definedName>
    <definedName name="anel100">#REF!</definedName>
    <definedName name="anel150">#REF!</definedName>
    <definedName name="anel200">#REF!</definedName>
    <definedName name="anel250">#REF!</definedName>
    <definedName name="anel300">#REF!</definedName>
    <definedName name="anel400">#REF!</definedName>
    <definedName name="anscount" hidden="1">3</definedName>
    <definedName name="ant" localSheetId="9" hidden="1">{#N/A,#N/A,FALSE,"MO (2)"}</definedName>
    <definedName name="ant" localSheetId="2" hidden="1">{#N/A,#N/A,FALSE,"MO (2)"}</definedName>
    <definedName name="ant" localSheetId="6" hidden="1">{#N/A,#N/A,FALSE,"MO (2)"}</definedName>
    <definedName name="ant" localSheetId="8" hidden="1">{#N/A,#N/A,FALSE,"MO (2)"}</definedName>
    <definedName name="ant" localSheetId="7" hidden="1">{#N/A,#N/A,FALSE,"MO (2)"}</definedName>
    <definedName name="ant" localSheetId="3">#REF!</definedName>
    <definedName name="ant" localSheetId="0" hidden="1">{#N/A,#N/A,FALSE,"MO (2)"}</definedName>
    <definedName name="ant" hidden="1">{#N/A,#N/A,FALSE,"MO (2)"}</definedName>
    <definedName name="ant_1">#REF!</definedName>
    <definedName name="APTO_TIPO">#REF!</definedName>
    <definedName name="apv">#REF!</definedName>
    <definedName name="ar">#REF!</definedName>
    <definedName name="ara">#REF!</definedName>
    <definedName name="arb">#REF!</definedName>
    <definedName name="are">#REF!</definedName>
    <definedName name="area">#REF!</definedName>
    <definedName name="ÁREA">#REF!</definedName>
    <definedName name="ÀREA">#REF!</definedName>
    <definedName name="AREA.ROÇADA">#REF!</definedName>
    <definedName name="ÀREA_ACUM">#REF!</definedName>
    <definedName name="Área_de_Dados">#REF!</definedName>
    <definedName name="_xlnm.Print_Area" localSheetId="9">BDI!$A$1:$E$38</definedName>
    <definedName name="_xlnm.Print_Area" localSheetId="5">Composições!$A$1:$I$197,Composições!$A$199:$I$230,Composições!$A$232:$I$260,Composições!$A$262:$I$298,Composições!$A$300:$I$334,Composições!$A$336:$I$371,Composições!$A$373:$I$408</definedName>
    <definedName name="_xlnm.Print_Area" localSheetId="2">Cronograma!$A$1:$O$26,Cronograma!#REF!</definedName>
    <definedName name="_xlnm.Print_Area" localSheetId="4">'Curva ABC'!$A$1:$J$55</definedName>
    <definedName name="_xlnm.Print_Area" localSheetId="6">Equipamento!$A$1:$E$81</definedName>
    <definedName name="_xlnm.Print_Area" localSheetId="8">'Mão de obra'!$A$1:$E$38</definedName>
    <definedName name="_xlnm.Print_Area" localSheetId="7">Material!$A$1:$D$91</definedName>
    <definedName name="_xlnm.Print_Area" localSheetId="3">MOBI!$A$1:$J$54</definedName>
    <definedName name="_xlnm.Print_Area" localSheetId="1">Orçamento!$A$1:$J$122</definedName>
    <definedName name="_xlnm.Print_Area" localSheetId="0">Resumo!$A$2:$H$25</definedName>
    <definedName name="_xlnm.Print_Area">#REF!</definedName>
    <definedName name="Área_impressão_IM">#REF!</definedName>
    <definedName name="Área_impressão_IM_1">#REF!</definedName>
    <definedName name="Área_impressão_IM_2">#REF!</definedName>
    <definedName name="ÁREA_PROCH_PADRÕES">#REF!</definedName>
    <definedName name="ÁREA_PROCV_BAIRRO">#REF!</definedName>
    <definedName name="ÁREA_PROCV_BAIRROS">#REF!</definedName>
    <definedName name="ÁREA_PROCV_DADOS_MEDIÇÃO">#REF!</definedName>
    <definedName name="ÁREA_PROCV_SUB_EMPREITEIRAS">#REF!</definedName>
    <definedName name="AREACANTEIRO">#REF!</definedName>
    <definedName name="AREAMICRO0.8">#REF!</definedName>
    <definedName name="AREAMICRO1.5">#REF!</definedName>
    <definedName name="AreaTeste">#REF!</definedName>
    <definedName name="AreaTeste2">#REF!</definedName>
    <definedName name="ÁreaTotal">#REF!</definedName>
    <definedName name="AREC">#REF!</definedName>
    <definedName name="AREIA">#REF!</definedName>
    <definedName name="AREIAC">#REF!</definedName>
    <definedName name="AREIACS">#REF!</definedName>
    <definedName name="ARG">#REF!</definedName>
    <definedName name="arg1.3\1">#REF!</definedName>
    <definedName name="ARGA.1P4.ACBC">#REF!</definedName>
    <definedName name="ARL1C">#REF!</definedName>
    <definedName name="arm">#REF!</definedName>
    <definedName name="ARM1C">#REF!</definedName>
    <definedName name="ARMADURA">#REF!</definedName>
    <definedName name="aro">#REF!</definedName>
    <definedName name="ARR1C">#REF!</definedName>
    <definedName name="ARR2C">#REF!</definedName>
    <definedName name="ARRUMADA">#REF!</definedName>
    <definedName name="AS">#REF!</definedName>
    <definedName name="asasa">#REF!</definedName>
    <definedName name="asd">#REF!</definedName>
    <definedName name="asdafsdfa">#REF!</definedName>
    <definedName name="asde">#REF!</definedName>
    <definedName name="asde_11">#REF!</definedName>
    <definedName name="asde_12">#REF!</definedName>
    <definedName name="asde_13">#REF!</definedName>
    <definedName name="asde_15">#REF!</definedName>
    <definedName name="asde_16">#REF!</definedName>
    <definedName name="asde_17">#REF!</definedName>
    <definedName name="asde_19">#REF!</definedName>
    <definedName name="asde_2">#REF!</definedName>
    <definedName name="asde_28">#REF!</definedName>
    <definedName name="asde_3">#REF!</definedName>
    <definedName name="asde_4">#REF!</definedName>
    <definedName name="asde_7">#REF!</definedName>
    <definedName name="asde_9">#REF!</definedName>
    <definedName name="ASDF">#REF!</definedName>
    <definedName name="asdf_11">#REF!</definedName>
    <definedName name="asdf_12">#REF!</definedName>
    <definedName name="asdf_13">#REF!</definedName>
    <definedName name="asdf_15">#REF!</definedName>
    <definedName name="asdf_16">#REF!</definedName>
    <definedName name="asdf_17">#REF!</definedName>
    <definedName name="asdf_19">#REF!</definedName>
    <definedName name="asdf_2">#REF!</definedName>
    <definedName name="asdf_28">#REF!</definedName>
    <definedName name="asdf_3">#REF!</definedName>
    <definedName name="asdf_4">#REF!</definedName>
    <definedName name="asdf_7">#REF!</definedName>
    <definedName name="asdf_9">#REF!</definedName>
    <definedName name="asdfasdfasdfasdfasd">#REF!</definedName>
    <definedName name="asdff">#REF!</definedName>
    <definedName name="ASDFG">#REF!</definedName>
    <definedName name="asdfghqefha">#REF!</definedName>
    <definedName name="asdq">#REF!</definedName>
    <definedName name="asdsac">#REF!</definedName>
    <definedName name="asdxc">#REF!</definedName>
    <definedName name="asefete">#REF!</definedName>
    <definedName name="Asf">#REF!</definedName>
    <definedName name="ASFALTO">#REF!</definedName>
    <definedName name="asfdsa">#REF!</definedName>
    <definedName name="ASFGG">#REF!</definedName>
    <definedName name="ASP">#REF!</definedName>
    <definedName name="asss">#REF!</definedName>
    <definedName name="ate">#REF!</definedName>
    <definedName name="Aterro">OFFSET(#REF!,0,0,COUNTA(#REF!)*2-1,1)</definedName>
    <definedName name="Aut_original">#REF!</definedName>
    <definedName name="Aut_original_1">#REF!</definedName>
    <definedName name="Aut_original_2">#REF!</definedName>
    <definedName name="Aut_original_25">#REF!</definedName>
    <definedName name="Aut_original_3">#REF!</definedName>
    <definedName name="Aut_original_4">#REF!</definedName>
    <definedName name="Aut_original2">#REF!</definedName>
    <definedName name="Aut_resumo">#REF!</definedName>
    <definedName name="Aut_resumo_1">#REF!</definedName>
    <definedName name="Aut_resumo_2">#REF!</definedName>
    <definedName name="Aut_resumo_25">#REF!</definedName>
    <definedName name="Aut_resumo_3">#REF!</definedName>
    <definedName name="Aut_resumo_4">#REF!</definedName>
    <definedName name="AUTO">#REF!</definedName>
    <definedName name="AUTOEVENTO" hidden="1">#REF!</definedName>
    <definedName name="AUTOMOVEL">#REF!</definedName>
    <definedName name="aux">#REF!</definedName>
    <definedName name="AUXC18CLACBC">#REF!</definedName>
    <definedName name="AUXC18GCACBC">#REF!</definedName>
    <definedName name="AUXC18TUBOACBC">#REF!</definedName>
    <definedName name="AUXFABRICGCACBC">#REF!</definedName>
    <definedName name="AUXFPCCA50">#REF!</definedName>
    <definedName name="AUXFPCCA60">#REF!</definedName>
    <definedName name="auxi">#REF!</definedName>
    <definedName name="AUXILIARES">#REF!</definedName>
    <definedName name="AUXTUBO100ACBC">#REF!</definedName>
    <definedName name="AUXTUBO60ACBC">#REF!</definedName>
    <definedName name="AUXTUBO80ACBC">#REF!</definedName>
    <definedName name="AVC">#N/A</definedName>
    <definedName name="aveave">#REF!</definedName>
    <definedName name="AvFisZero">#N/A</definedName>
    <definedName name="AVV">#REF!</definedName>
    <definedName name="awea">#REF!</definedName>
    <definedName name="awfwc">#REF!</definedName>
    <definedName name="awwf">#REF!</definedName>
    <definedName name="azul">#REF!</definedName>
    <definedName name="azul_25">#REF!</definedName>
    <definedName name="AZULSINAL">#REF!</definedName>
    <definedName name="AZULSINAL_25">#REF!</definedName>
    <definedName name="B">#REF!</definedName>
    <definedName name="b1_10">#REF!</definedName>
    <definedName name="b1_100">#REF!</definedName>
    <definedName name="b1_25">#REF!</definedName>
    <definedName name="b1_5">#REF!</definedName>
    <definedName name="b1_50">#REF!</definedName>
    <definedName name="b1_a15">#REF!</definedName>
    <definedName name="b1_b15">#REF!</definedName>
    <definedName name="b2_10">#REF!</definedName>
    <definedName name="b2_100">#REF!</definedName>
    <definedName name="b2_15">#REF!</definedName>
    <definedName name="b2_25">#REF!</definedName>
    <definedName name="b2_5">#REF!</definedName>
    <definedName name="b2_50">#REF!</definedName>
    <definedName name="b2_a15">#REF!</definedName>
    <definedName name="b2_b15">#REF!</definedName>
    <definedName name="baf">#REF!</definedName>
    <definedName name="BAIRRO">#REF!</definedName>
    <definedName name="BAIRROS">#REF!</definedName>
    <definedName name="banco">#REF!</definedName>
    <definedName name="banco_1">#REF!</definedName>
    <definedName name="_xlnm.Database">#REF!</definedName>
    <definedName name="BANCODADOS1">#NAME?</definedName>
    <definedName name="bancodedados">#REF!</definedName>
    <definedName name="BARRO_MAN_ATÉ_2">#REF!</definedName>
    <definedName name="BARRO_MEC_AC_4">#REF!</definedName>
    <definedName name="BARRO_MEC_ATÉ_2">#REF!</definedName>
    <definedName name="BARRO_MEC_ATÉ_4">#REF!</definedName>
    <definedName name="bas">#REF!</definedName>
    <definedName name="BASCARROCERIA">#REF!</definedName>
    <definedName name="bascul">#REF!</definedName>
    <definedName name="BASE">#REF!</definedName>
    <definedName name="batista">#REF!</definedName>
    <definedName name="bb">#REF!</definedName>
    <definedName name="bb_38">#N/A</definedName>
    <definedName name="bba">#REF!</definedName>
    <definedName name="BBB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bbbb" localSheetId="9" hidden="1">{#N/A,#N/A,FALSE,"MO (2)"}</definedName>
    <definedName name="bbbb" localSheetId="2" hidden="1">{#N/A,#N/A,FALSE,"MO (2)"}</definedName>
    <definedName name="bbbb" localSheetId="6" hidden="1">{#N/A,#N/A,FALSE,"MO (2)"}</definedName>
    <definedName name="bbbb" localSheetId="8" hidden="1">{#N/A,#N/A,FALSE,"MO (2)"}</definedName>
    <definedName name="bbbb" localSheetId="7" hidden="1">{#N/A,#N/A,FALSE,"MO (2)"}</definedName>
    <definedName name="bbbb" localSheetId="3">#REF!</definedName>
    <definedName name="bbbb" localSheetId="0" hidden="1">{#N/A,#N/A,FALSE,"MO (2)"}</definedName>
    <definedName name="bbbb" hidden="1">{#N/A,#N/A,FALSE,"MO (2)"}</definedName>
    <definedName name="bbbb_1">#REF!</definedName>
    <definedName name="bbbbbbb">#REF!</definedName>
    <definedName name="bc">#REF!</definedName>
    <definedName name="bc_11">#REF!</definedName>
    <definedName name="bc_12">#REF!</definedName>
    <definedName name="bc_13">#REF!</definedName>
    <definedName name="bc_15">#REF!</definedName>
    <definedName name="bc_16">#REF!</definedName>
    <definedName name="bc_17">#REF!</definedName>
    <definedName name="bc_19">#REF!</definedName>
    <definedName name="bc_2">#REF!</definedName>
    <definedName name="bc_28">#REF!</definedName>
    <definedName name="bc_3">#REF!</definedName>
    <definedName name="bc_4">#REF!</definedName>
    <definedName name="bc_7">#REF!</definedName>
    <definedName name="bc_9">#REF!</definedName>
    <definedName name="bca5\8">#REF!</definedName>
    <definedName name="bcd">#REF!</definedName>
    <definedName name="bcf">#REF!</definedName>
    <definedName name="bcf100x50">#REF!</definedName>
    <definedName name="bcf200x30">#REF!</definedName>
    <definedName name="bcf80x30">#REF!</definedName>
    <definedName name="bchart13">#REF!</definedName>
    <definedName name="bchart14">#REF!</definedName>
    <definedName name="bchart15">#REF!</definedName>
    <definedName name="bchart16">#REF!</definedName>
    <definedName name="bchart17">#REF!</definedName>
    <definedName name="bchart18">#REF!</definedName>
    <definedName name="bchart19">#REF!</definedName>
    <definedName name="bchart2">#REF!</definedName>
    <definedName name="bchart20">#REF!</definedName>
    <definedName name="bchart21">#REF!</definedName>
    <definedName name="bchart22">#REF!</definedName>
    <definedName name="bchart23">#REF!</definedName>
    <definedName name="bchart24">#REF!</definedName>
    <definedName name="bchart25">#REF!</definedName>
    <definedName name="bchart26">#REF!</definedName>
    <definedName name="bchart27">#REF!</definedName>
    <definedName name="bchart28">#REF!</definedName>
    <definedName name="bchart29">#REF!</definedName>
    <definedName name="bchart3">#REF!</definedName>
    <definedName name="bchart30">#REF!</definedName>
    <definedName name="bchart31">#REF!</definedName>
    <definedName name="bchart32">#REF!</definedName>
    <definedName name="bchart4">#REF!</definedName>
    <definedName name="bchart5">#REF!</definedName>
    <definedName name="bchart6">#REF!</definedName>
    <definedName name="bchart7">#REF!</definedName>
    <definedName name="bchart8">#REF!</definedName>
    <definedName name="bchart9">#REF!</definedName>
    <definedName name="bcic10">#REF!</definedName>
    <definedName name="bcic6">#REF!</definedName>
    <definedName name="bcic8">#REF!</definedName>
    <definedName name="bcm">#REF!</definedName>
    <definedName name="bcp">#REF!</definedName>
    <definedName name="BDI">#REF!</definedName>
    <definedName name="BDI.Filtro" hidden="1">#REF!</definedName>
    <definedName name="BDI.Opcao" hidden="1">#REF!</definedName>
    <definedName name="BDI.TipoObra" hidden="1">#REF!</definedName>
    <definedName name="BDI_1">#REF!</definedName>
    <definedName name="BDI_10">#REF!</definedName>
    <definedName name="BDI_25">#REF!</definedName>
    <definedName name="BDI_27">#REF!</definedName>
    <definedName name="BDI_29">#REF!</definedName>
    <definedName name="BDI_9">#REF!</definedName>
    <definedName name="BDI_EQUIP">#REF!</definedName>
    <definedName name="BDI_MAT">#REF!</definedName>
    <definedName name="BDIBET">#REF!</definedName>
    <definedName name="bdp">#REF!</definedName>
    <definedName name="bdtc1875" hidden="1">{#N/A,#N/A,FALSE,"Planilha";#N/A,#N/A,FALSE,"Resumo";#N/A,#N/A,FALSE,"Fisico";#N/A,#N/A,FALSE,"Financeiro";#N/A,#N/A,FALSE,"Financeiro"}</definedName>
    <definedName name="beb">#REF!</definedName>
    <definedName name="bet600ac">#REF!</definedName>
    <definedName name="Beta">#REF!</definedName>
    <definedName name="betdie">#REF!</definedName>
    <definedName name="BETUMINOSO">#REF!</definedName>
    <definedName name="BF" hidden="1">{#N/A,#N/A,FALSE,"CM BAR";#N/A,#N/A,FALSE,"SUBSOLO";#N/A,#N/A,FALSE,"TERREO";#N/A,#N/A,FALSE,"TIPO";#N/A,#N/A,FALSE,"DUP  INF";#N/A,#N/A,FALSE,"DUP SUP"}</definedName>
    <definedName name="BF_1" hidden="1">{#N/A,#N/A,FALSE,"CM BAR";#N/A,#N/A,FALSE,"SUBSOLO";#N/A,#N/A,FALSE,"TERREO";#N/A,#N/A,FALSE,"TIPO";#N/A,#N/A,FALSE,"DUP  INF";#N/A,#N/A,FALSE,"DUP SUP"}</definedName>
    <definedName name="bfd">#REF!</definedName>
    <definedName name="bfm">#REF!</definedName>
    <definedName name="BG">#REF!</definedName>
    <definedName name="BG_25">#REF!</definedName>
    <definedName name="bgr1.5">#REF!</definedName>
    <definedName name="bgr2.5">#REF!</definedName>
    <definedName name="bgrn">#REF!</definedName>
    <definedName name="BGU">#REF!</definedName>
    <definedName name="BGU_25">#REF!</definedName>
    <definedName name="BI">#REF!</definedName>
    <definedName name="BII">#REF!</definedName>
    <definedName name="bli">#REF!</definedName>
    <definedName name="Bloco">#REF!</definedName>
    <definedName name="Bloco2">#REF!</definedName>
    <definedName name="BM.AFAcumulado" hidden="1">#REF!</definedName>
    <definedName name="BM.AFAnterior" hidden="1">#REF!</definedName>
    <definedName name="BM.MaxMed" hidden="1">IF([0]!______________TOT7="Global",1,#REF!)</definedName>
    <definedName name="BM.MEDAcumulado" hidden="1">IF(COUNTIF(#REF!,[0]!BM.MinMed)&gt;0,SUM(OFFSET(#REF!,0,0,1,MATCH([0]!BM.MinMed,#REF!,0))),0)</definedName>
    <definedName name="BM.MEDAnterior" hidden="1">IF(COUNTIF(#REF!,[0]!BM.MinMed-1)&gt;0,SUM(OFFSET(#REF!,0,0,1,MATCH([0]!BM.MinMed-1,#REF!,0))),0)</definedName>
    <definedName name="BM.medicao" hidden="1">OFFSET(#REF!,1,0)</definedName>
    <definedName name="BM.MinMed" hidden="1">IF([0]!______________TOT7="Global",-1,-#REF!)</definedName>
    <definedName name="bme45x70">#REF!</definedName>
    <definedName name="bmt30x50">#REF!</definedName>
    <definedName name="bnb">#REF!</definedName>
    <definedName name="bob">#REF!</definedName>
    <definedName name="BOLETIM">#REF!</definedName>
    <definedName name="BOLETINS">#REF!</definedName>
    <definedName name="BOMBA">#REF!</definedName>
    <definedName name="BOMBA_AN">#REF!</definedName>
    <definedName name="BOMBA_AT">#REF!</definedName>
    <definedName name="BOMBEIRO">#NAME?</definedName>
    <definedName name="bonificação">#REF!</definedName>
    <definedName name="bop1\2">#REF!</definedName>
    <definedName name="bop11\2">#REF!</definedName>
    <definedName name="BR">#REF!</definedName>
    <definedName name="BR_1">#REF!</definedName>
    <definedName name="bri">#REF!</definedName>
    <definedName name="BRITA">#REF!</definedName>
    <definedName name="BRITA_DRENO">#REF!</definedName>
    <definedName name="BRITA_TSD">#REF!</definedName>
    <definedName name="BRITA_TSD_2">#REF!</definedName>
    <definedName name="BRITAC">#REF!</definedName>
    <definedName name="brm">#REF!</definedName>
    <definedName name="brp4x3">#REF!</definedName>
    <definedName name="bse">#REF!</definedName>
    <definedName name="btjf">#REF!</definedName>
    <definedName name="btjr2">#REF!</definedName>
    <definedName name="BU">#REF!</definedName>
    <definedName name="Bueiro">#REF!</definedName>
    <definedName name="bueiro_1875" hidden="1">#REF!</definedName>
    <definedName name="BUEIROSMETALICOS">#REF!</definedName>
    <definedName name="BuiltIn_Print_Area">#REF!</definedName>
    <definedName name="BVBZ">#REF!</definedName>
    <definedName name="BYANNA" hidden="1">{#N/A,#N/A,FALSE,"PR  06";#N/A,#N/A,FALSE,"PR  07";#N/A,#N/A,FALSE,"PR 08";#N/A,#N/A,FALSE,"PR 09";#N/A,#N/A,FALSE,"PR 40";#N/A,#N/A,FALSE,"PR 41";#N/A,#N/A,FALSE,"PR 45";#N/A,#N/A,FALSE,"PR 46";#N/A,#N/A,FALSE,"PR 55"}</definedName>
    <definedName name="Ç">#REF!</definedName>
    <definedName name="C_">#REF!</definedName>
    <definedName name="C__1">#REF!</definedName>
    <definedName name="C__14">#N/A</definedName>
    <definedName name="C__7">#REF!</definedName>
    <definedName name="C__7_1">#REF!</definedName>
    <definedName name="C__7_14">#N/A</definedName>
    <definedName name="C_COMPACT_MEC">#REF!</definedName>
    <definedName name="C_DESCR">SUM(1,COLUMN(#REF!)-COLUMN(#REF!))</definedName>
    <definedName name="C_PREÇO">SUM(1,COLUMN(#REF!)-COLUMN(#REF!))</definedName>
    <definedName name="C_UNID">SUM(1,COLUMN(#REF!)-COLUMN(#REF!))</definedName>
    <definedName name="ca">#REF!</definedName>
    <definedName name="CA_01">#NAME?</definedName>
    <definedName name="CA_01_1">#REF!</definedName>
    <definedName name="CA_04">#NAME?</definedName>
    <definedName name="CA_04_1">#REF!</definedName>
    <definedName name="CA_35">#NAME?</definedName>
    <definedName name="CA_35_1">#REF!</definedName>
    <definedName name="CA_40">#NAME?</definedName>
    <definedName name="CA_40_1">#REF!</definedName>
    <definedName name="CA_41">#NAME?</definedName>
    <definedName name="CA_41_1">#REF!</definedName>
    <definedName name="CA_42">#NAME?</definedName>
    <definedName name="CA_42_1">#REF!</definedName>
    <definedName name="CA_43">#NAME?</definedName>
    <definedName name="CA_43_1">#REF!</definedName>
    <definedName name="cab3x2.5">#REF!</definedName>
    <definedName name="cab3x4">#REF!</definedName>
    <definedName name="cab3x4s">#REF!</definedName>
    <definedName name="caba25">#REF!</definedName>
    <definedName name="caba35">#REF!</definedName>
    <definedName name="caba4">#REF!</definedName>
    <definedName name="caba50">#REF!</definedName>
    <definedName name="CABE">#NAME?</definedName>
    <definedName name="CABE_1">#REF!</definedName>
    <definedName name="CABEC">#REF!</definedName>
    <definedName name="cac">#REF!</definedName>
    <definedName name="CACA16">#REF!</definedName>
    <definedName name="CADASTRO_AN">#REF!</definedName>
    <definedName name="CADASTRO_AT">#REF!</definedName>
    <definedName name="cadeira">#REF!</definedName>
    <definedName name="CadIns">#REF!</definedName>
    <definedName name="CadSrv">#REF!</definedName>
    <definedName name="CAEEH">#REF!</definedName>
    <definedName name="cag20x10">#REF!</definedName>
    <definedName name="cag40x20">#REF!</definedName>
    <definedName name="CAI">#REF!</definedName>
    <definedName name="CAIAÇÃO">#REF!</definedName>
    <definedName name="CAIB">#REF!</definedName>
    <definedName name="Caixa">OFFSET(#REF!,0,0,COUNT(#REF!)+2,4)</definedName>
    <definedName name="CAIXA.Modo" hidden="1">#REF!</definedName>
    <definedName name="caixa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L">#REF!</definedName>
    <definedName name="CalcularAgora">#REF!</definedName>
    <definedName name="CÁLCULO.NúmeroDeEventos" hidden="1">IF([0]!AUTOMOVEL&lt;&gt;"manual",MAX(#REF!),MAX(OFFSET(#REF!,1,0)))</definedName>
    <definedName name="CÁLCULO.NúmeroDeFrentes" hidden="1">COLUMN(#REF!)-COLUMN(#REF!)</definedName>
    <definedName name="CÁLCULO.TotalAdmLocal" hidden="1">IF([0]!AUTOMOVEL="manual",SUMIF(#REF!,1,#REF!),0)</definedName>
    <definedName name="CAMADA_20_MEC">#REF!</definedName>
    <definedName name="camcav">#REF!</definedName>
    <definedName name="camgui">#REF!</definedName>
    <definedName name="CAMINHAO">#REF!</definedName>
    <definedName name="camto">#REF!</definedName>
    <definedName name="CANALETA">#REF!</definedName>
    <definedName name="CANT_ETE">#REF!</definedName>
    <definedName name="CANT_ETE_2">#REF!</definedName>
    <definedName name="CANT_ETE_3">#REF!</definedName>
    <definedName name="CANT_ETE_4">#REF!</definedName>
    <definedName name="CANT_REDE">#REF!</definedName>
    <definedName name="cant12x12">#REF!</definedName>
    <definedName name="CANTEIRO">#REF!</definedName>
    <definedName name="cap">#NAME?</definedName>
    <definedName name="CAP_20">#REF!</definedName>
    <definedName name="CAP20ROO">#REF!</definedName>
    <definedName name="CAPA">#REF!</definedName>
    <definedName name="CAPA_1">{#N/A,#N/A,TRUE,"Serviços"}</definedName>
    <definedName name="capa1">#REF!</definedName>
    <definedName name="capa1_1">{#N/A,#N/A,TRUE,"Serviços"}</definedName>
    <definedName name="capa11">#REF!</definedName>
    <definedName name="capa2">#REF!</definedName>
    <definedName name="capa2_1">{#N/A,#N/A,TRUE,"Serviços"}</definedName>
    <definedName name="capa22">#REF!</definedName>
    <definedName name="CAPAA">#REF!</definedName>
    <definedName name="CAPAO">#REF!</definedName>
    <definedName name="CAPINA">#REF!</definedName>
    <definedName name="CAPINAMANUAL">#REF!</definedName>
    <definedName name="capl">#REF!</definedName>
    <definedName name="CAPSD">#REF!</definedName>
    <definedName name="CAPSUL">#REF!</definedName>
    <definedName name="car">#REF!</definedName>
    <definedName name="CARGA_1_AN">#REF!</definedName>
    <definedName name="CARGA_1_AT">#REF!</definedName>
    <definedName name="CARGA_1_CORTE">#REF!</definedName>
    <definedName name="CARGA_1_OUTROS">#REF!</definedName>
    <definedName name="CARGA_2_AN">#REF!</definedName>
    <definedName name="CARGA_2_AT">#REF!</definedName>
    <definedName name="CARGA_2_CORTE">#REF!</definedName>
    <definedName name="CARGA_2_OUTROS">#REF!</definedName>
    <definedName name="CARGA_3_AN">#REF!</definedName>
    <definedName name="CARGA_3_AT">#REF!</definedName>
    <definedName name="CARGA_3_OUTROS">#REF!</definedName>
    <definedName name="CARGA_ROCHA_AN">#REF!</definedName>
    <definedName name="CARGA_ROCHA_AT">#REF!</definedName>
    <definedName name="CARGA_TERRA_AN">#REF!</definedName>
    <definedName name="CARGA_TERRA_AT">#REF!</definedName>
    <definedName name="carl">#REF!</definedName>
    <definedName name="CARLA">#REF!</definedName>
    <definedName name="CARMADURA">#REF!</definedName>
    <definedName name="CARRO">#REF!</definedName>
    <definedName name="CAS">#REF!</definedName>
    <definedName name="CASCALHO_ATÉ_2">#REF!</definedName>
    <definedName name="cat1acbc">#REF!</definedName>
    <definedName name="categoria">#REF!</definedName>
    <definedName name="categoria1">#REF!</definedName>
    <definedName name="CAVALETE">#REF!</definedName>
    <definedName name="cavalomec">#REF!</definedName>
    <definedName name="cb">#REF!</definedName>
    <definedName name="cbaq">#REF!</definedName>
    <definedName name="cbca1">#REF!</definedName>
    <definedName name="cbca5\8">#REF!</definedName>
    <definedName name="cbg1\2.15">#REF!</definedName>
    <definedName name="cbg3\4.15">#REF!</definedName>
    <definedName name="CBPCB80">#REF!</definedName>
    <definedName name="cbr">#REF!</definedName>
    <definedName name="CBU">#REF!</definedName>
    <definedName name="CBU_25">#REF!</definedName>
    <definedName name="CBUII">#REF!</definedName>
    <definedName name="CBUII_25">#REF!</definedName>
    <definedName name="cbuq">#REF!</definedName>
    <definedName name="CBUQ_C">#REF!</definedName>
    <definedName name="CBUQB">#REF!</definedName>
    <definedName name="CBUQB_25">#REF!</definedName>
    <definedName name="CBUQc">#REF!</definedName>
    <definedName name="CBUQc_25">#REF!</definedName>
    <definedName name="çç">#REF!</definedName>
    <definedName name="CC.102">#REF!</definedName>
    <definedName name="cc.113">#REF!</definedName>
    <definedName name="cc.113a">#REF!</definedName>
    <definedName name="cc.114">#REF!</definedName>
    <definedName name="CC.153">#REF!</definedName>
    <definedName name="CC.153T">#REF!</definedName>
    <definedName name="CC.154">#REF!</definedName>
    <definedName name="CC.166">#REF!</definedName>
    <definedName name="CC.170">#REF!</definedName>
    <definedName name="CC.198">#REF!</definedName>
    <definedName name="cc.211">#REF!</definedName>
    <definedName name="CC.247">#REF!</definedName>
    <definedName name="CC.267">#REF!</definedName>
    <definedName name="CC.272">#REF!</definedName>
    <definedName name="çç_30">#N/A</definedName>
    <definedName name="çç_38">#N/A</definedName>
    <definedName name="CC18PMGC">#REF!</definedName>
    <definedName name="CCAIBROS">#REF!</definedName>
    <definedName name="CCARR">#REF!</definedName>
    <definedName name="CCARRO">#REF!</definedName>
    <definedName name="CCARROCERIA9T">#REF!</definedName>
    <definedName name="CCBASC5">#REF!</definedName>
    <definedName name="CCC">#REF!</definedName>
    <definedName name="CCCCCCCCCCC">#REF!</definedName>
    <definedName name="CCCCCCCCCCC_25">#REF!</definedName>
    <definedName name="ccdb">#REF!</definedName>
    <definedName name="cch">#REF!</definedName>
    <definedName name="CCHAPA16">#REF!</definedName>
    <definedName name="cchart13">#REF!</definedName>
    <definedName name="cchart14">#REF!</definedName>
    <definedName name="cchart15">#REF!</definedName>
    <definedName name="cchart16">#REF!</definedName>
    <definedName name="cchart17">#REF!</definedName>
    <definedName name="cchart18">#REF!</definedName>
    <definedName name="cchart19">#REF!</definedName>
    <definedName name="cchart2">#REF!</definedName>
    <definedName name="cchart20">#REF!</definedName>
    <definedName name="cchart21">#REF!</definedName>
    <definedName name="cchart22">#REF!</definedName>
    <definedName name="cchart23">#REF!</definedName>
    <definedName name="cchart24">#REF!</definedName>
    <definedName name="cchart25">#REF!</definedName>
    <definedName name="cchart26">#REF!</definedName>
    <definedName name="cchart27">#REF!</definedName>
    <definedName name="cchart28">#REF!</definedName>
    <definedName name="cchart29">#REF!</definedName>
    <definedName name="cchart3">#REF!</definedName>
    <definedName name="cchart31">#REF!</definedName>
    <definedName name="cchart32">#REF!</definedName>
    <definedName name="cchart4">#REF!</definedName>
    <definedName name="cchart5">#REF!</definedName>
    <definedName name="cchart6">#REF!</definedName>
    <definedName name="cchart7">#REF!</definedName>
    <definedName name="cchart8">#REF!</definedName>
    <definedName name="cchart9">#REF!</definedName>
    <definedName name="CCICLÓPICO">#REF!</definedName>
    <definedName name="CC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CP">#REF!</definedName>
    <definedName name="CCP_1">#REF!</definedName>
    <definedName name="ccr">#REF!</definedName>
    <definedName name="cctca1acbc">#REF!</definedName>
    <definedName name="CD">#REF!</definedName>
    <definedName name="CD_1">#REF!</definedName>
    <definedName name="cda">#REF!</definedName>
    <definedName name="cdac">#REF!</definedName>
    <definedName name="cde">#REF!</definedName>
    <definedName name="CDF">#REF!</definedName>
    <definedName name="CDG">#REF!</definedName>
    <definedName name="cdm">#REF!</definedName>
    <definedName name="CDP">#REF!</definedName>
    <definedName name="CDPP">#REF!</definedName>
    <definedName name="CDPS05ACBC">#REF!</definedName>
    <definedName name="CdQtEqA" hidden="1">2</definedName>
    <definedName name="CdQtEqP" hidden="1">2</definedName>
    <definedName name="CdQtMoA" hidden="1">2</definedName>
    <definedName name="CdQtMoP" hidden="1">2</definedName>
    <definedName name="CdQtMpA" hidden="1">5</definedName>
    <definedName name="CdQtMpP" hidden="1">5</definedName>
    <definedName name="CdQtTrA" hidden="1">2</definedName>
    <definedName name="CdQtTrP" hidden="1">2</definedName>
    <definedName name="cdr">#REF!</definedName>
    <definedName name="cds">#REF!</definedName>
    <definedName name="CDSS03BC">#REF!</definedName>
    <definedName name="cee10x10">#REF!</definedName>
    <definedName name="cee10x10\4">#REF!</definedName>
    <definedName name="cee20x20">#REF!</definedName>
    <definedName name="cee20x20\1">#REF!</definedName>
    <definedName name="cee20x20\4">#REF!</definedName>
    <definedName name="cee30x30">#REF!</definedName>
    <definedName name="cee30x30\1">#REF!</definedName>
    <definedName name="cee30x30\4">#REF!</definedName>
    <definedName name="CEJCR">#REF!</definedName>
    <definedName name="CELSO">#REF!</definedName>
    <definedName name="CELSO_25">#REF!</definedName>
    <definedName name="CélulaInicioPlanilha">#REF!</definedName>
    <definedName name="CélulaResumo">#REF!</definedName>
    <definedName name="cem">#REF!</definedName>
    <definedName name="CENCARREGADO">#REF!</definedName>
    <definedName name="cer1\2">#REF!</definedName>
    <definedName name="cer11\2">#REF!</definedName>
    <definedName name="cer11\4">#REF!</definedName>
    <definedName name="cer3\4">#REF!</definedName>
    <definedName name="CERCA_ETE">#REF!</definedName>
    <definedName name="CERCA_ETE_2">#REF!</definedName>
    <definedName name="CERCA_ETE_3">#REF!</definedName>
    <definedName name="CERCA_ETE_4">#REF!</definedName>
    <definedName name="CERCA_REDE">#REF!</definedName>
    <definedName name="cerp2x20">#REF!</definedName>
    <definedName name="cerp2x40">#REF!</definedName>
    <definedName name="ces">#REF!</definedName>
    <definedName name="CESCAV">#REF!</definedName>
    <definedName name="CEV3CAT">#REF!</definedName>
    <definedName name="CFGC">#REF!</definedName>
    <definedName name="cfl2x20">#REF!</definedName>
    <definedName name="cfl2x40">#REF!</definedName>
    <definedName name="CFORMA">#REF!</definedName>
    <definedName name="CGASTALHO">#REF!</definedName>
    <definedName name="CGUINDAUTO">#REF!</definedName>
    <definedName name="cha">#REF!</definedName>
    <definedName name="chap20x3">#REF!</definedName>
    <definedName name="chap20x5">#REF!</definedName>
    <definedName name="Chave">#REF!</definedName>
    <definedName name="Chave1">#REF!</definedName>
    <definedName name="chfi">#REF!</definedName>
    <definedName name="chm">#REF!</definedName>
    <definedName name="cho">#REF!</definedName>
    <definedName name="ci">#REF!</definedName>
    <definedName name="CI_ANTERIOR_F">SUM(1,COLUMN(#REF!)-COLUMN(#REF!))</definedName>
    <definedName name="CI_ANTERIOR_Q">SUM(1,COLUMN(#REF!)-COLUMN(#REF!))</definedName>
    <definedName name="CI_ATUAL_F">SUM(1,COLUMN(#REF!)-COLUMN(#REF!))</definedName>
    <definedName name="CI_ATUAL_Q">SUM(1,COLUMN(#REF!)-COLUMN(#REF!))</definedName>
    <definedName name="CI_ATUALIZADO">SUM(1,COLUMN(#REF!)-COLUMN(#REF!))</definedName>
    <definedName name="CI_DESCR">SUM(1,COLUMN(#REF!)-COLUMN(#REF!))</definedName>
    <definedName name="CI_ITEM">SUM(1,COLUMN(#REF!)-COLUMN(#REF!))</definedName>
    <definedName name="CI_PREÇO_A">SUM(1,COLUMN(#REF!)-COLUMN(#REF!))</definedName>
    <definedName name="CI_PREÇO_P">SUM(1,COLUMN(#REF!)-COLUMN(#REF!))</definedName>
    <definedName name="CI_PREVISTO">SUM(1,COLUMN(#REF!)-COLUMN(#REF!))</definedName>
    <definedName name="CI_QUANT_A">SUM(1,COLUMN(#REF!)-COLUMN(#REF!))</definedName>
    <definedName name="CI_QUANT_P">SUM(1,COLUMN(#REF!)-COLUMN(#REF!))</definedName>
    <definedName name="CI_TIPO">SUM(1,COLUMN(#REF!)-COLUMN(#REF!))</definedName>
    <definedName name="CI_TT_ANTERIOR">SUM(1,COLUMN(#REF!)-COLUMN(#REF!))</definedName>
    <definedName name="CI_TT_ATUAL">SUM(1,COLUMN(#REF!)-COLUMN(#REF!))</definedName>
    <definedName name="CI_TT_ATUALIZADO">SUM(1,COLUMN(#REF!)-COLUMN(#REF!))</definedName>
    <definedName name="CI_TT_PREVISTO">SUM(1,COLUMN(#REF!)-COLUMN(#REF!))</definedName>
    <definedName name="CI_UNID">SUM(1,COLUMN(#REF!)-COLUMN(#REF!))</definedName>
    <definedName name="cib">#REF!</definedName>
    <definedName name="CICLÓPICO">#REF!</definedName>
    <definedName name="CIDADE">#REF!</definedName>
    <definedName name="cil">#REF!</definedName>
    <definedName name="CIM">#REF!</definedName>
    <definedName name="cin">#REF!</definedName>
    <definedName name="cip">#REF!</definedName>
    <definedName name="cis">#REF!</definedName>
    <definedName name="çl">#REF!</definedName>
    <definedName name="CLAG">#REF!</definedName>
    <definedName name="Clas">#REF!</definedName>
    <definedName name="Clas_1">#REF!</definedName>
    <definedName name="clb">#REF!</definedName>
    <definedName name="clbl">#REF!</definedName>
    <definedName name="CLCVJCR">#REF!</definedName>
    <definedName name="Cliente" hidden="1">""</definedName>
    <definedName name="CLP">#REF!</definedName>
    <definedName name="clr1\2">#REF!</definedName>
    <definedName name="clr11\2">#REF!</definedName>
    <definedName name="Cls">#REF!</definedName>
    <definedName name="clsr">#REF!</definedName>
    <definedName name="clt">#REF!</definedName>
    <definedName name="clz20x40">#REF!</definedName>
    <definedName name="CM_003">#NAME?</definedName>
    <definedName name="CM_003_1">#REF!</definedName>
    <definedName name="CM_202">#NAME?</definedName>
    <definedName name="CM_202_1">#REF!</definedName>
    <definedName name="cm_205">#NAME?</definedName>
    <definedName name="cm_205_1">#REF!</definedName>
    <definedName name="CM_210">#NAME?</definedName>
    <definedName name="CM_210_1">#REF!</definedName>
    <definedName name="CM_211">#NAME?</definedName>
    <definedName name="CM_211_1">#REF!</definedName>
    <definedName name="CM_30">#REF!</definedName>
    <definedName name="CM_319">#NAME?</definedName>
    <definedName name="CM_319_1">#REF!</definedName>
    <definedName name="CM_320">#NAME?</definedName>
    <definedName name="CM_320_1">#REF!</definedName>
    <definedName name="CM_321">#NAME?</definedName>
    <definedName name="CM_321_1">#REF!</definedName>
    <definedName name="CM_334">#NAME?</definedName>
    <definedName name="CM_334_1">#REF!</definedName>
    <definedName name="CM_335">#NAME?</definedName>
    <definedName name="CM_335_1">#REF!</definedName>
    <definedName name="CM_343">#NAME?</definedName>
    <definedName name="CM_343_1">#REF!</definedName>
    <definedName name="CM_346">#NAME?</definedName>
    <definedName name="CM_346_1">#REF!</definedName>
    <definedName name="CM_405">#NAME?</definedName>
    <definedName name="CM_405_1">#REF!</definedName>
    <definedName name="CM_406">#NAME?</definedName>
    <definedName name="CM_406_1">#REF!</definedName>
    <definedName name="CM_408">#NAME?</definedName>
    <definedName name="CM_408_1">#REF!</definedName>
    <definedName name="CM_413">#NAME?</definedName>
    <definedName name="CM_413_1">#REF!</definedName>
    <definedName name="CM_420">#NAME?</definedName>
    <definedName name="CM_420_1">#REF!</definedName>
    <definedName name="CM_421">#NAME?</definedName>
    <definedName name="CM_421_1">#REF!</definedName>
    <definedName name="CM_601">#NAME?</definedName>
    <definedName name="CM_601_1">#REF!</definedName>
    <definedName name="CM_607">#NAME?</definedName>
    <definedName name="CM_607_1">#REF!</definedName>
    <definedName name="CM_608">#NAME?</definedName>
    <definedName name="CM_608_1">#REF!</definedName>
    <definedName name="CM_609">#NAME?</definedName>
    <definedName name="CM_609_1">#REF!</definedName>
    <definedName name="CM_611">#NAME?</definedName>
    <definedName name="CM_611_1">#REF!</definedName>
    <definedName name="CM_615">#NAME?</definedName>
    <definedName name="CM_615_1">#REF!</definedName>
    <definedName name="CM_616">#NAME?</definedName>
    <definedName name="CM_616_1">#REF!</definedName>
    <definedName name="CM_619">#NAME?</definedName>
    <definedName name="CM_619_1">#REF!</definedName>
    <definedName name="CM_621">#NAME?</definedName>
    <definedName name="CM_621_1">#REF!</definedName>
    <definedName name="CM_702">#NAME?</definedName>
    <definedName name="CM_702_1">#REF!</definedName>
    <definedName name="CM_704">#NAME?</definedName>
    <definedName name="CM_704_1">#REF!</definedName>
    <definedName name="CM_710">#NAME?</definedName>
    <definedName name="CM_710_1">#REF!</definedName>
    <definedName name="CM_905">#NAME?</definedName>
    <definedName name="CM_905_1">#REF!</definedName>
    <definedName name="CM_912">#NAME?</definedName>
    <definedName name="CM_912_1">#REF!</definedName>
    <definedName name="CM_965">#NAME?</definedName>
    <definedName name="CM_965_1">#REF!</definedName>
    <definedName name="CM_969">#NAME?</definedName>
    <definedName name="CM_969_1">#REF!</definedName>
    <definedName name="CM_970">#NAME?</definedName>
    <definedName name="CM_970_1">#REF!</definedName>
    <definedName name="CM_972">#NAME?</definedName>
    <definedName name="CM_972_1">#REF!</definedName>
    <definedName name="CM_973">#NAME?</definedName>
    <definedName name="CM_973_1">#REF!</definedName>
    <definedName name="CM_975">#NAME?</definedName>
    <definedName name="CM_975_1">#REF!</definedName>
    <definedName name="CM_980">#NAME?</definedName>
    <definedName name="CM_980_1">#REF!</definedName>
    <definedName name="CM30ROO">#REF!</definedName>
    <definedName name="cmat">#REF!</definedName>
    <definedName name="cmbs5">#REF!</definedName>
    <definedName name="CMC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me1\2">#REF!</definedName>
    <definedName name="CMIMP">#REF!</definedName>
    <definedName name="CMN">#REF!</definedName>
    <definedName name="CMOTOSSERRA">#REF!</definedName>
    <definedName name="CMSD">#REF!</definedName>
    <definedName name="CMSUL">#REF!</definedName>
    <definedName name="CMUDAS">#REF!</definedName>
    <definedName name="CN">#REF!</definedName>
    <definedName name="Cod">#REF!</definedName>
    <definedName name="Cód.">#REF!</definedName>
    <definedName name="cod.1">#REF!</definedName>
    <definedName name="cod.2">#REF!</definedName>
    <definedName name="Cód.3">#REF!</definedName>
    <definedName name="Cód.4">#REF!</definedName>
    <definedName name="Cód.Equip.">#REF!</definedName>
    <definedName name="Cód.SER">#REF!</definedName>
    <definedName name="Cód.serv.">#REF!</definedName>
    <definedName name="CÓD_EL">11</definedName>
    <definedName name="Codigo">#REF!</definedName>
    <definedName name="Código">#REF!</definedName>
    <definedName name="CÓDIGOS">#REF!</definedName>
    <definedName name="CÓDIGOSCG">#REF!</definedName>
    <definedName name="CODOR1">#NAME?</definedName>
    <definedName name="CODOR15">#NAME?</definedName>
    <definedName name="CODOR17">#NAME?</definedName>
    <definedName name="CODOR18">#NAME?</definedName>
    <definedName name="CODOR19">#NAME?</definedName>
    <definedName name="CODOR2">#NAME?</definedName>
    <definedName name="CODOR3">#NAME?</definedName>
    <definedName name="CODOR4">#NAME?</definedName>
    <definedName name="CODOR5">#NAME?</definedName>
    <definedName name="CODOR6">#NAME?</definedName>
    <definedName name="CODOR7">#NAME?</definedName>
    <definedName name="CODOR8">#NAME?</definedName>
    <definedName name="CODOR9">#NAME?</definedName>
    <definedName name="COEF_ESCAV_DN_400">0.9</definedName>
    <definedName name="COEF_ESCAV_DN_400_1">0.9</definedName>
    <definedName name="COEF_ESCAV_DN_400_12">0.9</definedName>
    <definedName name="COEF_ESCAV_DN_400_6">0.9</definedName>
    <definedName name="COEF_ESCAV_DN_400_7">0.9</definedName>
    <definedName name="COEF_ESCAV_DN_400_8">0.9</definedName>
    <definedName name="COEF_ESCAV_DN_400_9">0.9</definedName>
    <definedName name="COEF_ESCAV_DN_600">1.62</definedName>
    <definedName name="COEF_REAT_DN_400">0.72</definedName>
    <definedName name="COEF_REAT_DN_600">1.21</definedName>
    <definedName name="COEF_TON">#REF!</definedName>
    <definedName name="COL_36">#REF!</definedName>
    <definedName name="COL_37">#REF!</definedName>
    <definedName name="COL_38">#REF!</definedName>
    <definedName name="Coluna">#REF!</definedName>
    <definedName name="com">#REF!</definedName>
    <definedName name="comar">#REF!</definedName>
    <definedName name="Comp">#REF!</definedName>
    <definedName name="Comp_Área_Vol.">#REF!</definedName>
    <definedName name="Comp_Área_Vol._25">#REF!</definedName>
    <definedName name="COMP_MBV">#REF!</definedName>
    <definedName name="COMP_RAMAIS">#REF!</definedName>
    <definedName name="COMP_T_CONCRETO">#REF!</definedName>
    <definedName name="COMP_T_QUEDA">#REF!</definedName>
    <definedName name="comp1">#REF!</definedName>
    <definedName name="comparação">#N/A</definedName>
    <definedName name="comparativo">#REF!</definedName>
    <definedName name="compeqp">#REF!</definedName>
    <definedName name="compeqp_1">#REF!</definedName>
    <definedName name="complementares">#REF!</definedName>
    <definedName name="complementares_1">#REF!</definedName>
    <definedName name="complementares_2">#REF!</definedName>
    <definedName name="complementares_3">#REF!</definedName>
    <definedName name="complementares_4">#REF!</definedName>
    <definedName name="COMPOR">#REF!</definedName>
    <definedName name="COMPOSICAO">#NAME?</definedName>
    <definedName name="Composição">#REF!</definedName>
    <definedName name="COMPOSICAO_1">#REF!</definedName>
    <definedName name="composições">#REF!</definedName>
    <definedName name="coms">#REF!</definedName>
    <definedName name="CONC_1000_AN">#REF!</definedName>
    <definedName name="CONC_1000_AT">#REF!</definedName>
    <definedName name="CONC_1100_AN">#REF!</definedName>
    <definedName name="CONC_1100_AT">#REF!</definedName>
    <definedName name="CONC_1200_AN">#REF!</definedName>
    <definedName name="CONC_1200_AT">#REF!</definedName>
    <definedName name="CONC_1500_AN">#REF!</definedName>
    <definedName name="CONC_1500_AT">#REF!</definedName>
    <definedName name="CONC_400_AN">#REF!</definedName>
    <definedName name="CONC_400_AT">#REF!</definedName>
    <definedName name="CONC_500_AN">#REF!</definedName>
    <definedName name="CONC_500_AT">#REF!</definedName>
    <definedName name="CONC_600_AN">#REF!</definedName>
    <definedName name="CONC_600_AT">#REF!</definedName>
    <definedName name="CONC_700_AN">#REF!</definedName>
    <definedName name="CONC_700_AT">#REF!</definedName>
    <definedName name="CONC_800_AN">#REF!</definedName>
    <definedName name="CONC_800_AT">#REF!</definedName>
    <definedName name="CONC_900_AN">#REF!</definedName>
    <definedName name="CONC_900_AT">#REF!</definedName>
    <definedName name="CONCR">#REF!</definedName>
    <definedName name="CONCRETO">#REF!</definedName>
    <definedName name="CONCRETO_AN">#REF!</definedName>
    <definedName name="CONCRETO_AT">#REF!</definedName>
    <definedName name="CONCRETOCIMENTO">#REF!</definedName>
    <definedName name="CONE_50">#REF!</definedName>
    <definedName name="CONE_70">#REF!</definedName>
    <definedName name="CONF_COL">COUNTIF(#REF!,"OK")=COLUMN(#REF!)-COLUMN(#REF!)+1</definedName>
    <definedName name="CONS.ASF.">#REF!</definedName>
    <definedName name="CONSERVAÇÃO">#REF!</definedName>
    <definedName name="const1">#REF!</definedName>
    <definedName name="const2">#REF!</definedName>
    <definedName name="const3">#REF!</definedName>
    <definedName name="const4">#REF!</definedName>
    <definedName name="constante">#REF!</definedName>
    <definedName name="consumo.2">#REF!</definedName>
    <definedName name="Consumodemateriais">#REF!</definedName>
    <definedName name="Consumodemateriais_1">#NAME?</definedName>
    <definedName name="Consumodemateriais_14">#N/A</definedName>
    <definedName name="Consumodemateriais_18">#N/A</definedName>
    <definedName name="Consumodemateriais_19">#N/A</definedName>
    <definedName name="Consumodemateriais_2">#N/A</definedName>
    <definedName name="Consumodemateriais_20">#N/A</definedName>
    <definedName name="Consumodemateriais_22">#N/A</definedName>
    <definedName name="CONTÍNUO_3_AN">#REF!</definedName>
    <definedName name="CONTÍNUO_3_AT">#REF!</definedName>
    <definedName name="CONTÍNUO_7_AN">#REF!</definedName>
    <definedName name="CONTÍNUO_7_AT">#REF!</definedName>
    <definedName name="CONTÍNUO_ATÉ_3">#REF!</definedName>
    <definedName name="CONTÍNUO_ATÉ_7">#REF!</definedName>
    <definedName name="CONTRATADA">#REF!</definedName>
    <definedName name="controle" hidden="1">{"'Plan1 (2)'!$A$5:$F$63"}</definedName>
    <definedName name="Contruçaodocanteiro">#REF!</definedName>
    <definedName name="CONVÊNIO">#REF!</definedName>
    <definedName name="CORDEFMB">#REF!</definedName>
    <definedName name="Corte">OFFSET(#REF!,0,0,COUNTA(#REF!)*2-1,2)</definedName>
    <definedName name="CORTE_ASFALTO">#REF!</definedName>
    <definedName name="CORTE_CALÇADA">#REF!</definedName>
    <definedName name="CORTE_MAN_AN">#REF!</definedName>
    <definedName name="CORTE_MAN_AT">#REF!</definedName>
    <definedName name="CORTE_MEC_AN">#REF!</definedName>
    <definedName name="CORTE_MEC_AT">#REF!</definedName>
    <definedName name="CPAV">#REF!</definedName>
    <definedName name="CPDB80">#REF!</definedName>
    <definedName name="CPDMPM">#REF!</definedName>
    <definedName name="cpipa">#REF!</definedName>
    <definedName name="cpipa2">#REF!</definedName>
    <definedName name="cpj">#REF!</definedName>
    <definedName name="CPL">#REF!</definedName>
    <definedName name="CPRLI">#REF!</definedName>
    <definedName name="cpt">#REF!</definedName>
    <definedName name="CpuAux">#REF!</definedName>
    <definedName name="CPUs">#REF!</definedName>
    <definedName name="CPZF">#REF!</definedName>
    <definedName name="CPZFRANCES">#REF!</definedName>
    <definedName name="CRA">#REF!</definedName>
    <definedName name="CRBPE">#REF!</definedName>
    <definedName name="CRECREVMBUQ">#REF!</definedName>
    <definedName name="CRETRO">#REF!</definedName>
    <definedName name="CRIT">#REF!</definedName>
    <definedName name="Criteria">#REF!</definedName>
    <definedName name="_xlnm.Criteria" hidden="1">#REF!</definedName>
    <definedName name="crm">#REF!</definedName>
    <definedName name="CRO">#REF!</definedName>
    <definedName name="Cron" localSheetId="9" hidden="1">{#N/A,#N/A,FALSE,"MO (2)"}</definedName>
    <definedName name="Cron" localSheetId="2" hidden="1">{#N/A,#N/A,FALSE,"MO (2)"}</definedName>
    <definedName name="Cron" localSheetId="6" hidden="1">{#N/A,#N/A,FALSE,"MO (2)"}</definedName>
    <definedName name="Cron" localSheetId="8" hidden="1">{#N/A,#N/A,FALSE,"MO (2)"}</definedName>
    <definedName name="Cron" localSheetId="7" hidden="1">{#N/A,#N/A,FALSE,"MO (2)"}</definedName>
    <definedName name="Cron" localSheetId="3">#REF!</definedName>
    <definedName name="Cron" localSheetId="0" hidden="1">{#N/A,#N/A,FALSE,"MO (2)"}</definedName>
    <definedName name="Cron" hidden="1">{#N/A,#N/A,FALSE,"MO (2)"}</definedName>
    <definedName name="Cron_1">#REF!</definedName>
    <definedName name="CRONO">#REF!</definedName>
    <definedName name="CRONO.LinhasNecessarias" hidden="1">COUNTIF(#REF!,"Manual")+COUNTIF(#REF!,"SemiAuto")+COUNT([0]!ORÇAMENTO.MáximoListaCrono)</definedName>
    <definedName name="CRONO.MaxParc" hidden="1">#REF!+#REF!</definedName>
    <definedName name="CRONO.NivelExibicao" hidden="1">#REF!</definedName>
    <definedName name="CRONO_1">#REF!</definedName>
    <definedName name="CRONO_25">#REF!</definedName>
    <definedName name="Cronogr.">#REF!</definedName>
    <definedName name="cronograma" localSheetId="9" hidden="1">{#N/A,#N/A,TRUE,"Plan1"}</definedName>
    <definedName name="cronograma" localSheetId="2" hidden="1">{#N/A,#N/A,TRUE,"Plan1"}</definedName>
    <definedName name="cronograma" localSheetId="6" hidden="1">{#N/A,#N/A,TRUE,"Plan1"}</definedName>
    <definedName name="cronograma" localSheetId="8" hidden="1">{#N/A,#N/A,TRUE,"Plan1"}</definedName>
    <definedName name="cronograma" localSheetId="7" hidden="1">{#N/A,#N/A,TRUE,"Plan1"}</definedName>
    <definedName name="cronograma" localSheetId="3">#REF!</definedName>
    <definedName name="cronograma" localSheetId="0" hidden="1">{#N/A,#N/A,TRUE,"Plan1"}</definedName>
    <definedName name="cronograma" hidden="1">{#N/A,#N/A,TRUE,"Plan1"}</definedName>
    <definedName name="cronograma1" hidden="1">{#N/A,#N/A,TRUE,"Plan1"}</definedName>
    <definedName name="CRONOGRAMAA" hidden="1">{#N/A,#N/A,TRUE,"Plan1"}</definedName>
    <definedName name="CRONOGRAMAA1" hidden="1">{#N/A,#N/A,TRUE,"Plan1"}</definedName>
    <definedName name="CRONOPLE.ValorDoEvento" hidden="1">SUMIF(#REF!,#REF!,OFFSET(#REF!,0,#REF!))</definedName>
    <definedName name="Croquiiii">#N/A</definedName>
    <definedName name="Croquiiii_38">#N/A</definedName>
    <definedName name="cruz40">#REF!</definedName>
    <definedName name="crz">#REF!</definedName>
    <definedName name="cs">#REF!</definedName>
    <definedName name="CSA">#REF!</definedName>
    <definedName name="CSERVENTE">#REF!</definedName>
    <definedName name="csi">#REF!</definedName>
    <definedName name="csp">#REF!</definedName>
    <definedName name="CST">#REF!</definedName>
    <definedName name="CT_501">#NAME?</definedName>
    <definedName name="CT_501_1">#REF!</definedName>
    <definedName name="CT_511">#NAME?</definedName>
    <definedName name="CT_511_1">#REF!</definedName>
    <definedName name="CT_602">#NAME?</definedName>
    <definedName name="CT_602_1">#REF!</definedName>
    <definedName name="CT_603">#NAME?</definedName>
    <definedName name="CT_603_1">#REF!</definedName>
    <definedName name="CT_604">#NAME?</definedName>
    <definedName name="CT_604_1">#REF!</definedName>
    <definedName name="CT_605">#NAME?</definedName>
    <definedName name="CT_605_1">#REF!</definedName>
    <definedName name="CT_607">#NAME?</definedName>
    <definedName name="CT_607_1">#REF!</definedName>
    <definedName name="CT_701">#NAME?</definedName>
    <definedName name="CT_701_1">#REF!</definedName>
    <definedName name="CT_702">#NAME?</definedName>
    <definedName name="CT_702_1">#REF!</definedName>
    <definedName name="ct12r">#REF!</definedName>
    <definedName name="ct16r">#REF!</definedName>
    <definedName name="ct5r">#REF!</definedName>
    <definedName name="cta">#REF!</definedName>
    <definedName name="CTCC4P">#REF!</definedName>
    <definedName name="CTCCB10P">#REF!</definedName>
    <definedName name="CTESSF">#REF!</definedName>
    <definedName name="CT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TLB5P">#REF!</definedName>
    <definedName name="CTLC4P">#REF!</definedName>
    <definedName name="CTLCB10P">#REF!</definedName>
    <definedName name="CTLMR">#REF!</definedName>
    <definedName name="ctm">#REF!</definedName>
    <definedName name="ctra">#REF!</definedName>
    <definedName name="cu">#REF!</definedName>
    <definedName name="Cun">#REF!</definedName>
    <definedName name="CunEq">#REF!</definedName>
    <definedName name="CunEq_1">#REF!</definedName>
    <definedName name="CunMo">#REF!</definedName>
    <definedName name="CunMo_1">#REF!</definedName>
    <definedName name="CunMp">#REF!</definedName>
    <definedName name="CunMp_1">#REF!</definedName>
    <definedName name="CURRENCY">#REF!</definedName>
    <definedName name="custo">#REF!</definedName>
    <definedName name="Custo_Ad_Not_Horista">#REF!</definedName>
    <definedName name="Custo_Ad_Not_Mensalista">#REF!</definedName>
    <definedName name="Custo_HE_Horista_Diurno">#REF!</definedName>
    <definedName name="Custo_HE_Horista_Notur">#REF!</definedName>
    <definedName name="Custo_HE_Mensalista_Diurno">#REF!</definedName>
    <definedName name="Custo_HE_Mensalista_Notur">#REF!</definedName>
    <definedName name="Custo_parcial">#REF!</definedName>
    <definedName name="Custo_parcial_1">#REF!</definedName>
    <definedName name="cvi1\2">#REF!</definedName>
    <definedName name="cvi3\4">#REF!</definedName>
    <definedName name="cvp1\2">#REF!</definedName>
    <definedName name="cx">#REF!</definedName>
    <definedName name="cxc">#REF!</definedName>
    <definedName name="cxczczxc">#REF!</definedName>
    <definedName name="cxin90x60">#REF!</definedName>
    <definedName name="cxp4x2">#REF!</definedName>
    <definedName name="cxp4x4">#REF!</definedName>
    <definedName name="D">#REF!</definedName>
    <definedName name="D.079">#REF!</definedName>
    <definedName name="D_1">#REF!</definedName>
    <definedName name="D_2">#REF!</definedName>
    <definedName name="d_25">#REF!</definedName>
    <definedName name="d1a">#REF!</definedName>
    <definedName name="d2a">#REF!</definedName>
    <definedName name="DA">#REF!</definedName>
    <definedName name="DAD">#REF!</definedName>
    <definedName name="DADADA">#REF!</definedName>
    <definedName name="dadinho">#REF!</definedName>
    <definedName name="dadinho_1">#REF!</definedName>
    <definedName name="dadinho_29">#REF!</definedName>
    <definedName name="dadinho_31">#REF!</definedName>
    <definedName name="dadinho_50">#REF!</definedName>
    <definedName name="dadinho_50_1">#REF!</definedName>
    <definedName name="DADOS">#REF!</definedName>
    <definedName name="DADOS_1">#REF!</definedName>
    <definedName name="DADOS_29">#REF!</definedName>
    <definedName name="DADOS_31">#REF!</definedName>
    <definedName name="DADOS_50">#REF!</definedName>
    <definedName name="DADOS_50_1">#REF!</definedName>
    <definedName name="Dados_Primário">#REF!</definedName>
    <definedName name="dadsada">#REF!</definedName>
    <definedName name="DAER1">#REF!</definedName>
    <definedName name="DAER1_1">{#N/A,#N/A,TRUE,"Serviços"}</definedName>
    <definedName name="DAER11">#REF!</definedName>
    <definedName name="Daniel">#REF!</definedName>
    <definedName name="DAR">#REF!</definedName>
    <definedName name="DATA">#REF!</definedName>
    <definedName name="DATA_1">#REF!</definedName>
    <definedName name="DATA_14">#N/A</definedName>
    <definedName name="DATA_7_1">#REF!</definedName>
    <definedName name="DATA_7_14">#N/A</definedName>
    <definedName name="Data_Final">#REF!</definedName>
    <definedName name="Data_Final_25">#REF!</definedName>
    <definedName name="Data_Início">#REF!</definedName>
    <definedName name="Data_Início_25">#REF!</definedName>
    <definedName name="data16">#REF!</definedName>
    <definedName name="data25">#REF!</definedName>
    <definedName name="data28">#REF!</definedName>
    <definedName name="data31">#REF!</definedName>
    <definedName name="data34">#REF!</definedName>
    <definedName name="Database">#REF!</definedName>
    <definedName name="database_1">#REF!</definedName>
    <definedName name="DATAMEDIÇÃO">#REF!</definedName>
    <definedName name="daV">#N/A</definedName>
    <definedName name="daVIDSON">#N/A</definedName>
    <definedName name="dawdw">#REF!</definedName>
    <definedName name="daz">#REF!</definedName>
    <definedName name="DB">#REF!</definedName>
    <definedName name="DBU">#REF!</definedName>
    <definedName name="DCA">#REF!</definedName>
    <definedName name="DCAN">#REF!</definedName>
    <definedName name="DCANT">#REF!</definedName>
    <definedName name="DCC">#REF!</definedName>
    <definedName name="dci1\2">#REF!</definedName>
    <definedName name="dcr">#REF!</definedName>
    <definedName name="DD">#REF!</definedName>
    <definedName name="DDD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dddddd">#REF!</definedName>
    <definedName name="ddddddddddd">#REF!</definedName>
    <definedName name="ddere">#REF!</definedName>
    <definedName name="DE_km">#REF!</definedName>
    <definedName name="Decl">#REF!</definedName>
    <definedName name="DEFENSA">#REF!</definedName>
    <definedName name="defghj">#REF!</definedName>
    <definedName name="DEMONSTRATIVO_DO_RESULTADO_GERENCIAL___DGR">#REF!</definedName>
    <definedName name="Densidades">#REF!</definedName>
    <definedName name="DEQUIP">#REF!</definedName>
    <definedName name="DEQUIP_1">#REF!</definedName>
    <definedName name="DEQUIP_25">#REF!</definedName>
    <definedName name="DER">#REF!</definedName>
    <definedName name="dergerh">#REF!</definedName>
    <definedName name="des">#REF!</definedName>
    <definedName name="desagio">#REF!</definedName>
    <definedName name="desagio_6">#REF!</definedName>
    <definedName name="desagio_7">#REF!</definedName>
    <definedName name="desagio_8">#REF!</definedName>
    <definedName name="desagio_8_1">#REF!</definedName>
    <definedName name="desagio_9">#N/A</definedName>
    <definedName name="desagio_9_1">NA()</definedName>
    <definedName name="DescAux">#REF!</definedName>
    <definedName name="DESCONTÍNUO_3_AN">#REF!</definedName>
    <definedName name="DESCONTÍNUO_3_AT">#REF!</definedName>
    <definedName name="DESCONTÍNUO_7_AN">#REF!</definedName>
    <definedName name="DESCONTÍNUO_7_AT">#REF!</definedName>
    <definedName name="DESCONTÍNUO_ATÉ_3">#REF!</definedName>
    <definedName name="DESCONTÍNUO_ATÉ_7">#REF!</definedName>
    <definedName name="desconto">#REF!</definedName>
    <definedName name="desconto_11">#REF!</definedName>
    <definedName name="desconto_12">#REF!</definedName>
    <definedName name="desconto_13">#REF!</definedName>
    <definedName name="desconto_15">#REF!</definedName>
    <definedName name="desconto_16">#REF!</definedName>
    <definedName name="desconto_17">#REF!</definedName>
    <definedName name="desconto_19">#REF!</definedName>
    <definedName name="desconto_2">#REF!</definedName>
    <definedName name="desconto_28">#REF!</definedName>
    <definedName name="desconto_3">#REF!</definedName>
    <definedName name="desconto_4">#REF!</definedName>
    <definedName name="desconto_7">#REF!</definedName>
    <definedName name="desconto_9">#REF!</definedName>
    <definedName name="desconto2">#REF!</definedName>
    <definedName name="desconto2_11">#REF!</definedName>
    <definedName name="desconto2_12">#REF!</definedName>
    <definedName name="desconto2_13">#REF!</definedName>
    <definedName name="desconto2_15">#REF!</definedName>
    <definedName name="desconto2_16">#REF!</definedName>
    <definedName name="desconto2_17">#REF!</definedName>
    <definedName name="desconto2_19">#REF!</definedName>
    <definedName name="desconto2_2">#REF!</definedName>
    <definedName name="desconto2_28">#REF!</definedName>
    <definedName name="desconto2_3">#REF!</definedName>
    <definedName name="desconto2_4">#REF!</definedName>
    <definedName name="desconto2_7">#REF!</definedName>
    <definedName name="desconto2_9">#REF!</definedName>
    <definedName name="descricao">#REF!</definedName>
    <definedName name="DESCRIÇÃO">#REF!</definedName>
    <definedName name="DESM">#REF!</definedName>
    <definedName name="Desmatamento">#REF!</definedName>
    <definedName name="DESONERACAO" hidden="1">IF(OR([0]!Import.empresa="DESONERADO",[0]!Import.empresa="SIM"),"SIM","NÃO")</definedName>
    <definedName name="DESTOC15A30">#REF!</definedName>
    <definedName name="DESTOC30">#REF!</definedName>
    <definedName name="Detalhe" hidden="1">{"'Resumo'!$A$4:$N$60"}</definedName>
    <definedName name="DEZA">#REF!</definedName>
    <definedName name="df">#REF!</definedName>
    <definedName name="DFASD">#REF!</definedName>
    <definedName name="dfdfdfd">#REF!</definedName>
    <definedName name="DFGDFG">#REF!</definedName>
    <definedName name="DFGHDF">#REF!</definedName>
    <definedName name="dfgs">#REF!</definedName>
    <definedName name="dfgss">#REF!</definedName>
    <definedName name="DFSD">#N/A</definedName>
    <definedName name="dft">#REF!</definedName>
    <definedName name="DGA">#REF!</definedName>
    <definedName name="DGA_10">#REF!</definedName>
    <definedName name="DGA_25">#REF!</definedName>
    <definedName name="DGA_27">#REF!</definedName>
    <definedName name="DGA_29">#REF!</definedName>
    <definedName name="DGA_9">#REF!</definedName>
    <definedName name="dgd">#REF!</definedName>
    <definedName name="DGF">#REF!</definedName>
    <definedName name="DGF_1">#REF!</definedName>
    <definedName name="dgr">#REF!</definedName>
    <definedName name="dgrn">#REF!</definedName>
    <definedName name="DIA">#REF!</definedName>
    <definedName name="DIA_1">#REF!</definedName>
    <definedName name="DIÂMETROS">#REF!</definedName>
    <definedName name="diego">#REF!</definedName>
    <definedName name="diesel">#REF!</definedName>
    <definedName name="DIESEL_1">#REF!</definedName>
    <definedName name="DIGITAL">#REF!</definedName>
    <definedName name="DIGITAL_25">#REF!</definedName>
    <definedName name="direcionador_2">#N/A</definedName>
    <definedName name="DISCR">#REF!</definedName>
    <definedName name="DispTelGASAG" hidden="1">{"'teste'!$B$2:$R$49"}</definedName>
    <definedName name="DIST">#REF!</definedName>
    <definedName name="Dist_Eixo">#REF!</definedName>
    <definedName name="Dist_Talv">#REF!</definedName>
    <definedName name="DIST1">#REF!</definedName>
    <definedName name="DIST10">#REF!</definedName>
    <definedName name="DIST2">#REF!</definedName>
    <definedName name="DISTAMBUQ">#REF!</definedName>
    <definedName name="DISTC">#REF!</definedName>
    <definedName name="Dizeres">#REF!</definedName>
    <definedName name="DJ">#REF!</definedName>
    <definedName name="DJ_25">#REF!</definedName>
    <definedName name="DM">#REF!</definedName>
    <definedName name="DMB">#REF!</definedName>
    <definedName name="dmbc">#REF!</definedName>
    <definedName name="DMT">#REF!,#REF!</definedName>
    <definedName name="DMT...">#REF!</definedName>
    <definedName name="DMTCAPECM">#REF!</definedName>
    <definedName name="DMTMICRO0.8">#REF!</definedName>
    <definedName name="DMTMICRO1.5">#REF!</definedName>
    <definedName name="DMTNOVO">#REF!</definedName>
    <definedName name="dmtre">#REF!</definedName>
    <definedName name="DMTRECHO">#REF!</definedName>
    <definedName name="DMTRR">#REF!</definedName>
    <definedName name="dng">#REF!</definedName>
    <definedName name="DNIT">#REF!</definedName>
    <definedName name="DNIT1">#REF!</definedName>
    <definedName name="dois">#REF!</definedName>
    <definedName name="Dólar">#REF!</definedName>
    <definedName name="DPD">#REF!</definedName>
    <definedName name="DPDMÃO">#REF!</definedName>
    <definedName name="DPESSO">#REF!</definedName>
    <definedName name="DPESSO_1">#REF!</definedName>
    <definedName name="DPESSO_25">#REF!</definedName>
    <definedName name="Dre__Descida">#REF!</definedName>
    <definedName name="dren">#NAME?</definedName>
    <definedName name="drenagem">#REF!</definedName>
    <definedName name="drenagem_1">#REF!</definedName>
    <definedName name="drenagem_2">#REF!</definedName>
    <definedName name="drenagem_3">#REF!</definedName>
    <definedName name="drenagem_4">#REF!</definedName>
    <definedName name="DS">#REF!</definedName>
    <definedName name="Dsc">#REF!</definedName>
    <definedName name="Dsc_26">NA()</definedName>
    <definedName name="Dsc_27">NA()</definedName>
    <definedName name="dsds">#REF!</definedName>
    <definedName name="DSS03BC">#REF!</definedName>
    <definedName name="DT">#REF!</definedName>
    <definedName name="DT_OBRA">#REF!</definedName>
    <definedName name="DT_OBRA_2">#REF!</definedName>
    <definedName name="DT_OBRA_3">#REF!</definedName>
    <definedName name="DT_OBRA_4">#REF!</definedName>
    <definedName name="DTF">#REF!</definedName>
    <definedName name="DTF_6">#REF!</definedName>
    <definedName name="DTF_7">#REF!</definedName>
    <definedName name="DTF_8">#N/A</definedName>
    <definedName name="DTF_8_1">NA()</definedName>
    <definedName name="DTF_9">#N/A</definedName>
    <definedName name="DTF_9_1">NA()</definedName>
    <definedName name="dtg">#REF!</definedName>
    <definedName name="DTI">#REF!</definedName>
    <definedName name="DTI_6">#REF!</definedName>
    <definedName name="DTI_7">#REF!</definedName>
    <definedName name="DTI_8">#N/A</definedName>
    <definedName name="DTI_8_1">NA()</definedName>
    <definedName name="DTI_9">#N/A</definedName>
    <definedName name="DTI_9_1">NA()</definedName>
    <definedName name="DUCOL" hidden="1">{"'Plan1 (2)'!$A$5:$F$63"}</definedName>
    <definedName name="DURAÇÃO_ETE">#REF!</definedName>
    <definedName name="DURAÇÃO_ETE_2">#REF!</definedName>
    <definedName name="DURAÇÃO_ETE_3">#REF!</definedName>
    <definedName name="DURAÇÃO_ETE_4">#REF!</definedName>
    <definedName name="DURAÇÃO_OBRA">#REF!</definedName>
    <definedName name="E">#REF!</definedName>
    <definedName name="e__cm">#REF!</definedName>
    <definedName name="E_001">#NAME?</definedName>
    <definedName name="E_001_1">#REF!</definedName>
    <definedName name="E_006">#NAME?</definedName>
    <definedName name="E_006_1">#REF!</definedName>
    <definedName name="E_007">#NAME?</definedName>
    <definedName name="E_007_1">#REF!</definedName>
    <definedName name="E_009">#NAME?</definedName>
    <definedName name="E_009_1">#REF!</definedName>
    <definedName name="E_013">#NAME?</definedName>
    <definedName name="E_013_1">#REF!</definedName>
    <definedName name="E_016">#NAME?</definedName>
    <definedName name="E_016_1">#REF!</definedName>
    <definedName name="E_1">#REF!</definedName>
    <definedName name="E_101">#NAME?</definedName>
    <definedName name="E_101_1">#REF!</definedName>
    <definedName name="E_105">#NAME?</definedName>
    <definedName name="E_105_1">#REF!</definedName>
    <definedName name="E_107">#NAME?</definedName>
    <definedName name="E_107_1">#REF!</definedName>
    <definedName name="E_110">#NAME?</definedName>
    <definedName name="E_110_1">#REF!</definedName>
    <definedName name="E_111">#NAME?</definedName>
    <definedName name="E_111_1">#REF!</definedName>
    <definedName name="E_112">#NAME?</definedName>
    <definedName name="E_112_1">#REF!</definedName>
    <definedName name="E_113">#NAME?</definedName>
    <definedName name="E_113_1">#REF!</definedName>
    <definedName name="E_116">#NAME?</definedName>
    <definedName name="E_116_1">#REF!</definedName>
    <definedName name="E_118">#NAME?</definedName>
    <definedName name="E_118_1">#REF!</definedName>
    <definedName name="E_119">#NAME?</definedName>
    <definedName name="E_119_1">#REF!</definedName>
    <definedName name="E_122">#NAME?</definedName>
    <definedName name="E_122_1">#REF!</definedName>
    <definedName name="E_123">#NAME?</definedName>
    <definedName name="E_123_1">#REF!</definedName>
    <definedName name="E_2">#REF!</definedName>
    <definedName name="E_208">#NAME?</definedName>
    <definedName name="E_208_1">#REF!</definedName>
    <definedName name="E_209">#NAME?</definedName>
    <definedName name="E_209_1">#REF!</definedName>
    <definedName name="E_3">#REF!</definedName>
    <definedName name="E_302">#NAME?</definedName>
    <definedName name="E_302_1">#REF!</definedName>
    <definedName name="E_304">#NAME?</definedName>
    <definedName name="E_304_1">#REF!</definedName>
    <definedName name="E_306">#NAME?</definedName>
    <definedName name="E_306_1">#REF!</definedName>
    <definedName name="E_343">#NAME?</definedName>
    <definedName name="E_343_1">#REF!</definedName>
    <definedName name="E_400">#NAME?</definedName>
    <definedName name="E_400_1">#REF!</definedName>
    <definedName name="E_402">#NAME?</definedName>
    <definedName name="E_402_1">#REF!</definedName>
    <definedName name="E_406">#NAME?</definedName>
    <definedName name="E_406_1">#REF!</definedName>
    <definedName name="E_408">#NAME?</definedName>
    <definedName name="E_408_1">#REF!</definedName>
    <definedName name="E_410">#NAME?</definedName>
    <definedName name="E_410_1">#REF!</definedName>
    <definedName name="E_412">#NAME?</definedName>
    <definedName name="E_412_1">#REF!</definedName>
    <definedName name="E_416">#NAME?</definedName>
    <definedName name="E_416_1">#REF!</definedName>
    <definedName name="E_502">#NAME?</definedName>
    <definedName name="E_502_1">#REF!</definedName>
    <definedName name="E_507">#NAME?</definedName>
    <definedName name="E_507_1">#REF!</definedName>
    <definedName name="E_508">#NAME?</definedName>
    <definedName name="E_508_1">#REF!</definedName>
    <definedName name="E_509">#NAME?</definedName>
    <definedName name="E_509_1">#REF!</definedName>
    <definedName name="E_601">#NAME?</definedName>
    <definedName name="E_601_1">#REF!</definedName>
    <definedName name="E_602">#NAME?</definedName>
    <definedName name="E_602_1">#REF!</definedName>
    <definedName name="E_904">#NAME?</definedName>
    <definedName name="E_904_1">#REF!</definedName>
    <definedName name="E_906">#NAME?</definedName>
    <definedName name="E_906_1">#REF!</definedName>
    <definedName name="E_914">#NAME?</definedName>
    <definedName name="E_914_1">#REF!</definedName>
    <definedName name="E_922">#NAME?</definedName>
    <definedName name="E_922_1">#REF!</definedName>
    <definedName name="EA">#REF!</definedName>
    <definedName name="EA_1">#REF!</definedName>
    <definedName name="eaa">#REF!</definedName>
    <definedName name="eaav">#REF!</definedName>
    <definedName name="eageag">#REF!</definedName>
    <definedName name="ec">#REF!</definedName>
    <definedName name="ECJ">#REF!</definedName>
    <definedName name="ECJ_25">#REF!</definedName>
    <definedName name="Edit">#REF!</definedName>
    <definedName name="edital">#REF!</definedName>
    <definedName name="EDUC">#REF!</definedName>
    <definedName name="Educativa">#REF!</definedName>
    <definedName name="Educativas">#REF!</definedName>
    <definedName name="ee">[0]!PLANEJADA</definedName>
    <definedName name="ee_1">#NAME?</definedName>
    <definedName name="ee_14">#N/A</definedName>
    <definedName name="ee_18">#N/A</definedName>
    <definedName name="ee_19">#N/A</definedName>
    <definedName name="ee_2">#N/A</definedName>
    <definedName name="ee_20">#N/A</definedName>
    <definedName name="ee_22">#N/A</definedName>
    <definedName name="eeeee">#REF!</definedName>
    <definedName name="eem">#REF!</definedName>
    <definedName name="efas">#REF!</definedName>
    <definedName name="efmwakOPVAUQHNFVBPOI">{#N/A,#N/A,TRUE,"Serviços"}</definedName>
    <definedName name="eimp">#REF!</definedName>
    <definedName name="eimp2">#REF!</definedName>
    <definedName name="eipeo">#REF!</definedName>
    <definedName name="EJ">#REF!</definedName>
    <definedName name="EJ_1">#REF!</definedName>
    <definedName name="EJ_25">#REF!</definedName>
    <definedName name="eja">#REF!</definedName>
    <definedName name="ejc">#REF!</definedName>
    <definedName name="ejn">#REF!</definedName>
    <definedName name="elb">#REF!</definedName>
    <definedName name="ele">#REF!</definedName>
    <definedName name="ELETRICISTA">#NAME?</definedName>
    <definedName name="eletro">#REF!</definedName>
    <definedName name="elev10">#REF!</definedName>
    <definedName name="elev12">#REF!</definedName>
    <definedName name="elev6">#REF!</definedName>
    <definedName name="elev8">#REF!</definedName>
    <definedName name="elevo">#REF!</definedName>
    <definedName name="elr1\2">#REF!</definedName>
    <definedName name="elr11\2">#REF!</definedName>
    <definedName name="elr11\4">#REF!</definedName>
    <definedName name="elr3\4">#REF!</definedName>
    <definedName name="elv20x20x7">#REF!</definedName>
    <definedName name="elv25x25">#REF!</definedName>
    <definedName name="elv29x29">#REF!</definedName>
    <definedName name="elv33x11x10">#REF!</definedName>
    <definedName name="elv50x40">#REF!</definedName>
    <definedName name="elv50x50">#REF!</definedName>
    <definedName name="elv50x50x7">#REF!</definedName>
    <definedName name="emm">#REF!</definedName>
    <definedName name="EMN">#REF!</definedName>
    <definedName name="EmpAux" hidden="1">""</definedName>
    <definedName name="Empr" hidden="1">#REF!</definedName>
    <definedName name="EMPREITEIRA">#REF!</definedName>
    <definedName name="EMPREITEIRAS">#REF!</definedName>
    <definedName name="empresa">#REF!</definedName>
    <definedName name="emst">#REF!</definedName>
    <definedName name="emu">#REF!</definedName>
    <definedName name="emul">#NAME?</definedName>
    <definedName name="EMULPOL">#REF!</definedName>
    <definedName name="EMULPOLROO">#REF!</definedName>
    <definedName name="ENC">#REF!</definedName>
    <definedName name="ENCARREGADO">#REF!</definedName>
    <definedName name="END_CONTRATANTES">#REF!</definedName>
    <definedName name="ENG">#REF!</definedName>
    <definedName name="eng.">#REF!</definedName>
    <definedName name="eng1\2">#REF!</definedName>
    <definedName name="eng3\4">#REF!</definedName>
    <definedName name="ENGENHARIA">#REF!</definedName>
    <definedName name="ENLEIV">#REF!</definedName>
    <definedName name="Enrocamento">#REF!</definedName>
    <definedName name="Enrocamento_1">#NAME?</definedName>
    <definedName name="Enrocamento_14">#N/A</definedName>
    <definedName name="Enrocamento_18">#N/A</definedName>
    <definedName name="Enrocamento_19">#N/A</definedName>
    <definedName name="Enrocamento_2">#N/A</definedName>
    <definedName name="Enrocamento_20">#N/A</definedName>
    <definedName name="Enrocamento_22">#N/A</definedName>
    <definedName name="Enrocamentos">#REF!</definedName>
    <definedName name="ENTUPIMENTO_AN">#REF!</definedName>
    <definedName name="ENTUPIMENTO_AT">#REF!</definedName>
    <definedName name="epc">#REF!</definedName>
    <definedName name="epm">#REF!</definedName>
    <definedName name="EQ">#REF!</definedName>
    <definedName name="EQ_LEVES">#REF!</definedName>
    <definedName name="EQ_LEVES_2">#REF!</definedName>
    <definedName name="EQ_LEVES_3">#REF!</definedName>
    <definedName name="EQ_LEVES_4">#REF!</definedName>
    <definedName name="EQ_PESADOS">#REF!</definedName>
    <definedName name="EQ_PESADOS_2">#REF!</definedName>
    <definedName name="EQ_PESADOS_3">#REF!</definedName>
    <definedName name="EQ_PESADOS_4">#REF!</definedName>
    <definedName name="EQP">#REF!</definedName>
    <definedName name="equip">#REF!</definedName>
    <definedName name="EQUIP_TRANSP_AN">#REF!</definedName>
    <definedName name="EQUIP_TRANSP_AT">#REF!</definedName>
    <definedName name="equipamento">#REF!</definedName>
    <definedName name="equipamento_1">#REF!</definedName>
    <definedName name="EQUIPAMENTOS">#REF!</definedName>
    <definedName name="ereerer">#REF!</definedName>
    <definedName name="erffref">#REF!</definedName>
    <definedName name="erm">#REF!</definedName>
    <definedName name="EROSOES">#REF!</definedName>
    <definedName name="erp">#REF!</definedName>
    <definedName name="ES">#REF!</definedName>
    <definedName name="esc1.1000">#REF!</definedName>
    <definedName name="esc1.200">#REF!</definedName>
    <definedName name="esc1.400">#REF!</definedName>
    <definedName name="esc1.50">#REF!</definedName>
    <definedName name="esc1.600">#REF!</definedName>
    <definedName name="esc1.800">#REF!</definedName>
    <definedName name="ESC1CAT">#REF!</definedName>
    <definedName name="esc2.50">#REF!</definedName>
    <definedName name="Escavação">#REF!</definedName>
    <definedName name="Escavação050">#REF!</definedName>
    <definedName name="Escavação050200">#REF!</definedName>
    <definedName name="Escavação051200">#REF!</definedName>
    <definedName name="Escavação10001200">#REF!</definedName>
    <definedName name="Escavação200">#REF!</definedName>
    <definedName name="Escavação201400">#REF!</definedName>
    <definedName name="Escavação401600">#REF!</definedName>
    <definedName name="Escavação50200">#REF!</definedName>
    <definedName name="Escavação601800">#REF!</definedName>
    <definedName name="Escavação8011000">#REF!</definedName>
    <definedName name="ESCAVJAZIDA">#REF!</definedName>
    <definedName name="ESCAVMAT1CAT">#REF!</definedName>
    <definedName name="ESCAVMECVAL1CAT">#REF!</definedName>
    <definedName name="ESCRITÓRIO">#REF!</definedName>
    <definedName name="ESGOTAMENTO_AN">#REF!</definedName>
    <definedName name="ESGOTAMENTO_AT">#REF!</definedName>
    <definedName name="esm">#REF!</definedName>
    <definedName name="ESPALHAMENTO_AN">#REF!</definedName>
    <definedName name="ESPALHAMENTO_AT">#REF!</definedName>
    <definedName name="EspxSeção">#REF!</definedName>
    <definedName name="EST">#REF!</definedName>
    <definedName name="Est_Ant">#REF!</definedName>
    <definedName name="Est_Eixo">#REF!</definedName>
    <definedName name="Est_Pos">#REF!</definedName>
    <definedName name="Est_Talv">#REF!</definedName>
    <definedName name="est1_1">#REF!</definedName>
    <definedName name="est1_14">#N/A</definedName>
    <definedName name="est1_7_1">#REF!</definedName>
    <definedName name="est1_7_14">#N/A</definedName>
    <definedName name="Estabilidade">#REF!</definedName>
    <definedName name="EstacaFinal">#REF!</definedName>
    <definedName name="EstacaInicial">#REF!</definedName>
    <definedName name="ESTE_PLANO">1</definedName>
    <definedName name="ETA" hidden="1">{#N/A,#N/A,FALSE,"Planilha";#N/A,#N/A,FALSE,"Resumo";#N/A,#N/A,FALSE,"Fisico";#N/A,#N/A,FALSE,"Financeiro";#N/A,#N/A,FALSE,"Financeiro"}</definedName>
    <definedName name="ETA_1" hidden="1">{#N/A,#N/A,FALSE,"Planilha";#N/A,#N/A,FALSE,"Resumo";#N/A,#N/A,FALSE,"Fisico";#N/A,#N/A,FALSE,"Financeiro";#N/A,#N/A,FALSE,"Financeiro"}</definedName>
    <definedName name="EU" localSheetId="9" hidden="1">{#N/A,#N/A,FALSE,"MO (2)"}</definedName>
    <definedName name="EU" localSheetId="2" hidden="1">{#N/A,#N/A,FALSE,"MO (2)"}</definedName>
    <definedName name="EU" localSheetId="6" hidden="1">{#N/A,#N/A,FALSE,"MO (2)"}</definedName>
    <definedName name="EU" localSheetId="8" hidden="1">{#N/A,#N/A,FALSE,"MO (2)"}</definedName>
    <definedName name="EU" localSheetId="7" hidden="1">{#N/A,#N/A,FALSE,"MO (2)"}</definedName>
    <definedName name="EU" localSheetId="3">#REF!</definedName>
    <definedName name="EU" localSheetId="0" hidden="1">{#N/A,#N/A,FALSE,"MO (2)"}</definedName>
    <definedName name="EU" hidden="1">{#N/A,#N/A,FALSE,"MO (2)"}</definedName>
    <definedName name="EU_1">#REF!</definedName>
    <definedName name="EVENTOS.Lista" hidden="1">#REF!:OFFSET(#REF!,-1,0)</definedName>
    <definedName name="EVENTOS.ListaValidacao" hidden="1">#REF!:OFFSET(#REF!,-1,0)</definedName>
    <definedName name="EVOLUTION_DES_ROI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ewwrerewr" hidden="1">#REF!</definedName>
    <definedName name="EXA">#REF!</definedName>
    <definedName name="EXA_10">#REF!</definedName>
    <definedName name="EXA_25">#REF!</definedName>
    <definedName name="EXA_27">#REF!</definedName>
    <definedName name="EXA_29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4">#N/A</definedName>
    <definedName name="Excel_BuiltIn__FilterDatabase_10">#REF!</definedName>
    <definedName name="Excel_BuiltIn__FilterDatabase_11">#REF!</definedName>
    <definedName name="Excel_BuiltIn__FilterDatabase_12">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17">#REF!</definedName>
    <definedName name="Excel_BuiltIn__FilterDatabase_18">#REF!</definedName>
    <definedName name="Excel_BuiltIn__FilterDatabase_19">#REF!</definedName>
    <definedName name="Excel_BuiltIn__FilterDatabase_2">#REF!</definedName>
    <definedName name="Excel_BuiltIn__FilterDatabase_2_1">#REF!</definedName>
    <definedName name="Excel_BuiltIn__FilterDatabase_2_11">#REF!</definedName>
    <definedName name="Excel_BuiltIn__FilterDatabase_2_12">#REF!</definedName>
    <definedName name="Excel_BuiltIn__FilterDatabase_2_13">#REF!</definedName>
    <definedName name="Excel_BuiltIn__FilterDatabase_2_15">#REF!</definedName>
    <definedName name="Excel_BuiltIn__FilterDatabase_2_16">#REF!</definedName>
    <definedName name="Excel_BuiltIn__FilterDatabase_2_17">#REF!</definedName>
    <definedName name="Excel_BuiltIn__FilterDatabase_2_19">#REF!</definedName>
    <definedName name="Excel_BuiltIn__FilterDatabase_2_2">#REF!</definedName>
    <definedName name="Excel_BuiltIn__FilterDatabase_2_28">#REF!</definedName>
    <definedName name="Excel_BuiltIn__FilterDatabase_2_3">#REF!</definedName>
    <definedName name="Excel_BuiltIn__FilterDatabase_2_4">#REF!</definedName>
    <definedName name="Excel_BuiltIn__FilterDatabase_2_7">#REF!</definedName>
    <definedName name="Excel_BuiltIn__FilterDatabase_2_9">#REF!</definedName>
    <definedName name="Excel_BuiltIn__FilterDatabase_25">#REF!</definedName>
    <definedName name="Excel_BuiltIn__FilterDatabase_3">#REF!</definedName>
    <definedName name="Excel_BuiltIn__FilterDatabase_3_1_1">#REF!</definedName>
    <definedName name="Excel_BuiltIn__FilterDatabase_3_1_1_1">#REF!</definedName>
    <definedName name="Excel_BuiltIn__FilterDatabase_4">#REF!</definedName>
    <definedName name="Excel_BuiltIn__FilterDatabase_5">#REF!</definedName>
    <definedName name="Excel_BuiltIn__FilterDatabase_6">#REF!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Criteria_11">#REF!</definedName>
    <definedName name="Excel_BuiltIn_Criteria_12">#REF!</definedName>
    <definedName name="Excel_BuiltIn_Criteria_13">#REF!</definedName>
    <definedName name="Excel_BuiltIn_Criteria_15">#REF!</definedName>
    <definedName name="Excel_BuiltIn_Criteria_16">#REF!</definedName>
    <definedName name="Excel_BuiltIn_Criteria_17">#REF!</definedName>
    <definedName name="Excel_BuiltIn_Criteria_19">#REF!</definedName>
    <definedName name="Excel_BuiltIn_Criteria_2">#REF!</definedName>
    <definedName name="Excel_BuiltIn_Criteria_28">#REF!</definedName>
    <definedName name="Excel_BuiltIn_Criteria_3">#REF!</definedName>
    <definedName name="Excel_BuiltIn_Criteria_4">#REF!</definedName>
    <definedName name="Excel_BuiltIn_Criteria_7">#REF!</definedName>
    <definedName name="Excel_BuiltIn_Criteria_9">#REF!</definedName>
    <definedName name="Excel_BuiltIn_Database">#REF!</definedName>
    <definedName name="Excel_BuiltIn_Database_0">#REF!</definedName>
    <definedName name="Excel_BuiltIn_Database_0_11">#REF!</definedName>
    <definedName name="Excel_BuiltIn_Database_0_12">#REF!</definedName>
    <definedName name="Excel_BuiltIn_Database_0_13">#REF!</definedName>
    <definedName name="Excel_BuiltIn_Database_0_15">#REF!</definedName>
    <definedName name="Excel_BuiltIn_Database_0_16">#REF!</definedName>
    <definedName name="Excel_BuiltIn_Database_0_17">#REF!</definedName>
    <definedName name="Excel_BuiltIn_Database_0_19">#REF!</definedName>
    <definedName name="Excel_BuiltIn_Database_0_2">#REF!</definedName>
    <definedName name="Excel_BuiltIn_Database_0_28">#REF!</definedName>
    <definedName name="Excel_BuiltIn_Database_0_3">#REF!</definedName>
    <definedName name="Excel_BuiltIn_Database_0_4">#REF!</definedName>
    <definedName name="Excel_BuiltIn_Database_0_7">#REF!</definedName>
    <definedName name="Excel_BuiltIn_Database_0_9">#REF!</definedName>
    <definedName name="Excel_BuiltIn_Database_1">#REF!</definedName>
    <definedName name="Excel_BuiltIn_Database_2">#REF!</definedName>
    <definedName name="Excel_BuiltIn_Database_2_1">#REF!</definedName>
    <definedName name="Excel_BuiltIn_Database_25">#REF!</definedName>
    <definedName name="Excel_BuiltIn_Database_3">#REF!</definedName>
    <definedName name="Excel_BuiltIn_Database_6">#REF!</definedName>
    <definedName name="Excel_BuiltIn_Database_7">#REF!</definedName>
    <definedName name="Excel_BuiltIn_Database_8">#REF!</definedName>
    <definedName name="Excel_BuiltIn_Database_9">#REF!</definedName>
    <definedName name="Excel_BuiltIn_Print_Area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1_1_1_1_1_1_1_1_1_1">#REF!</definedName>
    <definedName name="Excel_BuiltIn_Print_Area_1_1_1_1_18">#N/A</definedName>
    <definedName name="Excel_BuiltIn_Print_Area_1_1_1_18">#N/A</definedName>
    <definedName name="Excel_BuiltIn_Print_Area_1_1_1_19">#N/A</definedName>
    <definedName name="Excel_BuiltIn_Print_Area_1_1_1_21">#REF!</definedName>
    <definedName name="Excel_BuiltIn_Print_Area_1_1_18">#N/A</definedName>
    <definedName name="Excel_BuiltIn_Print_Area_1_1_19">#N/A</definedName>
    <definedName name="Excel_BuiltIn_Print_Area_1_1_21">#REF!</definedName>
    <definedName name="Excel_BuiltIn_Print_Area_1_11">#REF!</definedName>
    <definedName name="Excel_BuiltIn_Print_Area_1_12">#REF!</definedName>
    <definedName name="Excel_BuiltIn_Print_Area_1_13">#REF!</definedName>
    <definedName name="Excel_BuiltIn_Print_Area_1_15">#REF!</definedName>
    <definedName name="Excel_BuiltIn_Print_Area_1_16">#REF!</definedName>
    <definedName name="Excel_BuiltIn_Print_Area_1_17">#REF!</definedName>
    <definedName name="Excel_BuiltIn_Print_Area_1_19">#REF!</definedName>
    <definedName name="Excel_BuiltIn_Print_Area_1_2">#REF!</definedName>
    <definedName name="Excel_BuiltIn_Print_Area_1_28">#REF!</definedName>
    <definedName name="Excel_BuiltIn_Print_Area_1_3">#REF!</definedName>
    <definedName name="Excel_BuiltIn_Print_Area_1_4">#REF!</definedName>
    <definedName name="Excel_BuiltIn_Print_Area_1_7">#REF!</definedName>
    <definedName name="Excel_BuiltIn_Print_Area_1_9">#REF!</definedName>
    <definedName name="Excel_BuiltIn_Print_Area_10">#REF!</definedName>
    <definedName name="Excel_BuiltIn_Print_Area_10_1">#REF!</definedName>
    <definedName name="Excel_BuiltIn_Print_Area_11">#REF!</definedName>
    <definedName name="Excel_BuiltIn_Print_Area_11_1">#REF!</definedName>
    <definedName name="Excel_BuiltIn_Print_Area_11_1_1">#REF!</definedName>
    <definedName name="Excel_BuiltIn_Print_Area_11_1_1_1">#REF!</definedName>
    <definedName name="Excel_BuiltIn_Print_Area_12">#REF!</definedName>
    <definedName name="Excel_BuiltIn_Print_Area_12_1">#REF!</definedName>
    <definedName name="Excel_BuiltIn_Print_Area_12_1_1">#REF!</definedName>
    <definedName name="Excel_BuiltIn_Print_Area_13">#REF!</definedName>
    <definedName name="Excel_BuiltIn_Print_Area_13_1">#REF!</definedName>
    <definedName name="Excel_BuiltIn_Print_Area_13_1_1">#REF!</definedName>
    <definedName name="Excel_BuiltIn_Print_Area_14">#REF!</definedName>
    <definedName name="Excel_BuiltIn_Print_Area_14_1">#REF!</definedName>
    <definedName name="Excel_BuiltIn_Print_Area_15">#REF!</definedName>
    <definedName name="Excel_BuiltIn_Print_Area_15_1">#REF!</definedName>
    <definedName name="Excel_BuiltIn_Print_Area_16">#REF!</definedName>
    <definedName name="Excel_BuiltIn_Print_Area_17">#REF!</definedName>
    <definedName name="Excel_BuiltIn_Print_Area_19">"$#REF!.$A$1:$G$44"</definedName>
    <definedName name="Excel_BuiltIn_Print_Area_2">#REF!</definedName>
    <definedName name="Excel_BuiltIn_Print_Area_2_1">#REF!</definedName>
    <definedName name="Excel_BuiltIn_Print_Area_2_1_1">#REF!</definedName>
    <definedName name="Excel_BuiltIn_Print_Area_2_1_1_1">#REF!</definedName>
    <definedName name="Excel_BuiltIn_Print_Area_2_1_1_1_1">#REF!</definedName>
    <definedName name="Excel_BuiltIn_Print_Area_2_1_1_1_1_1">#REF!</definedName>
    <definedName name="Excel_BuiltIn_Print_Area_2_1_1_1_1_1_1">#REF!</definedName>
    <definedName name="Excel_BuiltIn_Print_Area_2_1_1_1_1_1_1_1">#REF!</definedName>
    <definedName name="Excel_BuiltIn_Print_Area_2_1_1_1_1_1_1_1_1">#REF!</definedName>
    <definedName name="Excel_BuiltIn_Print_Area_2_21">#REF!</definedName>
    <definedName name="Excel_BuiltIn_Print_Area_20">"$#REF!.$A$1:$G$33"</definedName>
    <definedName name="Excel_BuiltIn_Print_Area_21">"$#REF!.$A$1:$G$65"</definedName>
    <definedName name="Excel_BuiltIn_Print_Area_21_1">#REF!</definedName>
    <definedName name="Excel_BuiltIn_Print_Area_23">"$#REF!.$A$1:$H$85"</definedName>
    <definedName name="Excel_BuiltIn_Print_Area_23_1">#REF!</definedName>
    <definedName name="Excel_BuiltIn_Print_Area_24">"$#REF!.$A$1:$D$48"</definedName>
    <definedName name="Excel_BuiltIn_Print_Area_25">#N/A</definedName>
    <definedName name="Excel_BuiltIn_Print_Area_26">#N/A</definedName>
    <definedName name="Excel_BuiltIn_Print_Area_26_1">#REF!</definedName>
    <definedName name="Excel_BuiltIn_Print_Area_28">"$#REF!.$A$1:$G$44"</definedName>
    <definedName name="Excel_BuiltIn_Print_Area_29">"$#REF!.$A$1:$G$33"</definedName>
    <definedName name="Excel_BuiltIn_Print_Area_3">#REF!</definedName>
    <definedName name="Excel_BuiltIn_Print_Area_3_1">#REF!</definedName>
    <definedName name="Excel_BuiltIn_Print_Area_3_1_1">#REF!</definedName>
    <definedName name="Excel_BuiltIn_Print_Area_3_1_1_1">#REF!</definedName>
    <definedName name="Excel_BuiltIn_Print_Area_3_1_1_1_1">#REF!</definedName>
    <definedName name="Excel_BuiltIn_Print_Area_3_1_1_1_1_1">#REF!</definedName>
    <definedName name="Excel_BuiltIn_Print_Area_30">"$#REF!.$A$1:$G$65"</definedName>
    <definedName name="Excel_BuiltIn_Print_Area_30_1">#REF!</definedName>
    <definedName name="Excel_BuiltIn_Print_Area_33_1">(#REF!,#REF!)</definedName>
    <definedName name="Excel_BuiltIn_Print_Area_4">#REF!</definedName>
    <definedName name="Excel_BuiltIn_Print_Area_4_1">#REF!</definedName>
    <definedName name="Excel_BuiltIn_Print_Area_4_1_1">#REF!</definedName>
    <definedName name="Excel_BuiltIn_Print_Area_4_1_21">#REF!</definedName>
    <definedName name="Excel_BuiltIn_Print_Area_5">#REF!</definedName>
    <definedName name="Excel_BuiltIn_Print_Area_5_1">#REF!</definedName>
    <definedName name="Excel_BuiltIn_Print_Area_5_1_1">#REF!</definedName>
    <definedName name="Excel_BuiltIn_Print_Area_6">#REF!</definedName>
    <definedName name="Excel_BuiltIn_Print_Area_6_1">#REF!</definedName>
    <definedName name="Excel_BuiltIn_Print_Area_6_1_1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7_1_1_1">#REF!</definedName>
    <definedName name="Excel_BuiltIn_Print_Area_8">#REF!</definedName>
    <definedName name="Excel_BuiltIn_Print_Area_8_1">#REF!</definedName>
    <definedName name="Excel_BuiltIn_Print_Area_8_1_1">#REF!</definedName>
    <definedName name="Excel_BuiltIn_Print_Area_8_1_1_1">#REF!</definedName>
    <definedName name="Excel_BuiltIn_Print_Area_9">#REF!</definedName>
    <definedName name="Excel_BuiltIn_Print_Area_9_1">#REF!</definedName>
    <definedName name="Excel_BuiltIn_Print_Area_9_1_1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_1_1_1_1">(#REF!,#REF!)</definedName>
    <definedName name="Excel_BuiltIn_Print_Titles_10">#REF!</definedName>
    <definedName name="Excel_BuiltIn_Print_Titles_10_1_1">#REF!</definedName>
    <definedName name="Excel_BuiltIn_Print_Titles_11">#REF!</definedName>
    <definedName name="Excel_BuiltIn_Print_Titles_11_1">#REF!</definedName>
    <definedName name="Excel_BuiltIn_Print_Titles_11_1_1">#REF!,#REF!</definedName>
    <definedName name="Excel_BuiltIn_Print_Titles_11_1_1_1">#REF!</definedName>
    <definedName name="Excel_BuiltIn_Print_Titles_12">#REF!</definedName>
    <definedName name="Excel_BuiltIn_Print_Titles_12_1">#REF!</definedName>
    <definedName name="Excel_BuiltIn_Print_Titles_13">#REF!</definedName>
    <definedName name="Excel_BuiltIn_Print_Titles_13_1">#REF!</definedName>
    <definedName name="Excel_BuiltIn_Print_Titles_13_1_1">#REF!</definedName>
    <definedName name="Excel_BuiltIn_Print_Titles_14">#REF!</definedName>
    <definedName name="Excel_BuiltIn_Print_Titles_14_1">#REF!,#REF!</definedName>
    <definedName name="Excel_BuiltIn_Print_Titles_14_1_1">#REF!</definedName>
    <definedName name="Excel_BuiltIn_Print_Titles_15">#REF!</definedName>
    <definedName name="Excel_BuiltIn_Print_Titles_15_1">#REF!,#REF!</definedName>
    <definedName name="Excel_BuiltIn_Print_Titles_15_1_1">#REF!,#REF!</definedName>
    <definedName name="Excel_BuiltIn_Print_Titles_15_1_1_1">#REF!,#REF!</definedName>
    <definedName name="Excel_BuiltIn_Print_Titles_16">#REF!</definedName>
    <definedName name="Excel_BuiltIn_Print_Titles_16_1">#REF!,#REF!</definedName>
    <definedName name="Excel_BuiltIn_Print_Titles_16_1_1">#REF!,#REF!</definedName>
    <definedName name="Excel_BuiltIn_Print_Titles_17">#REF!</definedName>
    <definedName name="Excel_BuiltIn_Print_Titles_17_1">#REF!,#REF!</definedName>
    <definedName name="Excel_BuiltIn_Print_Titles_17_1_1">#REF!,#REF!</definedName>
    <definedName name="Excel_BuiltIn_Print_Titles_17_1_1_1_1">#REF!</definedName>
    <definedName name="Excel_BuiltIn_Print_Titles_17_1_1_1_1_1">#REF!</definedName>
    <definedName name="Excel_BuiltIn_Print_Titles_18_1_1">#REF!,#REF!</definedName>
    <definedName name="Excel_BuiltIn_Print_Titles_18_1_1_1">#REF!</definedName>
    <definedName name="Excel_BuiltIn_Print_Titles_18_1_1_1_1">#REF!</definedName>
    <definedName name="Excel_BuiltIn_Print_Titles_19_1">#REF!,#REF!</definedName>
    <definedName name="Excel_BuiltIn_Print_Titles_19_1_1">#REF!,#REF!</definedName>
    <definedName name="Excel_BuiltIn_Print_Titles_19_1_1_1">#REF!</definedName>
    <definedName name="Excel_BuiltIn_Print_Titles_19_1_1_1_1">#REF!</definedName>
    <definedName name="Excel_BuiltIn_Print_Titles_2">#REF!</definedName>
    <definedName name="Excel_BuiltIn_Print_Titles_2_1">#REF!</definedName>
    <definedName name="Excel_BuiltIn_Print_Titles_2_3">#REF!</definedName>
    <definedName name="Excel_BuiltIn_Print_Titles_2_4">#REF!</definedName>
    <definedName name="Excel_BuiltIn_Print_Titles_2_5">#REF!</definedName>
    <definedName name="Excel_BuiltIn_Print_Titles_2_6">#REF!</definedName>
    <definedName name="Excel_BuiltIn_Print_Titles_2_8">#REF!</definedName>
    <definedName name="Excel_BuiltIn_Print_Titles_20_1">#REF!,#REF!</definedName>
    <definedName name="Excel_BuiltIn_Print_Titles_20_1_1">#REF!,#REF!</definedName>
    <definedName name="Excel_BuiltIn_Print_Titles_21_1">#REF!,#REF!</definedName>
    <definedName name="Excel_BuiltIn_Print_Titles_21_1_1">#REF!,#REF!</definedName>
    <definedName name="Excel_BuiltIn_Print_Titles_21_1_1_1">#REF!</definedName>
    <definedName name="Excel_BuiltIn_Print_Titles_21_1_1_1_1">#REF!</definedName>
    <definedName name="Excel_BuiltIn_Print_Titles_22">#REF!</definedName>
    <definedName name="Excel_BuiltIn_Print_Titles_24">"$#REF!.$A$1:$IV$8"</definedName>
    <definedName name="Excel_BuiltIn_Print_Titles_3">#REF!</definedName>
    <definedName name="Excel_BuiltIn_Print_Titles_3_1">#REF!</definedName>
    <definedName name="Excel_BuiltIn_Print_Titles_3_1_1">#REF!</definedName>
    <definedName name="Excel_BuiltIn_Print_Titles_30">#REF!</definedName>
    <definedName name="Excel_BuiltIn_Print_Titles_31">#REF!</definedName>
    <definedName name="Excel_BuiltIn_Print_Titles_32">#REF!</definedName>
    <definedName name="Excel_BuiltIn_Print_Titles_33">#REF!</definedName>
    <definedName name="Excel_BuiltIn_Print_Titles_34">#REF!</definedName>
    <definedName name="Excel_BuiltIn_Print_Titles_35">#REF!</definedName>
    <definedName name="Excel_BuiltIn_Print_Titles_36">#REF!</definedName>
    <definedName name="Excel_BuiltIn_Print_Titles_37">#REF!</definedName>
    <definedName name="Excel_BuiltIn_Print_Titles_4">#REF!</definedName>
    <definedName name="Excel_BuiltIn_Print_Titles_4_1_1">#REF!</definedName>
    <definedName name="Excel_BuiltIn_Print_Titles_5">#REF!</definedName>
    <definedName name="Excel_BuiltIn_Print_Titles_5_1">#REF!,#REF!</definedName>
    <definedName name="Excel_BuiltIn_Print_Titles_6">#REF!</definedName>
    <definedName name="Excel_BuiltIn_Print_Titles_6_1">#REF!</definedName>
    <definedName name="Excel_BuiltIn_Print_Titles_6_1_1">#REF!</definedName>
    <definedName name="Excel_BuiltIn_Print_Titles_7">#REF!</definedName>
    <definedName name="Excel_BuiltIn_Print_Titles_7_1">#REF!</definedName>
    <definedName name="Excel_BuiltIn_Print_Titles_7_1_1">#REF!</definedName>
    <definedName name="Excel_BuiltIn_Print_Titles_8">#REF!</definedName>
    <definedName name="Excel_BuiltIn_Print_Titles_8_1">#REF!</definedName>
    <definedName name="Excel_BuiltIn_Print_Titles_8_1_1">#REF!</definedName>
    <definedName name="Excel_BuiltIn_Print_Titles_9">#REF!</definedName>
    <definedName name="Excel_BuiltIn_Print_Titles_9_1_1">#REF!</definedName>
    <definedName name="exe">#REF!</definedName>
    <definedName name="exm">#REF!</definedName>
    <definedName name="exp">#REF!</definedName>
    <definedName name="EXPJAZIDA">#REF!</definedName>
    <definedName name="Ext">#REF!</definedName>
    <definedName name="EXT.BUEIRO">#REF!</definedName>
    <definedName name="EXT.DESCIDA">#REF!</definedName>
    <definedName name="EXT.DESCIDA.DIR">#REF!</definedName>
    <definedName name="EXT.DESCIDA.ESQ">#REF!</definedName>
    <definedName name="EXT.MEIOFIO">#REF!</definedName>
    <definedName name="EXT.PONTES">#REF!</definedName>
    <definedName name="EXT.SARJETA">#REF!</definedName>
    <definedName name="EXT.VALA">#REF!</definedName>
    <definedName name="EXT__m">#REF!</definedName>
    <definedName name="EXT_1">#REF!</definedName>
    <definedName name="ext_29">#N/A</definedName>
    <definedName name="EXTE">#REF!</definedName>
    <definedName name="EXTEN">#REF!</definedName>
    <definedName name="extensao">#REF!</definedName>
    <definedName name="Extensão">#REF!</definedName>
    <definedName name="Extensão_1">#REF!</definedName>
    <definedName name="EXTENSÃO1">#REF!</definedName>
    <definedName name="Extenso">#REF!</definedName>
    <definedName name="Extenso_1">#REF!</definedName>
    <definedName name="Extenso_10">#REF!</definedName>
    <definedName name="Extenso_12">#REF!</definedName>
    <definedName name="Extenso_13">#REF!</definedName>
    <definedName name="Extenso_14">#REF!</definedName>
    <definedName name="Extenso_19">#N/A</definedName>
    <definedName name="Extenso_2">#REF!</definedName>
    <definedName name="Extenso_21">#N/A</definedName>
    <definedName name="Extenso_22">#REF!</definedName>
    <definedName name="Extenso_23">#N/A</definedName>
    <definedName name="Extenso_24">#N/A</definedName>
    <definedName name="Extenso_25">#REF!</definedName>
    <definedName name="Extenso_26">#REF!</definedName>
    <definedName name="Extenso_27">#REF!</definedName>
    <definedName name="Extenso_28">#REF!</definedName>
    <definedName name="Extenso_29">#REF!</definedName>
    <definedName name="Extenso_3">#REF!</definedName>
    <definedName name="Extenso_30">#REF!</definedName>
    <definedName name="Extenso_31">#REF!</definedName>
    <definedName name="Extenso_32">#REF!</definedName>
    <definedName name="Extenso_33">#REF!</definedName>
    <definedName name="Extenso_34">#REF!</definedName>
    <definedName name="Extenso_35">#REF!</definedName>
    <definedName name="Extenso_36">#REF!</definedName>
    <definedName name="Extenso_37">#REF!</definedName>
    <definedName name="Extenso_38">#REF!</definedName>
    <definedName name="Extenso_39">#N/A</definedName>
    <definedName name="Extenso_4">#REF!</definedName>
    <definedName name="Extenso_40">#N/A</definedName>
    <definedName name="Extenso_41">#N/A</definedName>
    <definedName name="Extenso_42">#N/A</definedName>
    <definedName name="Extenso_43">#N/A</definedName>
    <definedName name="Extenso_44">#N/A</definedName>
    <definedName name="Extenso_45">#N/A</definedName>
    <definedName name="Extenso_46">#N/A</definedName>
    <definedName name="Extenso_47">#N/A</definedName>
    <definedName name="Extenso_48">#N/A</definedName>
    <definedName name="Extenso_5">#REF!</definedName>
    <definedName name="Extenso_51">#N/A</definedName>
    <definedName name="Extenso_52">#N/A</definedName>
    <definedName name="Extenso_53">#N/A</definedName>
    <definedName name="Extenso_54">#N/A</definedName>
    <definedName name="Extenso_55">#N/A</definedName>
    <definedName name="Extenso_56">#N/A</definedName>
    <definedName name="Extenso_57">#N/A</definedName>
    <definedName name="Extenso_58">#N/A</definedName>
    <definedName name="Extenso_59">#N/A</definedName>
    <definedName name="Extenso_6">#REF!</definedName>
    <definedName name="Extenso_60">#N/A</definedName>
    <definedName name="Extenso_61">#N/A</definedName>
    <definedName name="Extenso_62">#N/A</definedName>
    <definedName name="Extenso_63">#N/A</definedName>
    <definedName name="Extenso_64">#N/A</definedName>
    <definedName name="Extenso_65">#N/A</definedName>
    <definedName name="Extenso_66">#N/A</definedName>
    <definedName name="Extenso_67">#N/A</definedName>
    <definedName name="Extenso_68">#N/A</definedName>
    <definedName name="Extenso_69">#N/A</definedName>
    <definedName name="Extenso_7">#REF!</definedName>
    <definedName name="Extenso_70">#N/A</definedName>
    <definedName name="Extenso_71">#N/A</definedName>
    <definedName name="Extenso_72">#N/A</definedName>
    <definedName name="Extenso_8">#REF!</definedName>
    <definedName name="Extenso_9">#REF!</definedName>
    <definedName name="ExtFaixa">#REF!</definedName>
    <definedName name="ExtFaixa2">#REF!</definedName>
    <definedName name="f">#REF!</definedName>
    <definedName name="F_Compl">#REF!</definedName>
    <definedName name="F_Estr">#REF!</definedName>
    <definedName name="face">#REF!</definedName>
    <definedName name="fad2x10">#REF!</definedName>
    <definedName name="FAIXA_AN">#REF!</definedName>
    <definedName name="fanfaefnd" hidden="1">{#N/A,#N/A,FALSE,"Planilha";#N/A,#N/A,FALSE,"Resumo";#N/A,#N/A,FALSE,"Fisico";#N/A,#N/A,FALSE,"Financeiro";#N/A,#N/A,FALSE,"Financeiro"}</definedName>
    <definedName name="fapi">#REF!</definedName>
    <definedName name="FAT">#REF!</definedName>
    <definedName name="fator">#REF!</definedName>
    <definedName name="FATOR1">#REF!</definedName>
    <definedName name="fatoradm">#REF!</definedName>
    <definedName name="fatormob">#REF!</definedName>
    <definedName name="FATURAS2002">#REF!</definedName>
    <definedName name="FATURAS2002_1">{#N/A,#N/A,TRUE,"Serviços"}</definedName>
    <definedName name="FATURAS20022">#REF!</definedName>
    <definedName name="fc1a">#REF!</definedName>
    <definedName name="fc1a_10">#REF!</definedName>
    <definedName name="fc1a_25">#REF!</definedName>
    <definedName name="fc1a_27">#REF!</definedName>
    <definedName name="fc1a_29">#REF!</definedName>
    <definedName name="fc1a_9">#REF!</definedName>
    <definedName name="FC2A">#REF!</definedName>
    <definedName name="FC2A_10">#REF!</definedName>
    <definedName name="FC2A_25">#REF!</definedName>
    <definedName name="FC2A_27">#REF!</definedName>
    <definedName name="FC2A_29">#REF!</definedName>
    <definedName name="FC2A_9">#REF!</definedName>
    <definedName name="FC3A">#REF!</definedName>
    <definedName name="FC3A_10">#REF!</definedName>
    <definedName name="FC3A_25">#REF!</definedName>
    <definedName name="FC3A_27">#REF!</definedName>
    <definedName name="FC3A_29">#REF!</definedName>
    <definedName name="FC3A_9">#REF!</definedName>
    <definedName name="fce">#REF!</definedName>
    <definedName name="fcm">#REF!</definedName>
    <definedName name="fcpr">#REF!</definedName>
    <definedName name="FCT">#REF!</definedName>
    <definedName name="fda">#REF!</definedName>
    <definedName name="fdfdf" hidden="1">#REF!</definedName>
    <definedName name="fdfng">#REF!</definedName>
    <definedName name="fdsgdsgsdfgsdgsd">#REF!</definedName>
    <definedName name="FDVGD" hidden="1">#REF!</definedName>
    <definedName name="FE">#REF!</definedName>
    <definedName name="fer">#REF!</definedName>
    <definedName name="fernanda">#REF!</definedName>
    <definedName name="FEVA">#REF!</definedName>
    <definedName name="ff" hidden="1">#REF!</definedName>
    <definedName name="fffff" hidden="1">{"'EI 060 02'!$A$1:$K$59"}</definedName>
    <definedName name="fffffff">#REF!</definedName>
    <definedName name="FFTY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gff" localSheetId="9" hidden="1">{#N/A,#N/A,FALSE,"MO (2)"}</definedName>
    <definedName name="fgff" localSheetId="2" hidden="1">{#N/A,#N/A,FALSE,"MO (2)"}</definedName>
    <definedName name="fgff" localSheetId="6" hidden="1">{#N/A,#N/A,FALSE,"MO (2)"}</definedName>
    <definedName name="fgff" localSheetId="8" hidden="1">{#N/A,#N/A,FALSE,"MO (2)"}</definedName>
    <definedName name="fgff" localSheetId="7" hidden="1">{#N/A,#N/A,FALSE,"MO (2)"}</definedName>
    <definedName name="fgff" localSheetId="3">#REF!</definedName>
    <definedName name="fgff" localSheetId="0" hidden="1">{#N/A,#N/A,FALSE,"MO (2)"}</definedName>
    <definedName name="fgff" hidden="1">{#N/A,#N/A,FALSE,"MO (2)"}</definedName>
    <definedName name="fgff_1">#REF!</definedName>
    <definedName name="fgl">#REF!</definedName>
    <definedName name="fglr">#REF!</definedName>
    <definedName name="Fi">#REF!</definedName>
    <definedName name="figura1">"Figura 1"</definedName>
    <definedName name="fili">#REF!</definedName>
    <definedName name="filp">#REF!</definedName>
    <definedName name="Fim_Elementos">#REF!</definedName>
    <definedName name="Fim_TiposDisp">#REF!</definedName>
    <definedName name="fio2x75">#REF!</definedName>
    <definedName name="fioa4">#REF!</definedName>
    <definedName name="fiom">#REF!</definedName>
    <definedName name="fiot2x0.6">#REF!</definedName>
    <definedName name="fiot4x0.6">#REF!</definedName>
    <definedName name="firma1">#REF!</definedName>
    <definedName name="firma2">#REF!</definedName>
    <definedName name="FITI">#REF!</definedName>
    <definedName name="FITOK">#REF!</definedName>
    <definedName name="FLU">#REF!</definedName>
    <definedName name="Fluência">#REF!</definedName>
    <definedName name="fluxo">#REF!</definedName>
    <definedName name="FoFo">#REF!</definedName>
    <definedName name="FOLHA01">#REF!</definedName>
    <definedName name="FOLHA01_1">{#N/A,#N/A,TRUE,"Serviços"}</definedName>
    <definedName name="FOLHA011">#REF!</definedName>
    <definedName name="folha1">#REF!</definedName>
    <definedName name="folha1_1">{#N/A,#N/A,TRUE,"Serviços"}</definedName>
    <definedName name="folha11">#REF!</definedName>
    <definedName name="FORM_COND">#REF!</definedName>
    <definedName name="FORMA">#REF!</definedName>
    <definedName name="FORMA_AN">#REF!</definedName>
    <definedName name="FORMA_AT">#REF!</definedName>
    <definedName name="formula">"$#REF!.$F$11"</definedName>
    <definedName name="formulas">#REF!,#REF!,#REF!,#REF!,#REF!,#REF!,#REF!,#REF!,#REF!,#REF!,#REF!,#REF!,#REF!,#REF!,#REF!,#REF!,#REF!,#REF!,#REF!,#REF!</definedName>
    <definedName name="FORN_MEIO_FIO_AN">#REF!</definedName>
    <definedName name="FORN_MEIO_FIO_AT">#REF!</definedName>
    <definedName name="FORNEC_CAP20">#REF!</definedName>
    <definedName name="FORNEC_CM30">#REF!</definedName>
    <definedName name="FORNECIMENTO_AN">#REF!</definedName>
    <definedName name="FORNECIMENTO_AT">#REF!</definedName>
    <definedName name="Fot" hidden="1">{"'EI 060 02'!$A$1:$K$59"}</definedName>
    <definedName name="fpvc">#REF!</definedName>
    <definedName name="fqewa">#REF!</definedName>
    <definedName name="fr">#REF!</definedName>
    <definedName name="frc">#REF!</definedName>
    <definedName name="fre">#REF!</definedName>
    <definedName name="FRESA">#REF!</definedName>
    <definedName name="FRESADESC">#REF!</definedName>
    <definedName name="FRESAGEM">#REF!</definedName>
    <definedName name="Fresagem01">#REF!</definedName>
    <definedName name="Fresagem011">#REF!</definedName>
    <definedName name="frp">#REF!</definedName>
    <definedName name="FS">#REF!</definedName>
    <definedName name="FS_1">#REF!</definedName>
    <definedName name="ftp">#REF!</definedName>
    <definedName name="fuel">#REF!</definedName>
    <definedName name="fuel_1">#REF!</definedName>
    <definedName name="G">#REF!</definedName>
    <definedName name="G_1">#REF!</definedName>
    <definedName name="G_2">#REF!</definedName>
    <definedName name="gal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ama">#REF!</definedName>
    <definedName name="gas">#REF!</definedName>
    <definedName name="gas_1">#REF!</definedName>
    <definedName name="GASOL">#NAME?</definedName>
    <definedName name="GASOL_1">#REF!</definedName>
    <definedName name="GASOLINA">#NAME?</definedName>
    <definedName name="GAST">#REF!</definedName>
    <definedName name="gdfsdfdsgsdgsd">#REF!</definedName>
    <definedName name="GEOVANI">#REF!</definedName>
    <definedName name="GEOVANI_25">#REF!</definedName>
    <definedName name="GEOVANI2">#REF!</definedName>
    <definedName name="GEOVANI2_25">#REF!</definedName>
    <definedName name="gfgfgfg">#REF!</definedName>
    <definedName name="ggggg">#REF!</definedName>
    <definedName name="ghghgh">#REF!</definedName>
    <definedName name="GHJ">#REF!</definedName>
    <definedName name="GI">#REF!</definedName>
    <definedName name="GJ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gh">#REF!</definedName>
    <definedName name="GJK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ml">#REF!</definedName>
    <definedName name="GP">#REF!</definedName>
    <definedName name="gra">#REF!</definedName>
    <definedName name="grad">#REF!</definedName>
    <definedName name="GRADUADA">#REF!</definedName>
    <definedName name="graf">#REF!</definedName>
    <definedName name="graf2">#REF!</definedName>
    <definedName name="gram">#REF!</definedName>
    <definedName name="GRAMADA">#REF!</definedName>
    <definedName name="GRAMAREPLANTIO">#REF!</definedName>
    <definedName name="Granito_01" hidden="1">{#N/A,#N/A,FALSE,"CM BAR";#N/A,#N/A,FALSE,"SUBSOLO";#N/A,#N/A,FALSE,"TERREO";#N/A,#N/A,FALSE,"TIPO";#N/A,#N/A,FALSE,"DUP  INF";#N/A,#N/A,FALSE,"DUP SUP"}</definedName>
    <definedName name="granito_02">#REF!</definedName>
    <definedName name="grfm">#REF!</definedName>
    <definedName name="grfm160">#REF!</definedName>
    <definedName name="grfm230">#REF!</definedName>
    <definedName name="grhr">#REF!</definedName>
    <definedName name="grm">#REF!</definedName>
    <definedName name="grx">#REF!</definedName>
    <definedName name="GST_MEC">#REF!</definedName>
    <definedName name="gtryfj">#REF!</definedName>
    <definedName name="gtryfj_1">{#N/A,#N/A,TRUE,"Serviços"}</definedName>
    <definedName name="gtryfjj">#REF!</definedName>
    <definedName name="GU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uia">"Figura 1"</definedName>
    <definedName name="guin">#REF!</definedName>
    <definedName name="H">#REF!</definedName>
    <definedName name="há">#REF!</definedName>
    <definedName name="Haterr">#REF!</definedName>
    <definedName name="Hcar">#REF!</definedName>
    <definedName name="HENC">#REF!</definedName>
    <definedName name="HGRET" hidden="1">{"'RR'!$A$2:$E$81"}</definedName>
    <definedName name="hhhhh">#REF!</definedName>
    <definedName name="Hi">#REF!</definedName>
    <definedName name="hi_10">#REF!</definedName>
    <definedName name="hi_25">#REF!</definedName>
    <definedName name="hi_27">#REF!</definedName>
    <definedName name="hi_29">#REF!</definedName>
    <definedName name="hi_9">#REF!</definedName>
    <definedName name="Histograma_Aço" hidden="1">#REF!</definedName>
    <definedName name="hjhjhjhju">#REF!</definedName>
    <definedName name="Hmís">#REF!</definedName>
    <definedName name="HMOTO">#REF!</definedName>
    <definedName name="hora">#REF!</definedName>
    <definedName name="hora_1">#REF!</definedName>
    <definedName name="HORAMÁQUINA">#REF!</definedName>
    <definedName name="HP">#REF!</definedName>
    <definedName name="HP.1">#REF!</definedName>
    <definedName name="Hpap">#REF!</definedName>
    <definedName name="hrf">#REF!</definedName>
    <definedName name="HSERV">#REF!</definedName>
    <definedName name="htm" hidden="1">{"'Plan1 (2)'!$A$5:$F$63"}</definedName>
    <definedName name="HTML_CodePage" hidden="1">1252</definedName>
    <definedName name="HTML_Control" hidden="1">{"'EI 060 02'!$A$1:$K$59"}</definedName>
    <definedName name="HTML_Description" hidden="1">""</definedName>
    <definedName name="HTML_Email" hidden="1">""</definedName>
    <definedName name="HTML_Header" hidden="1">"EI 060 02"</definedName>
    <definedName name="HTML_LastUpdate" hidden="1">"05/05/03"</definedName>
    <definedName name="HTML_LineAfter" hidden="1">FALSE</definedName>
    <definedName name="HTML_LineBefore" hidden="1">FALSE</definedName>
    <definedName name="HTML_Name" hidden="1">"Keyloir"</definedName>
    <definedName name="HTML_OBDlg2" hidden="1">TRUE</definedName>
    <definedName name="HTML_OBDlg4" hidden="1">TRUE</definedName>
    <definedName name="HTML_OS" hidden="1">0</definedName>
    <definedName name="HTML_PathFile" hidden="1">"C:\Meus documentos\EI 060-02.htm"</definedName>
    <definedName name="HTML_Title" hidden="1">"EI 060-02 Relatório"</definedName>
    <definedName name="hupu.">#REF!</definedName>
    <definedName name="i">#REF!</definedName>
    <definedName name="içhiç">#REF!</definedName>
    <definedName name="icm">#NAME?</definedName>
    <definedName name="IDENT_À_MEDIR">"N/E"</definedName>
    <definedName name="IDENT_MED_ANTERIOR">"J/M"</definedName>
    <definedName name="IDENT_MED_ATUAL">"M/A"</definedName>
    <definedName name="IDENT_NÃO_EXECUTAR">"R/C"</definedName>
    <definedName name="IDENT_PAV_EXIST">"P/E"</definedName>
    <definedName name="IDENTIFICAÇÃO">#REF!</definedName>
    <definedName name="idnjaz">#REF!</definedName>
    <definedName name="IE_001">#NAME?</definedName>
    <definedName name="IE_001_1">#REF!</definedName>
    <definedName name="IE_006">#NAME?</definedName>
    <definedName name="IE_006_1">#REF!</definedName>
    <definedName name="IE_007">#NAME?</definedName>
    <definedName name="IE_007_1">#REF!</definedName>
    <definedName name="IE_009">#NAME?</definedName>
    <definedName name="IE_009_1">#REF!</definedName>
    <definedName name="IE_013">#NAME?</definedName>
    <definedName name="IE_013_1">#REF!</definedName>
    <definedName name="IE_016">#NAME?</definedName>
    <definedName name="IE_016_1">#REF!</definedName>
    <definedName name="IE_101">#NAME?</definedName>
    <definedName name="IE_101_1">#REF!</definedName>
    <definedName name="IE_105">#NAME?</definedName>
    <definedName name="IE_105_1">#REF!</definedName>
    <definedName name="IE_107">#NAME?</definedName>
    <definedName name="IE_107_1">#REF!</definedName>
    <definedName name="IE_110">#NAME?</definedName>
    <definedName name="IE_110_1">#REF!</definedName>
    <definedName name="IE_111">#NAME?</definedName>
    <definedName name="IE_111_1">#REF!</definedName>
    <definedName name="IE_112">#NAME?</definedName>
    <definedName name="IE_112_1">#REF!</definedName>
    <definedName name="IE_113">#NAME?</definedName>
    <definedName name="IE_113_1">#REF!</definedName>
    <definedName name="IE_116">#NAME?</definedName>
    <definedName name="IE_116_1">#REF!</definedName>
    <definedName name="IE_118">#NAME?</definedName>
    <definedName name="IE_118_1">#REF!</definedName>
    <definedName name="IE_119">#NAME?</definedName>
    <definedName name="IE_119_1">#REF!</definedName>
    <definedName name="IE_122">#NAME?</definedName>
    <definedName name="IE_122_1">#REF!</definedName>
    <definedName name="IE_123">#NAME?</definedName>
    <definedName name="IE_123_1">#REF!</definedName>
    <definedName name="IE_208">#NAME?</definedName>
    <definedName name="IE_208_1">#REF!</definedName>
    <definedName name="IE_209">#NAME?</definedName>
    <definedName name="IE_209_1">#REF!</definedName>
    <definedName name="IE_302">#NAME?</definedName>
    <definedName name="IE_302_1">#REF!</definedName>
    <definedName name="IE_304">#NAME?</definedName>
    <definedName name="IE_304_1">#REF!</definedName>
    <definedName name="IE_306">#NAME?</definedName>
    <definedName name="IE_306_1">#REF!</definedName>
    <definedName name="IE_343">#NAME?</definedName>
    <definedName name="IE_343_1">#REF!</definedName>
    <definedName name="IE_400">#NAME?</definedName>
    <definedName name="IE_400_1">#REF!</definedName>
    <definedName name="IE_402">#NAME?</definedName>
    <definedName name="IE_402_1">#REF!</definedName>
    <definedName name="IE_406">#NAME?</definedName>
    <definedName name="IE_406_1">#REF!</definedName>
    <definedName name="IE_408">#NAME?</definedName>
    <definedName name="IE_408_1">#REF!</definedName>
    <definedName name="IE_410">#NAME?</definedName>
    <definedName name="IE_410_1">#REF!</definedName>
    <definedName name="IE_416">#NAME?</definedName>
    <definedName name="IE_416_1">#REF!</definedName>
    <definedName name="IE_502">#NAME?</definedName>
    <definedName name="IE_502_1">#REF!</definedName>
    <definedName name="IE_507">#NAME?</definedName>
    <definedName name="IE_507_1">#REF!</definedName>
    <definedName name="IE_508">#NAME?</definedName>
    <definedName name="IE_508_1">#REF!</definedName>
    <definedName name="IE_509">#NAME?</definedName>
    <definedName name="IE_509_1">#REF!</definedName>
    <definedName name="IE_601">#NAME?</definedName>
    <definedName name="IE_601_1">#REF!</definedName>
    <definedName name="IE_602">#NAME?</definedName>
    <definedName name="IE_602_1">#REF!</definedName>
    <definedName name="IE_904">#NAME?</definedName>
    <definedName name="IE_904_1">#REF!</definedName>
    <definedName name="IE_906">#NAME?</definedName>
    <definedName name="IE_906_1">#REF!</definedName>
    <definedName name="IE_914">#NAME?</definedName>
    <definedName name="IE_914_1">#REF!</definedName>
    <definedName name="IE_922">#NAME?</definedName>
    <definedName name="IE_922_1">#REF!</definedName>
    <definedName name="II">#REF!</definedName>
    <definedName name="ilçuil">#REF!</definedName>
    <definedName name="IM">#REF!</definedName>
    <definedName name="IM_25">#REF!</definedName>
    <definedName name="IMP">#REF!</definedName>
    <definedName name="IMPERMEABILIZACAO">#REF!</definedName>
    <definedName name="Import.Apelido" hidden="1">#REF!</definedName>
    <definedName name="Import.BDI.Det1" hidden="1">#REF!</definedName>
    <definedName name="Import.BDI.Det2" hidden="1">#REF!</definedName>
    <definedName name="Import.BDI.Det3" hidden="1">#REF!</definedName>
    <definedName name="Import.BDI.ISS" hidden="1">#REF!</definedName>
    <definedName name="Import.BDI.Obs1" hidden="1">#REF!</definedName>
    <definedName name="Import.BDI.Obs2" hidden="1">#REF!</definedName>
    <definedName name="Import.BDI.Obs3" hidden="1">#REF!</definedName>
    <definedName name="Import.BDI.Tipo1" hidden="1">#REF!</definedName>
    <definedName name="Import.BDI.Tipo2" hidden="1">#REF!</definedName>
    <definedName name="Import.BDI.Tipo3" hidden="1">#REF!</definedName>
    <definedName name="Import.BMAFAcumulado" hidden="1">OFFSET(#REF!,1,0):OFFSET(#REF!,-1,0)</definedName>
    <definedName name="Import.CNPJ" hidden="1">#REF!</definedName>
    <definedName name="Import.Código" hidden="1">OFFSET(#REF!,1,0):OFFSET(#REF!,-1,0)</definedName>
    <definedName name="Import.Contrapartida" hidden="1">#REF!</definedName>
    <definedName name="Import.CPMaxPerc" hidden="1">#REF!</definedName>
    <definedName name="Import.CPMinAbsoluta" hidden="1">#REF!</definedName>
    <definedName name="Import.CPMinPerc" hidden="1">#REF!</definedName>
    <definedName name="Import.CR" hidden="1">#REF!</definedName>
    <definedName name="Import.CRONOPLE" hidden="1">OFFSET(#REF!,1,1):OFFSET(#REF!,-1,-1)</definedName>
    <definedName name="Import.CTEF" hidden="1">#REF!</definedName>
    <definedName name="Import.CustoUnitário" hidden="1">OFFSET(#REF!,1,0):OFFSET(#REF!,-1,0)</definedName>
    <definedName name="Import.DataBase" hidden="1">OFFSET(#REF!,0,-1)</definedName>
    <definedName name="Import.DataBaseLicit" hidden="1">OFFSET(#REF!,0,-1)</definedName>
    <definedName name="Import.DataInicioObra" hidden="1">#REF!</definedName>
    <definedName name="Import.DescLote" hidden="1">#REF!</definedName>
    <definedName name="Import.Descrição" hidden="1">OFFSET(#REF!,1,0):OFFSET(#REF!,-1,0)</definedName>
    <definedName name="Import.Desoneracao" hidden="1">OFFSET(#REF!,0,-1)</definedName>
    <definedName name="Import.empresa" hidden="1">#REF!</definedName>
    <definedName name="Import.Eventos.Nomes" hidden="1">OFFSET(#REF!,1,0):OFFSET(#REF!,-1,0)</definedName>
    <definedName name="Import.Fonte" hidden="1">OFFSET(#REF!,1,0):OFFSET(#REF!,-1,0)</definedName>
    <definedName name="Import.FrenteDeObra" hidden="1">#REF!:OFFSET(#REF!,0,-1)</definedName>
    <definedName name="Import.Município" hidden="1">#REF!</definedName>
    <definedName name="Import.Nível" hidden="1">OFFSET(#REF!,1,0):OFFSET(#REF!,-1,0)</definedName>
    <definedName name="Import.OpcaoBDI" hidden="1">OFFSET(#REF!,1,0):OFFSET(#REF!,-1,0)</definedName>
    <definedName name="Import.ORÇAMENTO.DivRecurso" hidden="1">OFFSET(#REF!,1,0):OFFSET(#REF!,-1,0)</definedName>
    <definedName name="Import.PLE" hidden="1">OFFSET(#REF!,1,1):OFFSET(#REF!,-1,-1)</definedName>
    <definedName name="Import.PLQ" hidden="1">OFFSET(#REF!,1,1):OFFSET(#REF!,-1,-1)</definedName>
    <definedName name="Import.PLQ.MemCalc" hidden="1">OFFSET(#REF!,1,0):OFFSET(#REF!,-1,0)</definedName>
    <definedName name="Import.Proponente" hidden="1">#REF!</definedName>
    <definedName name="Import.QCI.Divisao" hidden="1">OFFSET(#REF!,1,0):OFFSET(#REF!,-1,0)</definedName>
    <definedName name="Import.QCI.ItemInv" hidden="1">OFFSET(#REF!,1,0):OFFSET(#REF!,-1,0)</definedName>
    <definedName name="Import.QCI.Qtde" hidden="1">OFFSET(#REF!,1,0):OFFSET(#REF!,-1,0)</definedName>
    <definedName name="Import.QCI.Situacao" hidden="1">OFFSET(#REF!,1,0):OFFSET(#REF!,-1,0)</definedName>
    <definedName name="Import.QCI.SubItemInv" hidden="1">OFFSET(#REF!,1,0):OFFSET(#REF!,-1,0)</definedName>
    <definedName name="Import.QCICP" hidden="1">OFFSET(#REF!,1,0):OFFSET(#REF!,-1,0)</definedName>
    <definedName name="Import.QCIDesc" hidden="1">OFFSET(#REF!,1,0):OFFSET(#REF!,-1,0)</definedName>
    <definedName name="Import.QCIInv" hidden="1">OFFSET(#REF!,1,0):OFFSET(#REF!,-1,0)</definedName>
    <definedName name="Import.QCILote" hidden="1">OFFSET(#REF!,1,0):OFFSET(#REF!,-1,0)</definedName>
    <definedName name="Import.QCIOutros" hidden="1">OFFSET(#REF!,1,0):OFFSET(#REF!,-1,0)</definedName>
    <definedName name="Import.Quantidade" hidden="1">OFFSET(#REF!,1,0):OFFSET(#REF!,-1,0)</definedName>
    <definedName name="import.recurso" hidden="1">#REF!</definedName>
    <definedName name="Import.RegimeExecução" hidden="1">OFFSET(#REF!,0,-1)</definedName>
    <definedName name="Import.Repasse" hidden="1">#REF!</definedName>
    <definedName name="Import.RespFiscalização" hidden="1">#REF!</definedName>
    <definedName name="Import.RespOrçamento" hidden="1">#REF!</definedName>
    <definedName name="Import.SICONV" hidden="1">#REF!</definedName>
    <definedName name="Import.Unidade" hidden="1">OFFSET(#REF!,1,0):OFFSET(#REF!,-1,0)</definedName>
    <definedName name="Import.UnitarioLicitado" hidden="1">OFFSET(#REF!,1,0):OFFSET(#REF!,-1,0)</definedName>
    <definedName name="IMPR">#REF!</definedName>
    <definedName name="IMPRI.UNI">#REF!</definedName>
    <definedName name="IMPRIMA">#REF!</definedName>
    <definedName name="IMPRIMAÇÃO">#REF!</definedName>
    <definedName name="IND">#REF!</definedName>
    <definedName name="INF_CIDADE">#REF!</definedName>
    <definedName name="INF_EMPREITEIRA">#REF!</definedName>
    <definedName name="INF_MED_NÚM">#REF!</definedName>
    <definedName name="INF_MED_PERÍODO">#REF!</definedName>
    <definedName name="Início_Elem">#REF!</definedName>
    <definedName name="INSTALAÇÃO">#REF!</definedName>
    <definedName name="INSUMO">#REF!</definedName>
    <definedName name="Insumos">#REF!</definedName>
    <definedName name="INSUMOS_MATERIAIS">OFFSET(#REF!,1,0,COUNT(#REF!),COUNTA(#REF!))</definedName>
    <definedName name="int">#REF!</definedName>
    <definedName name="inte">#REF!</definedName>
    <definedName name="intervencoes">#REF!</definedName>
    <definedName name="Intran" hidden="1">{"'teste'!$B$2:$R$49"}</definedName>
    <definedName name="ioujeobn">#REF!</definedName>
    <definedName name="ipc">#REF!</definedName>
    <definedName name="ipf">#REF!</definedName>
    <definedName name="ir">#REF!</definedName>
    <definedName name="ir_5">#N/A</definedName>
    <definedName name="ir_6">#REF!</definedName>
    <definedName name="ir_7">#N/A</definedName>
    <definedName name="ir_7_1">NA()</definedName>
    <definedName name="ir_8">#N/A</definedName>
    <definedName name="ir_8_1">NA()</definedName>
    <definedName name="ir_9">#N/A</definedName>
    <definedName name="ir_9_1">NA()</definedName>
    <definedName name="Item">#REF!</definedName>
    <definedName name="Itens">#REF!</definedName>
    <definedName name="ittp1">#REF!</definedName>
    <definedName name="itup1">#REF!</definedName>
    <definedName name="itup2">#REF!</definedName>
    <definedName name="itup3">#REF!</definedName>
    <definedName name="iuoiaev">#REF!</definedName>
    <definedName name="j">#REF!</definedName>
    <definedName name="jaav">#REF!</definedName>
    <definedName name="jaav110x110">#REF!</definedName>
    <definedName name="jaav130x110">#REF!</definedName>
    <definedName name="jaav30x110">#REF!</definedName>
    <definedName name="jaav45x110">#REF!</definedName>
    <definedName name="jaav80x40">#REF!</definedName>
    <definedName name="jaf">#REF!</definedName>
    <definedName name="JAIRO" hidden="1">#REF!</definedName>
    <definedName name="JANA">#REF!</definedName>
    <definedName name="JANEIRO2003">#REF!</definedName>
    <definedName name="JANEIRO2003_1">{#N/A,#N/A,TRUE,"Serviços"}</definedName>
    <definedName name="JANEIRO20033">#REF!</definedName>
    <definedName name="JAZIDA">#REF!</definedName>
    <definedName name="Jazidas">#REF!</definedName>
    <definedName name="jdp">#REF!</definedName>
    <definedName name="jef">#REF!</definedName>
    <definedName name="jfr100x110">#REF!</definedName>
    <definedName name="jhh">#REF!</definedName>
    <definedName name="jhjhjhjju">#REF!</definedName>
    <definedName name="jjjjj">#REF!</definedName>
    <definedName name="JJJJJL">#REF!</definedName>
    <definedName name="jla1\220">#REF!</definedName>
    <definedName name="jmv">#REF!</definedName>
    <definedName name="jmv110x110">#REF!</definedName>
    <definedName name="jmv130x110">#REF!</definedName>
    <definedName name="jmv30x110">#REF!</definedName>
    <definedName name="jmv45x110">#REF!</definedName>
    <definedName name="jmv80x40">#REF!</definedName>
    <definedName name="jo">#REF!</definedName>
    <definedName name="JOAO">#REF!</definedName>
    <definedName name="JOAO1">#REF!</definedName>
    <definedName name="JOGADA">#REF!</definedName>
    <definedName name="JOSE">#REF!</definedName>
    <definedName name="jtp1.5x3">#REF!</definedName>
    <definedName name="jtp2x3">#REF!</definedName>
    <definedName name="jtp3x3">#REF!</definedName>
    <definedName name="juca">#REF!</definedName>
    <definedName name="JULA">#REF!</definedName>
    <definedName name="jun">#REF!</definedName>
    <definedName name="JUNA">#REF!</definedName>
    <definedName name="justificativa">#REF!</definedName>
    <definedName name="jvm100x110">#REF!</definedName>
    <definedName name="jvm180x110">#REF!</definedName>
    <definedName name="jvtf130x105">#REF!</definedName>
    <definedName name="jvtf135x50">#REF!</definedName>
    <definedName name="jvtt130x105">#REF!</definedName>
    <definedName name="jvtt135x50">#REF!</definedName>
    <definedName name="k">#REF!</definedName>
    <definedName name="k_1">#REF!</definedName>
    <definedName name="K_Dupla">#REF!</definedName>
    <definedName name="K_Simples">#REF!</definedName>
    <definedName name="kk">NA()</definedName>
    <definedName name="kkk">#REF!</definedName>
    <definedName name="kkkkkk">#REF!</definedName>
    <definedName name="klar">#REF!</definedName>
    <definedName name="klklklkl">#REF!</definedName>
    <definedName name="km">#REF!</definedName>
    <definedName name="KM.406.407">#REF!</definedName>
    <definedName name="KM.406.407_1">#REF!</definedName>
    <definedName name="km_1">#REF!</definedName>
    <definedName name="KM406407_1">#REF!</definedName>
    <definedName name="kwh">#REF!</definedName>
    <definedName name="kwh_1">#REF!</definedName>
    <definedName name="L_AREIA_AN">#REF!</definedName>
    <definedName name="L_AREIA_AT">#REF!</definedName>
    <definedName name="L_BRITA_AN">#REF!</definedName>
    <definedName name="L_BRITA_AT">#REF!</definedName>
    <definedName name="L_CASCALHO_AN">#REF!</definedName>
    <definedName name="L_CASCALHO_AT">#REF!</definedName>
    <definedName name="L_FAIXA">#REF!</definedName>
    <definedName name="L_MARROADA_AN">#REF!</definedName>
    <definedName name="L_MARROADA_AT">#REF!</definedName>
    <definedName name="L_TAB_PREÇOS">#REF!</definedName>
    <definedName name="la" localSheetId="9" hidden="1">{#N/A,#N/A,FALSE,"MO (2)"}</definedName>
    <definedName name="la" localSheetId="2" hidden="1">{#N/A,#N/A,FALSE,"MO (2)"}</definedName>
    <definedName name="la" localSheetId="6" hidden="1">{#N/A,#N/A,FALSE,"MO (2)"}</definedName>
    <definedName name="la" localSheetId="8" hidden="1">{#N/A,#N/A,FALSE,"MO (2)"}</definedName>
    <definedName name="la" localSheetId="7" hidden="1">{#N/A,#N/A,FALSE,"MO (2)"}</definedName>
    <definedName name="la" localSheetId="3">#REF!</definedName>
    <definedName name="la" localSheetId="0" hidden="1">{#N/A,#N/A,FALSE,"MO (2)"}</definedName>
    <definedName name="la" hidden="1">{#N/A,#N/A,FALSE,"MO (2)"}</definedName>
    <definedName name="la_1">#REF!</definedName>
    <definedName name="lab">#REF!</definedName>
    <definedName name="labb">#REF!</definedName>
    <definedName name="LADO">#REF!</definedName>
    <definedName name="LAMA">#REF!</definedName>
    <definedName name="LAMADA">#REF!</definedName>
    <definedName name="LAMADAS">#REF!</definedName>
    <definedName name="LAMAG">#REF!</definedName>
    <definedName name="LAMAS">#REF!</definedName>
    <definedName name="LANTERNA">#REF!</definedName>
    <definedName name="LARANJEIRAS">#REF!</definedName>
    <definedName name="LARG">#REF!</definedName>
    <definedName name="Largura_da_Faixa_de_Tráfego___...........">#REF!</definedName>
    <definedName name="LASTRO_AN">#REF!</definedName>
    <definedName name="LASTRO_AT">#REF!</definedName>
    <definedName name="LB">#REF!</definedName>
    <definedName name="lbla13">#REF!</definedName>
    <definedName name="lbla14">#REF!</definedName>
    <definedName name="lbla15">#REF!</definedName>
    <definedName name="lbla16">#REF!</definedName>
    <definedName name="lbla17">#REF!</definedName>
    <definedName name="lbla18">#REF!</definedName>
    <definedName name="lbla19">#REF!</definedName>
    <definedName name="lbla2">#REF!</definedName>
    <definedName name="lbla20">#REF!</definedName>
    <definedName name="lbla21">#REF!</definedName>
    <definedName name="lbla22">#REF!</definedName>
    <definedName name="lbla23">#REF!</definedName>
    <definedName name="lbla24">#REF!</definedName>
    <definedName name="lbla25">#REF!</definedName>
    <definedName name="lbla27">#REF!</definedName>
    <definedName name="lbla28">#REF!</definedName>
    <definedName name="LBU">#REF!</definedName>
    <definedName name="Lcar">#REF!</definedName>
    <definedName name="LD">#REF!</definedName>
    <definedName name="LDA">#REF!</definedName>
    <definedName name="LDI">#REF!</definedName>
    <definedName name="LDI_1">#REF!</definedName>
    <definedName name="ldr25x20">#REF!</definedName>
    <definedName name="ldr32x20">#REF!</definedName>
    <definedName name="ldr32x25">#REF!</definedName>
    <definedName name="LEIS">#REF!</definedName>
    <definedName name="LEIVAS">#REF!</definedName>
    <definedName name="lfl2x40">#REF!</definedName>
    <definedName name="Li">#REF!</definedName>
    <definedName name="lias">#REF!</definedName>
    <definedName name="lidia">#REF!</definedName>
    <definedName name="liga1">#REF!</definedName>
    <definedName name="liga2">#REF!</definedName>
    <definedName name="liga3">#REF!</definedName>
    <definedName name="ligação">#REF!</definedName>
    <definedName name="lige1">#REF!</definedName>
    <definedName name="lige2">#REF!</definedName>
    <definedName name="lige3">#REF!</definedName>
    <definedName name="LILASDRENA">#REF!</definedName>
    <definedName name="LILASDRENA_25">#REF!</definedName>
    <definedName name="lim">#REF!</definedName>
    <definedName name="Limp_1">#REF!</definedName>
    <definedName name="Limp_14">#N/A</definedName>
    <definedName name="Limp_7_1">#REF!</definedName>
    <definedName name="Limp_7_14">#N/A</definedName>
    <definedName name="LIMPJAZIDA">#REF!</definedName>
    <definedName name="LIMPPONTE_1">#REF!</definedName>
    <definedName name="LIMPPONTE_14">#N/A</definedName>
    <definedName name="LIN_CÓD">#REF!</definedName>
    <definedName name="Lin_Logo">#REF!</definedName>
    <definedName name="Linha_Fórmula">#REF!</definedName>
    <definedName name="Linha_Subtotal">#REF!</definedName>
    <definedName name="LISTA">#REF!</definedName>
    <definedName name="lista_atual">#REF!</definedName>
    <definedName name="LISTA_CÓD_MEDIÇÕES">#REF!</definedName>
    <definedName name="LISTA_NUM_CONTRATOS">#REF!</definedName>
    <definedName name="lixo">#REF!</definedName>
    <definedName name="liz">#N/A</definedName>
    <definedName name="llb">#REF!</definedName>
    <definedName name="llbcs">#REF!</definedName>
    <definedName name="LLL">#REF!</definedName>
    <definedName name="llllllll">#REF!</definedName>
    <definedName name="llllllll_2">#REF!</definedName>
    <definedName name="llllllll_25">#REF!</definedName>
    <definedName name="llllllll_26">#REF!</definedName>
    <definedName name="llllllll_27">#REF!</definedName>
    <definedName name="Lmís">#REF!</definedName>
    <definedName name="lnm">#REF!</definedName>
    <definedName name="LNNN">#REF!</definedName>
    <definedName name="lo" hidden="1">{#N/A,#N/A,FALSE,"CM BAR";#N/A,#N/A,FALSE,"SUBSOLO";#N/A,#N/A,FALSE,"TERREO";#N/A,#N/A,FALSE,"TIPO";#N/A,#N/A,FALSE,"DUP  INF";#N/A,#N/A,FALSE,"DUP SUP"}</definedName>
    <definedName name="lo_1" hidden="1">{#N/A,#N/A,FALSE,"CM BAR";#N/A,#N/A,FALSE,"SUBSOLO";#N/A,#N/A,FALSE,"TERREO";#N/A,#N/A,FALSE,"TIPO";#N/A,#N/A,FALSE,"DUP  INF";#N/A,#N/A,FALSE,"DUP SUP"}</definedName>
    <definedName name="LOC">#REF!</definedName>
    <definedName name="LOC.CANTEIRO">#REF!</definedName>
    <definedName name="LOCAÇÃO">#REF!</definedName>
    <definedName name="LOCAÇÃO_AN">#REF!</definedName>
    <definedName name="LOCAÇÃO_AT">#REF!</definedName>
    <definedName name="Local" hidden="1">""</definedName>
    <definedName name="Logotipo">#REF!</definedName>
    <definedName name="lote">#REF!</definedName>
    <definedName name="LOTES">#REF!</definedName>
    <definedName name="LP">#REF!</definedName>
    <definedName name="Lpap">#REF!</definedName>
    <definedName name="lpb">#REF!</definedName>
    <definedName name="lpfl20">#REF!</definedName>
    <definedName name="lpfl40">#REF!</definedName>
    <definedName name="lpm8f">#REF!</definedName>
    <definedName name="lpm8p">#REF!</definedName>
    <definedName name="lpmp">#REF!</definedName>
    <definedName name="LPS">#REF!</definedName>
    <definedName name="LPTE">#REF!</definedName>
    <definedName name="LRANJA">#REF!</definedName>
    <definedName name="ls">#REF!</definedName>
    <definedName name="LSMF">#REF!</definedName>
    <definedName name="LSO">#REF!</definedName>
    <definedName name="Lt_G">#REF!</definedName>
    <definedName name="Lt_M">#REF!</definedName>
    <definedName name="Lt_P">#REF!</definedName>
    <definedName name="lta">#REF!</definedName>
    <definedName name="lu">#REF!</definedName>
    <definedName name="lub">#REF!</definedName>
    <definedName name="LUCRO">#REF!</definedName>
    <definedName name="LUCROMATBET">#REF!</definedName>
    <definedName name="luis" hidden="1">{"'Plan1 (2)'!$A$5:$F$63"}</definedName>
    <definedName name="luv">#REF!</definedName>
    <definedName name="LVC">#REF!</definedName>
    <definedName name="LVD">#REF!</definedName>
    <definedName name="lvp1\2">#REF!</definedName>
    <definedName name="lxa">#REF!</definedName>
    <definedName name="M">#REF!</definedName>
    <definedName name="M_003">#NAME?</definedName>
    <definedName name="M_003_1">#REF!</definedName>
    <definedName name="M_1">#REF!</definedName>
    <definedName name="M_100">#NAME?</definedName>
    <definedName name="M_100_1">#REF!</definedName>
    <definedName name="M_2">#REF!</definedName>
    <definedName name="M_202">#NAME?</definedName>
    <definedName name="M_202_1">#REF!</definedName>
    <definedName name="M_205">#NAME?</definedName>
    <definedName name="M_205_1">#REF!</definedName>
    <definedName name="M_210">#NAME?</definedName>
    <definedName name="M_210_1">#REF!</definedName>
    <definedName name="M_211">#NAME?</definedName>
    <definedName name="M_211_1">#REF!</definedName>
    <definedName name="M_319">#NAME?</definedName>
    <definedName name="M_319_1">#REF!</definedName>
    <definedName name="M_320">#NAME?</definedName>
    <definedName name="M_320_1">#REF!</definedName>
    <definedName name="M_321">#NAME?</definedName>
    <definedName name="M_321_1">#REF!</definedName>
    <definedName name="M_334">#NAME?</definedName>
    <definedName name="M_334_1">#REF!</definedName>
    <definedName name="M_335">#NAME?</definedName>
    <definedName name="M_335_1">#REF!</definedName>
    <definedName name="M_343">#NAME?</definedName>
    <definedName name="M_343_1">#REF!</definedName>
    <definedName name="M_346">#NAME?</definedName>
    <definedName name="M_346_1">#REF!</definedName>
    <definedName name="M_405">#NAME?</definedName>
    <definedName name="M_405_1">#REF!</definedName>
    <definedName name="M_406">#NAME?</definedName>
    <definedName name="M_406_1">#REF!</definedName>
    <definedName name="M_408">#NAME?</definedName>
    <definedName name="M_408_1">#REF!</definedName>
    <definedName name="M_413">#NAME?</definedName>
    <definedName name="M_413_1">#REF!</definedName>
    <definedName name="M_420">#NAME?</definedName>
    <definedName name="M_420_1">#REF!</definedName>
    <definedName name="M_421">#NAME?</definedName>
    <definedName name="M_421_1">#REF!</definedName>
    <definedName name="M_601">#NAME?</definedName>
    <definedName name="M_601_1">#REF!</definedName>
    <definedName name="M_607">#NAME?</definedName>
    <definedName name="M_607_1">#REF!</definedName>
    <definedName name="M_608">#NAME?</definedName>
    <definedName name="M_608_1">#REF!</definedName>
    <definedName name="M_609">#NAME?</definedName>
    <definedName name="M_609_1">#REF!</definedName>
    <definedName name="M_611">#NAME?</definedName>
    <definedName name="M_611_1">#REF!</definedName>
    <definedName name="M_615">#NAME?</definedName>
    <definedName name="M_615_1">#REF!</definedName>
    <definedName name="M_616">#NAME?</definedName>
    <definedName name="M_616_1">#REF!</definedName>
    <definedName name="M_619">#NAME?</definedName>
    <definedName name="M_619_1">#REF!</definedName>
    <definedName name="M_621">#NAME?</definedName>
    <definedName name="M_621_1">#REF!</definedName>
    <definedName name="M_702">#NAME?</definedName>
    <definedName name="M_702_1">#REF!</definedName>
    <definedName name="M_704">#NAME?</definedName>
    <definedName name="M_704_1">#REF!</definedName>
    <definedName name="M_710">#NAME?</definedName>
    <definedName name="M_710_1">#REF!</definedName>
    <definedName name="m_800">#NAME?</definedName>
    <definedName name="m_800_1">#REF!</definedName>
    <definedName name="M_905">#NAME?</definedName>
    <definedName name="M_905_1">#REF!</definedName>
    <definedName name="M_912">#NAME?</definedName>
    <definedName name="M_912_1">#REF!</definedName>
    <definedName name="M_965">#NAME?</definedName>
    <definedName name="M_965_1">#REF!</definedName>
    <definedName name="M_969">#NAME?</definedName>
    <definedName name="M_969_1">#REF!</definedName>
    <definedName name="M_970">#NAME?</definedName>
    <definedName name="M_970_1">#REF!</definedName>
    <definedName name="M_972">#NAME?</definedName>
    <definedName name="M_972_1">#REF!</definedName>
    <definedName name="M_973">#NAME?</definedName>
    <definedName name="M_973_1">#REF!</definedName>
    <definedName name="M_975">#NAME?</definedName>
    <definedName name="M_975_1">#REF!</definedName>
    <definedName name="M_980">#NAME?</definedName>
    <definedName name="M_980_1">#REF!</definedName>
    <definedName name="MA">#REF!</definedName>
    <definedName name="MAAUQ">#REF!</definedName>
    <definedName name="MAAUQ_1">#REF!</definedName>
    <definedName name="mac">#REF!</definedName>
    <definedName name="MACAP50">#REF!</definedName>
    <definedName name="MACM30">#REF!</definedName>
    <definedName name="Macro1">#REF!</definedName>
    <definedName name="Macro2">#REF!</definedName>
    <definedName name="mad">#REF!</definedName>
    <definedName name="MAEMULFLEX">#REF!</definedName>
    <definedName name="MAIA">#REF!</definedName>
    <definedName name="MAN_BARRO_2_AN">#REF!</definedName>
    <definedName name="MAN_BARRO_2_AT">#REF!</definedName>
    <definedName name="MAN_BARRO_4_AN">#REF!</definedName>
    <definedName name="MAN_BARRO_4_AT">#REF!</definedName>
    <definedName name="MAN_CAMADAS_AN">#REF!</definedName>
    <definedName name="MAN_CAMADAS_AT">#REF!</definedName>
    <definedName name="MAN_CASCALHO_2_AN">#REF!</definedName>
    <definedName name="MAN_CASCALHO_2_AT">#REF!</definedName>
    <definedName name="MAN_CASCALHO_4_AN">#REF!</definedName>
    <definedName name="MAN_CASCALHO_4_AT">#REF!</definedName>
    <definedName name="MAN_COMPRESSOR_2_AN">#REF!</definedName>
    <definedName name="MAN_COMPRESSOR_2_AT">#REF!</definedName>
    <definedName name="MAN_COMPRESSOR_4_AN">#REF!</definedName>
    <definedName name="MAN_COMPRESSOR_4_AT">#REF!</definedName>
    <definedName name="MAN_EXPLOSIVO_2_AN">#REF!</definedName>
    <definedName name="MAN_EXPLOSIVO_2_AT">#REF!</definedName>
    <definedName name="MAN_EXPLOSIVO_4_AN">#REF!</definedName>
    <definedName name="MAN_EXPLOSIVO_4_AT">#REF!</definedName>
    <definedName name="MAN_GST_AN">#REF!</definedName>
    <definedName name="MAN_GST_AT">#REF!</definedName>
    <definedName name="MAN_MATACÃO_2_AN">#REF!</definedName>
    <definedName name="MAN_MATACÃO_2_AT">#REF!</definedName>
    <definedName name="MAN_MATACÃO_4_AN">#REF!</definedName>
    <definedName name="MAN_MATACÃO_4_AT">#REF!</definedName>
    <definedName name="MAN_SEM_AN">#REF!</definedName>
    <definedName name="MAN_SEM_AT">#REF!</definedName>
    <definedName name="MAN_TERRA_2_AN">#REF!</definedName>
    <definedName name="MAN_TERRA_2_AT">#REF!</definedName>
    <definedName name="MAN_TERRA_4_AN">#REF!</definedName>
    <definedName name="MAN_TERRA_4_AT">#REF!</definedName>
    <definedName name="MAN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o">#REF!</definedName>
    <definedName name="mão">#REF!</definedName>
    <definedName name="MAO_DE_OBRA">[2]!Tabela1[#Data]</definedName>
    <definedName name="MÃODEOBRA">#NAME?</definedName>
    <definedName name="map">#REF!</definedName>
    <definedName name="MAQSERV">#REF!</definedName>
    <definedName name="MAQSERV048">#REF!</definedName>
    <definedName name="mar">#REF!</definedName>
    <definedName name="MARA">#REF!</definedName>
    <definedName name="MARR1C">#REF!</definedName>
    <definedName name="MARR1CP">#REF!</definedName>
    <definedName name="MARR2CP">#REF!</definedName>
    <definedName name="mas">#REF!</definedName>
    <definedName name="Massa">#REF!</definedName>
    <definedName name="MASTER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T">#REF!</definedName>
    <definedName name="MATACÃO_MAN_ATÉ_2">#REF!</definedName>
    <definedName name="MATACÃO_MEC_AC_4">#REF!</definedName>
    <definedName name="MATACÃO_MEC_ATÉ_2">#REF!</definedName>
    <definedName name="MATACÃO_MEC_ATÉ_4">#REF!</definedName>
    <definedName name="MATBET">#REF!</definedName>
    <definedName name="MATCIVIL">#REF!</definedName>
    <definedName name="mater">#REF!</definedName>
    <definedName name="MATERIAIS">#REF!</definedName>
    <definedName name="MATERIAL">#NAME?</definedName>
    <definedName name="material_1">#REF!</definedName>
    <definedName name="mattubcust">#REF!</definedName>
    <definedName name="MAU">#REF!</definedName>
    <definedName name="Max">#REF!</definedName>
    <definedName name="MBF">#REF!</definedName>
    <definedName name="mbo">#REF!</definedName>
    <definedName name="mbp">#REF!</definedName>
    <definedName name="MBQ">#REF!</definedName>
    <definedName name="MBQA">#REF!</definedName>
    <definedName name="MBQT">#REF!</definedName>
    <definedName name="MBUQ">#REF!</definedName>
    <definedName name="MBUQACBC">#REF!</definedName>
    <definedName name="MBV">#REF!</definedName>
    <definedName name="MBV_150_AN">#REF!</definedName>
    <definedName name="MBV_150_AT">#REF!</definedName>
    <definedName name="MBV_200_AN">#REF!</definedName>
    <definedName name="MBV_200_AT">#REF!</definedName>
    <definedName name="MBV_250_AN">#REF!</definedName>
    <definedName name="MBV_250_AT">#REF!</definedName>
    <definedName name="MBV_300_AN">#REF!</definedName>
    <definedName name="MBV_300_AT">#REF!</definedName>
    <definedName name="MBV_350_AN">#REF!</definedName>
    <definedName name="MBV_350_AT">#REF!</definedName>
    <definedName name="MBV_375_AN">#REF!</definedName>
    <definedName name="MBV_375_AT">#REF!</definedName>
    <definedName name="MBV_400_AN">#REF!</definedName>
    <definedName name="MBV_400_AT">#REF!</definedName>
    <definedName name="MC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a">#REF!</definedName>
    <definedName name="MC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D">#REF!</definedName>
    <definedName name="MDO">#REF!</definedName>
    <definedName name="ME_1">#REF!</definedName>
    <definedName name="ME_14">#N/A</definedName>
    <definedName name="MEC_BARRO_2_AN">#REF!</definedName>
    <definedName name="MEC_BARRO_2_AT">#REF!</definedName>
    <definedName name="MEC_BARRO_4_AN">#REF!</definedName>
    <definedName name="MEC_BARRO_4_AT">#REF!</definedName>
    <definedName name="MEC_BARRO_6_AN">#REF!</definedName>
    <definedName name="MEC_BARRO_6_AT">#REF!</definedName>
    <definedName name="MEC_CAMADAS_AN">#REF!</definedName>
    <definedName name="MEC_CAMADAS_AT">#REF!</definedName>
    <definedName name="MEC_GST_AN">#REF!</definedName>
    <definedName name="MEC_GST_AT">#REF!</definedName>
    <definedName name="MEC_MATACÃO_2_AN">#REF!</definedName>
    <definedName name="MEC_MATACÃO_2_AT">#REF!</definedName>
    <definedName name="MEC_MATACÃO_4_AN">#REF!</definedName>
    <definedName name="MEC_MATACÃO_4_AT">#REF!</definedName>
    <definedName name="MEC_MATACÃO_6_AN">#REF!</definedName>
    <definedName name="MEC_MATACÃO_6_AT">#REF!</definedName>
    <definedName name="MEC_SEM_AN">#REF!</definedName>
    <definedName name="MEC_SEM_AT">#REF!</definedName>
    <definedName name="MEC_TERRA_2_AN">#REF!</definedName>
    <definedName name="MEC_TERRA_2_AT">#REF!</definedName>
    <definedName name="MEC_TERRA_4_AN">#REF!</definedName>
    <definedName name="MEC_TERRA_4_AT">#REF!</definedName>
    <definedName name="MEC_TERRA_6_AN">#REF!</definedName>
    <definedName name="MEC_TERRA_6_AT">#REF!</definedName>
    <definedName name="Mecanica">#REF!</definedName>
    <definedName name="Mecanica_5">#N/A</definedName>
    <definedName name="Mecanica_6">#REF!</definedName>
    <definedName name="Mecanica_7">#N/A</definedName>
    <definedName name="Mecanica_7_1">NA()</definedName>
    <definedName name="Mecanica_8">#REF!</definedName>
    <definedName name="Mecanica_9">#N/A</definedName>
    <definedName name="Mecanica_9_1">NA()</definedName>
    <definedName name="MED">#REF!</definedName>
    <definedName name="MED_MÁXIMA">#REF!</definedName>
    <definedName name="MEDIÇÃO">#REF!</definedName>
    <definedName name="MEDICAO_1">#REF!</definedName>
    <definedName name="MEDIÇÃO_1">#REF!</definedName>
    <definedName name="MEDICAO_14">#N/A</definedName>
    <definedName name="MEDIÇÃO_14">#N/A</definedName>
    <definedName name="Medição_25">#REF!</definedName>
    <definedName name="MEDIÇÕES">#REF!</definedName>
    <definedName name="Medidas_Período">#REF!</definedName>
    <definedName name="medir">#REF!</definedName>
    <definedName name="meio">#REF!</definedName>
    <definedName name="MEIO_FIO">#REF!</definedName>
    <definedName name="Mem.01" hidden="1">{"'Plan1 (2)'!$A$5:$F$63"}</definedName>
    <definedName name="MENU">#REF!</definedName>
    <definedName name="MENU.CRONO" hidden="1">OFFSET(#REF!,1,0)</definedName>
    <definedName name="MERDA">#REF!</definedName>
    <definedName name="MERDA_25">#REF!</definedName>
    <definedName name="mes">#REF!</definedName>
    <definedName name="MÊS">#REF!</definedName>
    <definedName name="mesoestrutura">#REF!</definedName>
    <definedName name="mesoestrutura_1">#REF!</definedName>
    <definedName name="mesoestrutura_2">#REF!</definedName>
    <definedName name="mesoestrutura_3">#REF!</definedName>
    <definedName name="mesoestrutura_4">#REF!</definedName>
    <definedName name="MESTRE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ETÁLICO">#REF!</definedName>
    <definedName name="METÁLICO_AN">#REF!</definedName>
    <definedName name="METÁLICO_AT">#REF!</definedName>
    <definedName name="Meu">#REF!</definedName>
    <definedName name="MF">#REF!</definedName>
    <definedName name="mfgi11\2">#REF!</definedName>
    <definedName name="MG">#REF!</definedName>
    <definedName name="mgr">#REF!</definedName>
    <definedName name="MICRO0.8">#REF!</definedName>
    <definedName name="MICRO0.8BC">#REF!</definedName>
    <definedName name="MICRO1.5">#REF!</definedName>
    <definedName name="MICRO1.5BC">#REF!</definedName>
    <definedName name="MICROUNI">#REF!</definedName>
    <definedName name="mimp1">#REF!</definedName>
    <definedName name="mimp2">#REF!</definedName>
    <definedName name="mlb">#REF!</definedName>
    <definedName name="MM">#N/A</definedName>
    <definedName name="mmt">#REF!</definedName>
    <definedName name="MNB">#N/A</definedName>
    <definedName name="MO" localSheetId="3">#REF!</definedName>
    <definedName name="MO">[2]!Tabela1[#Data]</definedName>
    <definedName name="Mob">#REF!</definedName>
    <definedName name="MOBILIZ">#REF!</definedName>
    <definedName name="MOBILIZAÇÃO">#REF!</definedName>
    <definedName name="mobs">#REF!</definedName>
    <definedName name="MOCIVIL">#REF!</definedName>
    <definedName name="Mod">#REF!</definedName>
    <definedName name="mod1.ext">#REF!</definedName>
    <definedName name="mod1.ext_38">#N/A</definedName>
    <definedName name="Modelo">#REF!</definedName>
    <definedName name="modelo_1" hidden="1">{#N/A,#N/A,FALSE,"CM BAR";#N/A,#N/A,FALSE,"SUBSOLO";#N/A,#N/A,FALSE,"TERREO";#N/A,#N/A,FALSE,"TIPO";#N/A,#N/A,FALSE,"DUP  INF";#N/A,#N/A,FALSE,"DUP SUP"}</definedName>
    <definedName name="MODEXT">#N/A</definedName>
    <definedName name="módulo1.Extenso">#REF!</definedName>
    <definedName name="módulo1.Extenso_1">#REF!</definedName>
    <definedName name="módulo1.Extenso_10">#REF!</definedName>
    <definedName name="módulo1.Extenso_12">#REF!</definedName>
    <definedName name="módulo1.Extenso_13">#REF!</definedName>
    <definedName name="módulo1.Extenso_14">#REF!</definedName>
    <definedName name="módulo1.Extenso_19">#N/A</definedName>
    <definedName name="módulo1.Extenso_2">#REF!</definedName>
    <definedName name="módulo1.Extenso_21">#N/A</definedName>
    <definedName name="módulo1.Extenso_22">#REF!</definedName>
    <definedName name="módulo1.Extenso_23">#N/A</definedName>
    <definedName name="módulo1.Extenso_24">#N/A</definedName>
    <definedName name="módulo1.Extenso_25">#REF!</definedName>
    <definedName name="módulo1.Extenso_26">#REF!</definedName>
    <definedName name="módulo1.Extenso_27">#REF!</definedName>
    <definedName name="módulo1.Extenso_28">#REF!</definedName>
    <definedName name="módulo1.Extenso_29">#REF!</definedName>
    <definedName name="módulo1.Extenso_3">#REF!</definedName>
    <definedName name="módulo1.Extenso_30">#REF!</definedName>
    <definedName name="módulo1.Extenso_31">#REF!</definedName>
    <definedName name="módulo1.Extenso_32">#REF!</definedName>
    <definedName name="módulo1.Extenso_33">#REF!</definedName>
    <definedName name="módulo1.Extenso_34">#REF!</definedName>
    <definedName name="módulo1.Extenso_35">#REF!</definedName>
    <definedName name="módulo1.Extenso_36">#REF!</definedName>
    <definedName name="módulo1.Extenso_37">#REF!</definedName>
    <definedName name="módulo1.Extenso_38">#REF!</definedName>
    <definedName name="módulo1.Extenso_39">#N/A</definedName>
    <definedName name="módulo1.Extenso_4">#REF!</definedName>
    <definedName name="módulo1.Extenso_40">#N/A</definedName>
    <definedName name="módulo1.Extenso_41">#N/A</definedName>
    <definedName name="módulo1.Extenso_42">#N/A</definedName>
    <definedName name="módulo1.Extenso_43">#N/A</definedName>
    <definedName name="módulo1.Extenso_44">#N/A</definedName>
    <definedName name="módulo1.Extenso_45">#N/A</definedName>
    <definedName name="módulo1.Extenso_46">#N/A</definedName>
    <definedName name="módulo1.Extenso_47">#N/A</definedName>
    <definedName name="módulo1.Extenso_48">#N/A</definedName>
    <definedName name="módulo1.Extenso_5">#REF!</definedName>
    <definedName name="módulo1.Extenso_51">#N/A</definedName>
    <definedName name="módulo1.Extenso_52">#N/A</definedName>
    <definedName name="módulo1.Extenso_53">#N/A</definedName>
    <definedName name="módulo1.Extenso_54">#N/A</definedName>
    <definedName name="módulo1.Extenso_55">#N/A</definedName>
    <definedName name="módulo1.Extenso_56">#N/A</definedName>
    <definedName name="módulo1.Extenso_57">#N/A</definedName>
    <definedName name="módulo1.Extenso_58">#N/A</definedName>
    <definedName name="módulo1.Extenso_59">#N/A</definedName>
    <definedName name="módulo1.Extenso_6">#REF!</definedName>
    <definedName name="módulo1.Extenso_60">#N/A</definedName>
    <definedName name="módulo1.Extenso_61">#N/A</definedName>
    <definedName name="módulo1.Extenso_62">#N/A</definedName>
    <definedName name="módulo1.Extenso_63">#N/A</definedName>
    <definedName name="módulo1.Extenso_64">#N/A</definedName>
    <definedName name="módulo1.Extenso_65">#N/A</definedName>
    <definedName name="módulo1.Extenso_66">#N/A</definedName>
    <definedName name="módulo1.Extenso_67">#N/A</definedName>
    <definedName name="módulo1.Extenso_68">#N/A</definedName>
    <definedName name="módulo1.Extenso_69">#N/A</definedName>
    <definedName name="módulo1.Extenso_7">#REF!</definedName>
    <definedName name="módulo1.Extenso_70">#N/A</definedName>
    <definedName name="módulo1.Extenso_71">#N/A</definedName>
    <definedName name="módulo1.Extenso_72">#N/A</definedName>
    <definedName name="módulo1.Extenso_8">#REF!</definedName>
    <definedName name="módulo1.Extenso_9">#REF!</definedName>
    <definedName name="moi">#REF!</definedName>
    <definedName name="montagem">#REF!</definedName>
    <definedName name="motniv">#REF!</definedName>
    <definedName name="Motorista">#REF!</definedName>
    <definedName name="MOTOSERRA">#REF!</definedName>
    <definedName name="MP">#REF!</definedName>
    <definedName name="mp10.3\4">#REF!</definedName>
    <definedName name="mp50.1\2">#REF!</definedName>
    <definedName name="MPACAP">#REF!</definedName>
    <definedName name="MPACM">#REF!</definedName>
    <definedName name="MPARL1CE">#REF!</definedName>
    <definedName name="MPARR1C">#REF!</definedName>
    <definedName name="MPARR2C">#REF!</definedName>
    <definedName name="mpt">#REF!</definedName>
    <definedName name="MPTCAP">#REF!</definedName>
    <definedName name="MPTCM">#REF!</definedName>
    <definedName name="MPTRL1CE">#REF!</definedName>
    <definedName name="MPTRR1C">#REF!</definedName>
    <definedName name="MPTRR2C">#REF!</definedName>
    <definedName name="mqp">#REF!</definedName>
    <definedName name="mrm">#REF!</definedName>
    <definedName name="MRSPF2A">#REF!</definedName>
    <definedName name="MSICRO">#REF!</definedName>
    <definedName name="MSICRO_1">#REF!</definedName>
    <definedName name="MSSICRO">#REF!</definedName>
    <definedName name="msv">#REF!</definedName>
    <definedName name="MTCAP50">#REF!</definedName>
    <definedName name="MTCM30">#REF!</definedName>
    <definedName name="MTEMULFLEX">#REF!</definedName>
    <definedName name="MTRR1C">#REF!</definedName>
    <definedName name="MTRR1CP">#REF!</definedName>
    <definedName name="MTRR2CP">#REF!</definedName>
    <definedName name="mud">#REF!</definedName>
    <definedName name="MUDAS">#REF!</definedName>
    <definedName name="mvb">#REF!</definedName>
    <definedName name="n">#REF!</definedName>
    <definedName name="N.">#REF!</definedName>
    <definedName name="NBV">#N/A</definedName>
    <definedName name="Ncél">#REF!</definedName>
    <definedName name="ncg">#REF!</definedName>
    <definedName name="NColunas">#REF!</definedName>
    <definedName name="ncp">#REF!</definedName>
    <definedName name="NE">#REF!</definedName>
    <definedName name="NE_Roçada">#REF!</definedName>
    <definedName name="nip1\2">#REF!</definedName>
    <definedName name="nip11\2">#REF!</definedName>
    <definedName name="nip3\4">#REF!</definedName>
    <definedName name="nivel">#REF!</definedName>
    <definedName name="NLEq" hidden="1">4</definedName>
    <definedName name="NLinhasPagina">#REF!</definedName>
    <definedName name="NLinhasRodape">#REF!</definedName>
    <definedName name="NLMo" hidden="1">6</definedName>
    <definedName name="NLMp" hidden="1">5</definedName>
    <definedName name="NLTr" hidden="1">3</definedName>
    <definedName name="NOIN">#REF!</definedName>
    <definedName name="nome">#REF!</definedName>
    <definedName name="NOVA">#REF!</definedName>
    <definedName name="NTEI">#REF!</definedName>
    <definedName name="NTEI_10">#REF!</definedName>
    <definedName name="NTEI_25">#REF!</definedName>
    <definedName name="NTEI_27">#REF!</definedName>
    <definedName name="NTEI_29">#REF!</definedName>
    <definedName name="NTEI_9">#REF!</definedName>
    <definedName name="NTEI2">#REF!</definedName>
    <definedName name="NU">""</definedName>
    <definedName name="NUMEROMEDIÇÃO">#REF!</definedName>
    <definedName name="nvbn">#REF!</definedName>
    <definedName name="O.A.E.">#REF!</definedName>
    <definedName name="O.COMPLEM.">#REF!</definedName>
    <definedName name="OAC">#REF!</definedName>
    <definedName name="oae">#REF!</definedName>
    <definedName name="oae_1">#REF!</definedName>
    <definedName name="oae_2">#REF!</definedName>
    <definedName name="oae_3">#REF!</definedName>
    <definedName name="oae_4">#REF!</definedName>
    <definedName name="oaijeobkn">#REF!</definedName>
    <definedName name="OBJETIVO">#REF!</definedName>
    <definedName name="Objeto" hidden="1">#REF!</definedName>
    <definedName name="Obra" hidden="1">""</definedName>
    <definedName name="od">#REF!</definedName>
    <definedName name="odi">#REF!</definedName>
    <definedName name="of">#REF!</definedName>
    <definedName name="ofi">#REF!</definedName>
    <definedName name="ofiesg">#REF!</definedName>
    <definedName name="oijop">#REF!</definedName>
    <definedName name="oioeve">#REF!</definedName>
    <definedName name="oiuo">#REF!</definedName>
    <definedName name="ok">#REF!</definedName>
    <definedName name="okaaaaa">#REF!</definedName>
    <definedName name="OLEO">#REF!</definedName>
    <definedName name="OLI">#REF!</definedName>
    <definedName name="OLO">#REF!</definedName>
    <definedName name="OnOff" hidden="1">"ON"</definedName>
    <definedName name="OO">#REF!</definedName>
    <definedName name="oob">#REF!</definedName>
    <definedName name="OPA">#REF!</definedName>
    <definedName name="OPA_10">#REF!</definedName>
    <definedName name="OPA_25">#REF!</definedName>
    <definedName name="OPA_27">#REF!</definedName>
    <definedName name="OPA_29">#REF!</definedName>
    <definedName name="OPA_9">#REF!</definedName>
    <definedName name="OPAY">#REF!</definedName>
    <definedName name="ope">#REF!</definedName>
    <definedName name="Operador">#REF!</definedName>
    <definedName name="opo">#REF!</definedName>
    <definedName name="Or.Mod.">#REF!</definedName>
    <definedName name="ORÇ">#REF!</definedName>
    <definedName name="ORÇA">#REF!</definedName>
    <definedName name="Orçamento">#REF!</definedName>
    <definedName name="ORÇAMENTO.BancoRef" hidden="1">#REF!</definedName>
    <definedName name="ORÇAMENTO.CodBarra" hidden="1">IF([0]!ORÇAMENTO.ListaCrono="Sinapi",SUBSTITUTE(SUBSTITUTE([0]!ORÇAMENTO.CustoUnitario,"/00","/"),"/0","/"),[0]!ORÇAMENTO.CustoUnitario)</definedName>
    <definedName name="ORÇAMENTO.Codigo" hidden="1">#REF!</definedName>
    <definedName name="ORÇAMENTO.CustoUnitario" hidden="1">ROUND(#REF!,15-13*#REF!)</definedName>
    <definedName name="ORÇAMENTO.Descricao" hidden="1">#REF!</definedName>
    <definedName name="ORÇAMENTO.Fonte" hidden="1">#REF!</definedName>
    <definedName name="ORÇAMENTO.ListaCrono" hidden="1">OFFSET(#REF!,1,0):OFFSET(#REF!,-1,0)</definedName>
    <definedName name="ORÇAMENTO.MáximoListaCrono" hidden="1">MAX([0]!ORÇAMENTO.MáximoListaCrono)</definedName>
    <definedName name="ORÇAMENTO.Nivel" hidden="1">#REF!</definedName>
    <definedName name="ORÇAMENTO.OpcaoBDI" hidden="1">#REF!</definedName>
    <definedName name="ORÇAMENTO.PasteFormat1" hidden="1">OFFSET(#REF!,1,0):OFFSET(#REF!,-1,0)</definedName>
    <definedName name="ORÇAMENTO.PasteFormat2" hidden="1">OFFSET(#REF!,1,0):OFFSET(#REF!,-1,0)</definedName>
    <definedName name="ORÇAMENTO.PrecoUnitarioLicitado" hidden="1">#REF!</definedName>
    <definedName name="ORÇAMENTO.RangeQuant" hidden="1">OFFSET(#REF!,1,0):OFFSET(#REF!,-1,0)</definedName>
    <definedName name="ORÇAMENTO.SumCPMANUAL" hidden="1">SUMIF(#REF!,"CP",#REF!)</definedName>
    <definedName name="ORÇAMENTO.SumINVMANUAL" hidden="1">SUMIF(#REF!,"RP",#REF!)+SUMIF(#REF!,"CP",#REF!)+SUMIF(#REF!,"OU",#REF!)</definedName>
    <definedName name="ORÇAMENTO.SumOUTROSMANUAL" hidden="1">SUMIF(#REF!,"OU",#REF!)</definedName>
    <definedName name="ORÇAMENTO.SumREPASSEMANUAL" hidden="1">[0]!ORÇAMENTO.SumOUTROSMANUAL-[0]!ORÇAMENTO.SumINVMANUAL-[0]!ORÇAMENTO.SumREPASSEMANUAL</definedName>
    <definedName name="ORÇAMENTO.Unidade" hidden="1">#REF!</definedName>
    <definedName name="Orçamento_1">#REF!</definedName>
    <definedName name="orçamrest">#REF!</definedName>
    <definedName name="orçamrest_1">{#N/A,#N/A,TRUE,"Serviços"}</definedName>
    <definedName name="orçamrestt">#REF!</definedName>
    <definedName name="ORD">#REF!</definedName>
    <definedName name="Ordem">#REF!</definedName>
    <definedName name="org">#REF!</definedName>
    <definedName name="Origem">#REF!</definedName>
    <definedName name="ORIGEMCAP">#REF!</definedName>
    <definedName name="ORIGEMCM30">#REF!</definedName>
    <definedName name="ORIGEMRL1CE">#REF!</definedName>
    <definedName name="ORIGEMRR1C">#REF!</definedName>
    <definedName name="OUTA">#REF!</definedName>
    <definedName name="OUTR">#REF!</definedName>
    <definedName name="outro">#REF!</definedName>
    <definedName name="OUTT">#REF!</definedName>
    <definedName name="P">#REF!</definedName>
    <definedName name="P.1">#REF!</definedName>
    <definedName name="P.10">#REF!</definedName>
    <definedName name="P.11">#REF!</definedName>
    <definedName name="P.12">#REF!</definedName>
    <definedName name="P.13">#REF!</definedName>
    <definedName name="P.14">#REF!</definedName>
    <definedName name="P.15">#REF!</definedName>
    <definedName name="P.2">#REF!</definedName>
    <definedName name="P.3">#REF!</definedName>
    <definedName name="P.4">#REF!</definedName>
    <definedName name="P.5">#REF!</definedName>
    <definedName name="P.6">#REF!</definedName>
    <definedName name="P.7">#REF!</definedName>
    <definedName name="P.8">#REF!</definedName>
    <definedName name="P.9">#REF!</definedName>
    <definedName name="P_1">#REF!</definedName>
    <definedName name="P_2">#REF!</definedName>
    <definedName name="paav">#REF!</definedName>
    <definedName name="paav80x210">#REF!</definedName>
    <definedName name="paav85x210">#REF!</definedName>
    <definedName name="paav90x210">#REF!</definedName>
    <definedName name="pac">#REF!</definedName>
    <definedName name="PACAP20MBQ">#REF!</definedName>
    <definedName name="PACAP20MBUQ">#REF!</definedName>
    <definedName name="PACAPMBUQ">#REF!</definedName>
    <definedName name="pacar">#REF!</definedName>
    <definedName name="PACM30RP">#REF!</definedName>
    <definedName name="PACM30TB">#REF!</definedName>
    <definedName name="PACMI">#REF!</definedName>
    <definedName name="PACMRP">#REF!</definedName>
    <definedName name="PADRÕES">#REF!</definedName>
    <definedName name="PAEMULCS">#REF!</definedName>
    <definedName name="PAEMULFLEX">#REF!</definedName>
    <definedName name="PAEMULTSD">#REF!</definedName>
    <definedName name="PAEMULTSS">#REF!</definedName>
    <definedName name="PAINEL">#REF!</definedName>
    <definedName name="PAJUDANTE">#NAME?</definedName>
    <definedName name="PAJUDANTE_1">#REF!</definedName>
    <definedName name="pal100x210">#REF!</definedName>
    <definedName name="pal60x160">#REF!</definedName>
    <definedName name="pal60x210">#REF!</definedName>
    <definedName name="pal70x210">#REF!</definedName>
    <definedName name="pal80x160">#REF!</definedName>
    <definedName name="pal80x180">#REF!</definedName>
    <definedName name="pal80x210">#REF!</definedName>
    <definedName name="PAR">#REF!</definedName>
    <definedName name="PAR_5">#N/A</definedName>
    <definedName name="PAR_6">#REF!</definedName>
    <definedName name="PAR_7">#N/A</definedName>
    <definedName name="PAR_7_1">NA()</definedName>
    <definedName name="PAR_8">#REF!</definedName>
    <definedName name="PAR_9">#N/A</definedName>
    <definedName name="PAR_9_1">NA()</definedName>
    <definedName name="parametros">#REF!</definedName>
    <definedName name="PARG">#REF!</definedName>
    <definedName name="parl1c0.8">#REF!</definedName>
    <definedName name="PARL1CE">#REF!</definedName>
    <definedName name="PARL1CLAMAG">#REF!</definedName>
    <definedName name="PARL1CMBF">#REF!</definedName>
    <definedName name="PARMADURA">#REF!</definedName>
    <definedName name="PARR1CCD">#REF!</definedName>
    <definedName name="PARR1CP">#REF!</definedName>
    <definedName name="PARR1CPL">#REF!</definedName>
    <definedName name="PARR1CST">#REF!</definedName>
    <definedName name="PARR1CTB">#REF!</definedName>
    <definedName name="PARRUMADA">#REF!</definedName>
    <definedName name="pas5x5\1">#REF!</definedName>
    <definedName name="pas5x5\2">#REF!</definedName>
    <definedName name="paslub">#REF!</definedName>
    <definedName name="pass">#REF!</definedName>
    <definedName name="PASS_EQUIPAMENTO">#REF!</definedName>
    <definedName name="PassaExt">#N/A</definedName>
    <definedName name="PassaExtenso">NA()</definedName>
    <definedName name="PassaExtenso_1">"#NAME!PassaExtenso"</definedName>
    <definedName name="PassaExtenso_1_1">#REF!</definedName>
    <definedName name="PassaExtenso_1_1_33">#REF!</definedName>
    <definedName name="PassaExtenso_1_1_35">#REF!</definedName>
    <definedName name="PassaExtenso_1_2">#REF!</definedName>
    <definedName name="PassaExtenso_1_2_33">#REF!</definedName>
    <definedName name="PassaExtenso_1_2_35">#REF!</definedName>
    <definedName name="PassaExtenso_1_3">#REF!</definedName>
    <definedName name="PassaExtenso_1_3_33">#REF!</definedName>
    <definedName name="PassaExtenso_1_3_35">#REF!</definedName>
    <definedName name="PassaExtenso_1_4">#REF!</definedName>
    <definedName name="PassaExtenso_1_4_33">#REF!</definedName>
    <definedName name="PassaExtenso_1_4_35">#REF!</definedName>
    <definedName name="PassaExtenso_10">#REF!</definedName>
    <definedName name="PassaExtenso_18">#N/A</definedName>
    <definedName name="PassaExtenso_18_1">#N/A</definedName>
    <definedName name="PassaExtenso_19">#N/A</definedName>
    <definedName name="PassaExtenso_19_1">#N/A</definedName>
    <definedName name="PassaExtenso_2">#REF!</definedName>
    <definedName name="PassaExtenso_2_1">#REF!</definedName>
    <definedName name="PassaExtenso_2_1_1">"#NAME!PassaExtenso"</definedName>
    <definedName name="PassaExtenso_2_1_33">#REF!</definedName>
    <definedName name="PassaExtenso_2_1_35">#REF!</definedName>
    <definedName name="PassaExtenso_2_2">#REF!</definedName>
    <definedName name="PassaExtenso_2_2_33">#REF!</definedName>
    <definedName name="PassaExtenso_2_2_35">#REF!</definedName>
    <definedName name="PassaExtenso_2_3">#REF!</definedName>
    <definedName name="PassaExtenso_2_3_33">#REF!</definedName>
    <definedName name="PassaExtenso_2_3_35">#REF!</definedName>
    <definedName name="PassaExtenso_2_33">#REF!</definedName>
    <definedName name="PassaExtenso_2_34">#REF!</definedName>
    <definedName name="PassaExtenso_2_35">#REF!</definedName>
    <definedName name="PassaExtenso_2_4">#REF!</definedName>
    <definedName name="PassaExtenso_2_4_33">#REF!</definedName>
    <definedName name="PassaExtenso_2_4_35">#REF!</definedName>
    <definedName name="PassaExtenso_20">#N/A</definedName>
    <definedName name="PassaExtenso_20_1">#N/A</definedName>
    <definedName name="PassaExtenso_22">"#NAME!PassaExtenso"</definedName>
    <definedName name="PassaExtenso_22_1">#N/A</definedName>
    <definedName name="PassaExtenso_23">"#NAME!PassaExtenso"</definedName>
    <definedName name="PassaExtenso_25">#REF!</definedName>
    <definedName name="PassaExtenso_27">[0]!PassaExtenso_1</definedName>
    <definedName name="PassaExtenso_29">#REF!</definedName>
    <definedName name="PassaExtenso_3">#REF!</definedName>
    <definedName name="PassaExtenso_3_1">#REF!</definedName>
    <definedName name="PassaExtenso_3_1_1">"#NAME!PassaExtenso"</definedName>
    <definedName name="PassaExtenso_3_1_33">#REF!</definedName>
    <definedName name="PassaExtenso_3_1_35">#REF!</definedName>
    <definedName name="PassaExtenso_3_2">#REF!</definedName>
    <definedName name="PassaExtenso_3_2_33">#REF!</definedName>
    <definedName name="PassaExtenso_3_2_35">#REF!</definedName>
    <definedName name="PassaExtenso_3_3">#REF!</definedName>
    <definedName name="PassaExtenso_3_3_33">#REF!</definedName>
    <definedName name="PassaExtenso_3_3_35">#REF!</definedName>
    <definedName name="PassaExtenso_3_33">#REF!</definedName>
    <definedName name="PassaExtenso_3_35">#REF!</definedName>
    <definedName name="PassaExtenso_3_4">#REF!</definedName>
    <definedName name="PassaExtenso_3_4_33">#REF!</definedName>
    <definedName name="PassaExtenso_3_4_35">#REF!</definedName>
    <definedName name="PassaExtenso_4">#REF!</definedName>
    <definedName name="PassaExtenso_4_1">#REF!</definedName>
    <definedName name="PassaExtenso_4_1_33">#REF!</definedName>
    <definedName name="PassaExtenso_4_1_35">#REF!</definedName>
    <definedName name="PassaExtenso_4_2">#REF!</definedName>
    <definedName name="PassaExtenso_4_2_33">#REF!</definedName>
    <definedName name="PassaExtenso_4_2_35">#REF!</definedName>
    <definedName name="PassaExtenso_4_3">#REF!</definedName>
    <definedName name="PassaExtenso_4_3_33">#REF!</definedName>
    <definedName name="PassaExtenso_4_3_35">#REF!</definedName>
    <definedName name="PassaExtenso_4_33">#REF!</definedName>
    <definedName name="PassaExtenso_4_35">#REF!</definedName>
    <definedName name="PassaExtenso_4_4">#REF!</definedName>
    <definedName name="PassaExtenso_4_4_33">#REF!</definedName>
    <definedName name="PassaExtenso_4_4_35">#REF!</definedName>
    <definedName name="PassaExtenso_6">"#NAME!PassaExtenso"</definedName>
    <definedName name="PassaExtenso_7">"#NAME!PassaExtenso"</definedName>
    <definedName name="PassaExtenso_7_1">#N/A</definedName>
    <definedName name="PassaExtenso_9">[0]!PassaExtenso_1</definedName>
    <definedName name="PassaExtenso1">[0]!PassaExtenso4</definedName>
    <definedName name="PassaExtenso4">[0]!PassaExtenso</definedName>
    <definedName name="PASSAGEM">#NAME?</definedName>
    <definedName name="PATO">#REF!</definedName>
    <definedName name="pato_1">#REF!</definedName>
    <definedName name="PAUTO">#REF!</definedName>
    <definedName name="PAV">#REF!</definedName>
    <definedName name="PAV_25">#REF!</definedName>
    <definedName name="PAVIMENT.">#REF!</definedName>
    <definedName name="pavimentacao">#REF!</definedName>
    <definedName name="pavimentacao_1">#REF!</definedName>
    <definedName name="pavimentacao_2">#REF!</definedName>
    <definedName name="pavimentacao_3">#REF!</definedName>
    <definedName name="pavimentacao_4">#REF!</definedName>
    <definedName name="PAVIMENTONOVO">#REF!</definedName>
    <definedName name="PAVIMENTONOVO_25">#REF!</definedName>
    <definedName name="Payment_Needed">"Pagamento necessário"</definedName>
    <definedName name="pbas">#REF!</definedName>
    <definedName name="pbf">#REF!</definedName>
    <definedName name="pbf100x210">#REF!</definedName>
    <definedName name="pbf200x200">#REF!</definedName>
    <definedName name="pbf200x210">#REF!</definedName>
    <definedName name="pbf200x230">#REF!</definedName>
    <definedName name="pbf300x210">#REF!</definedName>
    <definedName name="pbf320x210">#REF!</definedName>
    <definedName name="pbf500x200">#REF!</definedName>
    <definedName name="pbf500x250">#REF!</definedName>
    <definedName name="pbf80x230">#REF!</definedName>
    <definedName name="pbf90x230">#REF!</definedName>
    <definedName name="pbl85x210">#REF!</definedName>
    <definedName name="pca">#REF!</definedName>
    <definedName name="pca145x25">#REF!</definedName>
    <definedName name="pcaf">#REF!</definedName>
    <definedName name="PCAI">#REF!</definedName>
    <definedName name="PCAIAÇÃO">#REF!</definedName>
    <definedName name="PCAP20">#REF!</definedName>
    <definedName name="PCAPINA">#REF!</definedName>
    <definedName name="PCARPINTEIRO">#NAME?</definedName>
    <definedName name="PCARPINTEIRO_1">#REF!</definedName>
    <definedName name="PCARRO">#REF!</definedName>
    <definedName name="pcc">#REF!</definedName>
    <definedName name="PCCARR">#REF!</definedName>
    <definedName name="PCCIM">#REF!</definedName>
    <definedName name="PCCP">#REF!</definedName>
    <definedName name="PCD">#REF!</definedName>
    <definedName name="PCDF">#REF!</definedName>
    <definedName name="pcf150x210">#REF!</definedName>
    <definedName name="pcf60x180">#REF!</definedName>
    <definedName name="pcf80x210">#REF!</definedName>
    <definedName name="pcl50x160">#REF!</definedName>
    <definedName name="pcl60x160">#REF!</definedName>
    <definedName name="pcl60x210">#REF!</definedName>
    <definedName name="pcl70x210">#REF!</definedName>
    <definedName name="pcl80x210">#REF!</definedName>
    <definedName name="pcl80x210v">#REF!</definedName>
    <definedName name="PCLAG">#REF!</definedName>
    <definedName name="pclf50x160">#REF!</definedName>
    <definedName name="pclf55x110">#REF!</definedName>
    <definedName name="pclf60x160">#REF!</definedName>
    <definedName name="pcm">#REF!</definedName>
    <definedName name="PCMN">#REF!</definedName>
    <definedName name="pco">#REF!</definedName>
    <definedName name="pcp">#REF!</definedName>
    <definedName name="PCS">#REF!</definedName>
    <definedName name="pcs60x210">#REF!</definedName>
    <definedName name="pcs70x210">#REF!</definedName>
    <definedName name="pcs80x210">#REF!</definedName>
    <definedName name="PCSA">#REF!</definedName>
    <definedName name="PCST">#REF!</definedName>
    <definedName name="PDAR02">#REF!</definedName>
    <definedName name="PDB">#REF!</definedName>
    <definedName name="PDBU">#REF!</definedName>
    <definedName name="pdc20x30">#REF!</definedName>
    <definedName name="pdc30x30">#REF!</definedName>
    <definedName name="PDCA">#REF!</definedName>
    <definedName name="PDM">#REF!</definedName>
    <definedName name="pdp">#REF!</definedName>
    <definedName name="pdq">#REF!</definedName>
    <definedName name="PE_001">#NAME?</definedName>
    <definedName name="PE_001_1">#REF!</definedName>
    <definedName name="PE_006">#NAME?</definedName>
    <definedName name="PE_006_1">#REF!</definedName>
    <definedName name="PE_007">#NAME?</definedName>
    <definedName name="PE_007_1">#REF!</definedName>
    <definedName name="PE_009">#NAME?</definedName>
    <definedName name="PE_009_1">#REF!</definedName>
    <definedName name="PE_013">#NAME?</definedName>
    <definedName name="PE_013_1">#REF!</definedName>
    <definedName name="PE_016">#NAME?</definedName>
    <definedName name="PE_016_1">#REF!</definedName>
    <definedName name="PE_101">#NAME?</definedName>
    <definedName name="PE_101_1">#REF!</definedName>
    <definedName name="PE_105">#NAME?</definedName>
    <definedName name="PE_105_1">#REF!</definedName>
    <definedName name="PE_107">#NAME?</definedName>
    <definedName name="PE_107_1">#REF!</definedName>
    <definedName name="PE_110">#NAME?</definedName>
    <definedName name="PE_110_1">#REF!</definedName>
    <definedName name="PE_111">#NAME?</definedName>
    <definedName name="PE_111_1">#REF!</definedName>
    <definedName name="PE_112">#NAME?</definedName>
    <definedName name="PE_112_1">#REF!</definedName>
    <definedName name="PE_113">#NAME?</definedName>
    <definedName name="PE_113_1">#REF!</definedName>
    <definedName name="PE_116">#NAME?</definedName>
    <definedName name="PE_116_1">#REF!</definedName>
    <definedName name="PE_118">#NAME?</definedName>
    <definedName name="PE_118_1">#REF!</definedName>
    <definedName name="PE_119">#NAME?</definedName>
    <definedName name="PE_119_1">#REF!</definedName>
    <definedName name="PE_122">#NAME?</definedName>
    <definedName name="PE_122_1">#REF!</definedName>
    <definedName name="PE_123">#NAME?</definedName>
    <definedName name="PE_123_1">#REF!</definedName>
    <definedName name="PE_208">#NAME?</definedName>
    <definedName name="PE_208_1">#REF!</definedName>
    <definedName name="PE_209">#NAME?</definedName>
    <definedName name="PE_209_1">#REF!</definedName>
    <definedName name="PE_302">#NAME?</definedName>
    <definedName name="PE_302_1">#REF!</definedName>
    <definedName name="PE_304">#NAME?</definedName>
    <definedName name="PE_304_1">#REF!</definedName>
    <definedName name="PE_306">#NAME?</definedName>
    <definedName name="PE_306_1">#REF!</definedName>
    <definedName name="PE_343">#NAME?</definedName>
    <definedName name="PE_343_1">#REF!</definedName>
    <definedName name="PE_400">#NAME?</definedName>
    <definedName name="PE_400_1">#REF!</definedName>
    <definedName name="PE_402">#NAME?</definedName>
    <definedName name="PE_402_1">#REF!</definedName>
    <definedName name="PE_406">#NAME?</definedName>
    <definedName name="PE_406_1">#REF!</definedName>
    <definedName name="PE_408">#NAME?</definedName>
    <definedName name="PE_408_1">#REF!</definedName>
    <definedName name="PE_410">#NAME?</definedName>
    <definedName name="PE_410_1">#REF!</definedName>
    <definedName name="PE_416">#NAME?</definedName>
    <definedName name="PE_416_1">#REF!</definedName>
    <definedName name="PE_502">#NAME?</definedName>
    <definedName name="PE_502_1">#REF!</definedName>
    <definedName name="PE_507">#NAME?</definedName>
    <definedName name="PE_507_1">#REF!</definedName>
    <definedName name="PE_508">#NAME?</definedName>
    <definedName name="PE_508_1">#REF!</definedName>
    <definedName name="PE_509">#NAME?</definedName>
    <definedName name="PE_509_1">#REF!</definedName>
    <definedName name="PE_601">#NAME?</definedName>
    <definedName name="PE_601_1">#REF!</definedName>
    <definedName name="PE_602">#NAME?</definedName>
    <definedName name="PE_602_1">#REF!</definedName>
    <definedName name="PE_904">#NAME?</definedName>
    <definedName name="PE_904_1">#REF!</definedName>
    <definedName name="PE_906">#NAME?</definedName>
    <definedName name="PE_906_1">#REF!</definedName>
    <definedName name="PE_914">#NAME?</definedName>
    <definedName name="PE_914_1">#REF!</definedName>
    <definedName name="PE_922">#NAME?</definedName>
    <definedName name="PE_922_1">#REF!</definedName>
    <definedName name="PE412_1">#REF!</definedName>
    <definedName name="PEA">#REF!</definedName>
    <definedName name="PEDA01">#REF!</definedName>
    <definedName name="pedra">#REF!</definedName>
    <definedName name="PEDRAARRUMADA">#REF!</definedName>
    <definedName name="PEDRAJOGADA">#REF!</definedName>
    <definedName name="PEDRO">#N/A</definedName>
    <definedName name="PEDRO1">[0]!PEDRO1</definedName>
    <definedName name="PEJ">#REF!</definedName>
    <definedName name="pem10x50">#REF!</definedName>
    <definedName name="PEMM1CAT">#REF!</definedName>
    <definedName name="PEMN">#REF!</definedName>
    <definedName name="PEN">#REF!</definedName>
    <definedName name="PENCATURMA">#NAME?</definedName>
    <definedName name="PENCATURMA_1">#REF!</definedName>
    <definedName name="pendencias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p">#REF!</definedName>
    <definedName name="PERC_CARGA_MAN_ROCHA">#REF!</definedName>
    <definedName name="PERC_CARGA_MAN_TERRA">#REF!</definedName>
    <definedName name="PERC_CORTE_MEC">#REF!</definedName>
    <definedName name="PERC_ENTUPIMENTO">#REF!</definedName>
    <definedName name="PERC_ESCAV_JAZIDA">#REF!</definedName>
    <definedName name="PERC_ESGOTAMENTO_LIG">#REF!</definedName>
    <definedName name="PERC_ESGOTAMENTO_REDE">#REF!</definedName>
    <definedName name="PERC_FORN_TERRA">#REF!</definedName>
    <definedName name="PERC_REC_ASFALTO">#REF!</definedName>
    <definedName name="PERC_REC_CALÇADA">#REF!</definedName>
    <definedName name="PERC_REG_MECANIZADA">#REF!</definedName>
    <definedName name="PERC_REP_BLOKRET">#REF!</definedName>
    <definedName name="PERC_REP_PARALELEPÍPEDO">#REF!</definedName>
    <definedName name="PERC_TRAVESSIA">#REF!</definedName>
    <definedName name="PERC_UMIDECIMENTO">#REF!</definedName>
    <definedName name="PercResid.">#REF!</definedName>
    <definedName name="PERDA">#REF!</definedName>
    <definedName name="PERIODO">#REF!</definedName>
    <definedName name="PERÍODO">#REF!</definedName>
    <definedName name="PESO_DN_1000">1</definedName>
    <definedName name="PESO_DN_1200">1.4</definedName>
    <definedName name="PESO_DN_1500">1.8</definedName>
    <definedName name="PESO_DN_400">0.19</definedName>
    <definedName name="PESO_DN_600">0.34</definedName>
    <definedName name="PESO_DN_800">0.58</definedName>
    <definedName name="pesquisa">#REF!</definedName>
    <definedName name="pesquisa_25">#REF!</definedName>
    <definedName name="pesquisa1">#REF!</definedName>
    <definedName name="PESSO">#REF!</definedName>
    <definedName name="PESSO_1">#REF!</definedName>
    <definedName name="PESSO_25">#REF!</definedName>
    <definedName name="pessoal">#REF!</definedName>
    <definedName name="pessoal_1">#REF!</definedName>
    <definedName name="PET">#REF!</definedName>
    <definedName name="PEX">#REF!</definedName>
    <definedName name="PFORMA">#REF!</definedName>
    <definedName name="PFRESAGEM">#REF!</definedName>
    <definedName name="pft8x110">#REF!</definedName>
    <definedName name="pfu">#REF!</definedName>
    <definedName name="PG">#REF!</definedName>
    <definedName name="pgaf">#REF!</definedName>
    <definedName name="PGP">#REF!</definedName>
    <definedName name="pgr">#REF!</definedName>
    <definedName name="pgr30x30">#REF!</definedName>
    <definedName name="pgr40x40">#REF!</definedName>
    <definedName name="picc">#REF!</definedName>
    <definedName name="PICOS">#REF!</definedName>
    <definedName name="PII">#REF!</definedName>
    <definedName name="pin">#REF!</definedName>
    <definedName name="PINTFAIXA">#REF!</definedName>
    <definedName name="Pintura">#REF!</definedName>
    <definedName name="PIP">#REF!</definedName>
    <definedName name="PISTA">#REF!</definedName>
    <definedName name="PISTAPDLD">#REF!</definedName>
    <definedName name="PISTAPDLE">#REF!</definedName>
    <definedName name="PISTAPELD">#REF!</definedName>
    <definedName name="PISTAPELE">#REF!</definedName>
    <definedName name="PJOGADA">#REF!</definedName>
    <definedName name="PL">#REF!</definedName>
    <definedName name="PL_25">#REF!</definedName>
    <definedName name="PL_D">ROW(#REF!)=ROW(#REF!)</definedName>
    <definedName name="PL1_25">#REF!</definedName>
    <definedName name="PLA">#REF!</definedName>
    <definedName name="PLACA">#REF!</definedName>
    <definedName name="placas">#REF!</definedName>
    <definedName name="PLACAS_11">#REF!</definedName>
    <definedName name="PLACAS_12">#REF!</definedName>
    <definedName name="PLACAS_13">#REF!</definedName>
    <definedName name="PLACAS_15">#REF!</definedName>
    <definedName name="PLACAS_16">#REF!</definedName>
    <definedName name="PLACAS_19">#REF!</definedName>
    <definedName name="PLACAS_28">#REF!</definedName>
    <definedName name="PLACAS_7">#REF!</definedName>
    <definedName name="PLAN">#REF!</definedName>
    <definedName name="PLAN_1">#REF!</definedName>
    <definedName name="Plan1">#REF!</definedName>
    <definedName name="PLANEJADA">#REF!</definedName>
    <definedName name="PLANILHA">#REF!</definedName>
    <definedName name="PlanilhasOriginais">#REF!</definedName>
    <definedName name="PLANOS">#REF!</definedName>
    <definedName name="Plapla_11">#REF!</definedName>
    <definedName name="Plapla_12">#REF!</definedName>
    <definedName name="Plapla_13">#REF!</definedName>
    <definedName name="Plapla_15">#REF!</definedName>
    <definedName name="Plapla_16">#REF!</definedName>
    <definedName name="Plapla_17">#REF!</definedName>
    <definedName name="Plapla_19">#REF!</definedName>
    <definedName name="Plapla_2">#REF!</definedName>
    <definedName name="Plapla_28">#REF!</definedName>
    <definedName name="Plapla_3">#REF!</definedName>
    <definedName name="Plapla_4">#REF!</definedName>
    <definedName name="Plapla_7">#REF!</definedName>
    <definedName name="Plapla_9">#REF!</definedName>
    <definedName name="Plataforma">#REF!</definedName>
    <definedName name="PLB">#REF!</definedName>
    <definedName name="PLBU">#REF!</definedName>
    <definedName name="plc">#REF!</definedName>
    <definedName name="PLDA">#REF!</definedName>
    <definedName name="PLE.firstrow" hidden="1">#REF!</definedName>
    <definedName name="PLE.lastrow" hidden="1">#REF!</definedName>
    <definedName name="PLE.Medicao" hidden="1">#REF!</definedName>
    <definedName name="PLE.ValorDoEvento" hidden="1">SUMIF(#REF!,#REF!,OFFSET(#REF!,0,#REF!))</definedName>
    <definedName name="PLEIVAS">#REF!</definedName>
    <definedName name="plm">#REF!</definedName>
    <definedName name="PLP">#REF!</definedName>
    <definedName name="PLPS">#REF!</definedName>
    <definedName name="PLPTE">#REF!</definedName>
    <definedName name="PLSM">#REF!</definedName>
    <definedName name="PLSMF">#REF!</definedName>
    <definedName name="PLT">#REF!</definedName>
    <definedName name="PLVC">#REF!</definedName>
    <definedName name="PLVD">#REF!</definedName>
    <definedName name="pm1\7.5x7.5">#REF!</definedName>
    <definedName name="pm2.5x10">#REF!</definedName>
    <definedName name="pm2.5x7.5">#REF!</definedName>
    <definedName name="PM334_1">#REF!</definedName>
    <definedName name="PM335_1">#REF!</definedName>
    <definedName name="pm346_1">#REF!</definedName>
    <definedName name="PM405_1">#REF!</definedName>
    <definedName name="PM406_1">#REF!</definedName>
    <definedName name="pm4x30">#REF!</definedName>
    <definedName name="pm4x5">#REF!</definedName>
    <definedName name="pm5x6">#REF!</definedName>
    <definedName name="pm6x12">#REF!</definedName>
    <definedName name="pm7.5x7.5">#REF!</definedName>
    <definedName name="PM970_1">#REF!</definedName>
    <definedName name="PMBF">#REF!</definedName>
    <definedName name="PMBQ">#REF!</definedName>
    <definedName name="PMBQA">#REF!</definedName>
    <definedName name="PMBQT">#REF!</definedName>
    <definedName name="PMBUQ">#REF!</definedName>
    <definedName name="pmc">#REF!</definedName>
    <definedName name="pmc200x210">#REF!</definedName>
    <definedName name="pmc50x210">#REF!</definedName>
    <definedName name="pmc55x210">#REF!</definedName>
    <definedName name="pmc80x200">#REF!</definedName>
    <definedName name="pmc80x210">#REF!</definedName>
    <definedName name="pmc85x210">#REF!</definedName>
    <definedName name="PMD">#REF!</definedName>
    <definedName name="pmf">#REF!</definedName>
    <definedName name="PMFC01">#REF!</definedName>
    <definedName name="PMICRO1.5">#REF!</definedName>
    <definedName name="PMOB">#REF!</definedName>
    <definedName name="pmr">#REF!</definedName>
    <definedName name="PMRP2ANOS">#REF!</definedName>
    <definedName name="PMS">#REF!</definedName>
    <definedName name="pmtv">#REF!</definedName>
    <definedName name="pmtv130x110">#REF!</definedName>
    <definedName name="pmtv350x110">#REF!</definedName>
    <definedName name="pmtv360x110">#REF!</definedName>
    <definedName name="pmtv50x110">#REF!</definedName>
    <definedName name="PMUDAS">#REF!</definedName>
    <definedName name="PN_95">#REF!</definedName>
    <definedName name="PN_95_AN">#REF!</definedName>
    <definedName name="PN_95_AT">#REF!</definedName>
    <definedName name="pnaav">#REF!</definedName>
    <definedName name="pnaav130x110">#REF!</definedName>
    <definedName name="pnaav350x110">#REF!</definedName>
    <definedName name="pnaav360x110">#REF!</definedName>
    <definedName name="pnaav50x110">#REF!</definedName>
    <definedName name="pnc">#REF!</definedName>
    <definedName name="pnv">#REF!</definedName>
    <definedName name="PO.ValoresBDI" hidden="1">OFFSET(#REF!,1,0):OFFSET(#REF!,-1,0)</definedName>
    <definedName name="pob">#REF!</definedName>
    <definedName name="pogaf">#REF!</definedName>
    <definedName name="poi">#REF!</definedName>
    <definedName name="poiv">#REF!</definedName>
    <definedName name="pomr150x210">#REF!</definedName>
    <definedName name="pomr165x210">#REF!</definedName>
    <definedName name="pomr80x210">#REF!</definedName>
    <definedName name="PONTALETEAMENTO">#REF!</definedName>
    <definedName name="PONTALETEAMENTO_AN">#REF!</definedName>
    <definedName name="PONTALETEAMENTO_AT">#REF!</definedName>
    <definedName name="Ponte">#REF!</definedName>
    <definedName name="Ponte_10">#N/A</definedName>
    <definedName name="Ponte_12">#N/A</definedName>
    <definedName name="Ponte_19">#N/A</definedName>
    <definedName name="Ponte_2">#N/A</definedName>
    <definedName name="Ponte_21">#N/A</definedName>
    <definedName name="Ponte_23">#N/A</definedName>
    <definedName name="Ponte_24">#N/A</definedName>
    <definedName name="Ponte_26">#N/A</definedName>
    <definedName name="Ponte_27">#N/A</definedName>
    <definedName name="Ponte_29">#N/A</definedName>
    <definedName name="Ponte_30">#N/A</definedName>
    <definedName name="Ponte_31">#N/A</definedName>
    <definedName name="Ponte_33">#N/A</definedName>
    <definedName name="Ponte_34">#N/A</definedName>
    <definedName name="Ponte_35">#N/A</definedName>
    <definedName name="Ponte_36">#N/A</definedName>
    <definedName name="Ponte_37">#N/A</definedName>
    <definedName name="Ponte_38">#N/A</definedName>
    <definedName name="Ponte_39">#N/A</definedName>
    <definedName name="Ponte_4">#N/A</definedName>
    <definedName name="Ponte_40">#N/A</definedName>
    <definedName name="Ponte_41">#N/A</definedName>
    <definedName name="Ponte_42">#N/A</definedName>
    <definedName name="Ponte_43">#N/A</definedName>
    <definedName name="Ponte_44">#N/A</definedName>
    <definedName name="Ponte_45">#N/A</definedName>
    <definedName name="Ponte_46">#N/A</definedName>
    <definedName name="Ponte_47">#N/A</definedName>
    <definedName name="Ponte_48">#N/A</definedName>
    <definedName name="Ponte_51">#N/A</definedName>
    <definedName name="Ponte_52">#N/A</definedName>
    <definedName name="Ponte_53">#N/A</definedName>
    <definedName name="Ponte_55">#N/A</definedName>
    <definedName name="Ponte_58">#N/A</definedName>
    <definedName name="Ponte_59">#N/A</definedName>
    <definedName name="Ponte_60">#N/A</definedName>
    <definedName name="Ponte_61">#N/A</definedName>
    <definedName name="Ponte_62">#N/A</definedName>
    <definedName name="Ponte_63">#N/A</definedName>
    <definedName name="Ponte_64">#N/A</definedName>
    <definedName name="Ponte_65">#N/A</definedName>
    <definedName name="Ponte_66">#N/A</definedName>
    <definedName name="Ponte_67">#N/A</definedName>
    <definedName name="Ponte_68">#N/A</definedName>
    <definedName name="Ponte_69">#N/A</definedName>
    <definedName name="Ponte_70">#N/A</definedName>
    <definedName name="Ponte_71">#N/A</definedName>
    <definedName name="Ponte_72">#N/A</definedName>
    <definedName name="Ponte_8">#N/A</definedName>
    <definedName name="PONTEMADEIRA">#REF!</definedName>
    <definedName name="popopopo">#REF!</definedName>
    <definedName name="port">#REF!</definedName>
    <definedName name="Posição">#REF!</definedName>
    <definedName name="potencia">#REF!</definedName>
    <definedName name="pp">#REF!</definedName>
    <definedName name="pp_5">#N/A</definedName>
    <definedName name="pp_6">#REF!</definedName>
    <definedName name="pp_7">#N/A</definedName>
    <definedName name="pp_7_1">NA()</definedName>
    <definedName name="pp_8">#REF!</definedName>
    <definedName name="pp_9">#N/A</definedName>
    <definedName name="pp_9_1">NA()</definedName>
    <definedName name="PP1.1">#REF!</definedName>
    <definedName name="PP1.10">#REF!</definedName>
    <definedName name="PP1.11">#REF!</definedName>
    <definedName name="PP1.12">#REF!</definedName>
    <definedName name="PP1.13">#REF!</definedName>
    <definedName name="PP1.14">#REF!</definedName>
    <definedName name="PP1.15">#REF!</definedName>
    <definedName name="PP1.2">#REF!</definedName>
    <definedName name="PP1.3">#REF!</definedName>
    <definedName name="PP1.4">#REF!</definedName>
    <definedName name="PP1.5">#REF!</definedName>
    <definedName name="PP1.6">#REF!</definedName>
    <definedName name="PP1.7">#REF!</definedName>
    <definedName name="PP1.8">#REF!</definedName>
    <definedName name="PP1.9">#REF!</definedName>
    <definedName name="ppb">#REF!</definedName>
    <definedName name="PPEDREIRO">#NAME?</definedName>
    <definedName name="PPEDREIRO_1">#REF!</definedName>
    <definedName name="PPEN">#REF!</definedName>
    <definedName name="ppha">#REF!</definedName>
    <definedName name="pphi">#REF!</definedName>
    <definedName name="pphl">#REF!</definedName>
    <definedName name="pphpl">#REF!</definedName>
    <definedName name="PPINTOR">#NAME?</definedName>
    <definedName name="PPINTOR_1">#REF!</definedName>
    <definedName name="PPL">#REF!</definedName>
    <definedName name="PPLA">#REF!</definedName>
    <definedName name="PPLT">#REF!</definedName>
    <definedName name="ppp">#REF!</definedName>
    <definedName name="ppt">#REF!</definedName>
    <definedName name="PPUMO">NA()</definedName>
    <definedName name="PPUMO_6">#REF!</definedName>
    <definedName name="PPUMO_7">#REF!</definedName>
    <definedName name="PPUMO_8">#N/A</definedName>
    <definedName name="PPUMO_8_1">NA()</definedName>
    <definedName name="PPUMO_9">#N/A</definedName>
    <definedName name="PPUMO_9_1">NA()</definedName>
    <definedName name="PR">#REF!&lt;&gt;[0]!NUMEROMEDIÇÃO</definedName>
    <definedName name="PRA">#REF!</definedName>
    <definedName name="prazo">#REF!</definedName>
    <definedName name="PRBQ">#REF!</definedName>
    <definedName name="PRCB">#REF!</definedName>
    <definedName name="PRCC">#REF!</definedName>
    <definedName name="PRCCL">#REF!</definedName>
    <definedName name="Prd">#REF!</definedName>
    <definedName name="PrdAux">#REF!</definedName>
    <definedName name="PRDM">#REF!</definedName>
    <definedName name="PREC">#REF!</definedName>
    <definedName name="PREC_1">#REF!</definedName>
    <definedName name="PRECO">#REF!</definedName>
    <definedName name="PREÇO_ETE">#REF!</definedName>
    <definedName name="PREÇO_ETE_2">#REF!</definedName>
    <definedName name="PREÇO_ETE_3">#REF!</definedName>
    <definedName name="PREÇO_ETE_4">#REF!</definedName>
    <definedName name="Preço_Improd.">#REF!</definedName>
    <definedName name="Preço_parcial">#REF!</definedName>
    <definedName name="Preço_prod.">#REF!</definedName>
    <definedName name="PREÇO_REDE">#REF!</definedName>
    <definedName name="preco1">#REF!</definedName>
    <definedName name="preços">#REF!</definedName>
    <definedName name="PREÇOSOBRAS">#NAME?</definedName>
    <definedName name="PRECP">#REF!</definedName>
    <definedName name="PRECREV">#REF!</definedName>
    <definedName name="PREF">#REF!</definedName>
    <definedName name="PREFEITO">#REF!</definedName>
    <definedName name="PREGO">#REF!</definedName>
    <definedName name="PREMN">#REF!</definedName>
    <definedName name="PREMOÇÃOPS">#REF!</definedName>
    <definedName name="PRETRO">#REF!</definedName>
    <definedName name="prf">#REF!</definedName>
    <definedName name="prg">#REF!</definedName>
    <definedName name="PRGC">#REF!</definedName>
    <definedName name="Print">#REF!</definedName>
    <definedName name="Print_1">#REF!</definedName>
    <definedName name="Print_2">#REF!</definedName>
    <definedName name="Print_25">#REF!</definedName>
    <definedName name="Print_3">#REF!</definedName>
    <definedName name="Print_4">#REF!</definedName>
    <definedName name="Print_Area_1">#REF!</definedName>
    <definedName name="Print_Area_MI">#REF!</definedName>
    <definedName name="Print_Area_MI_1">#REF!</definedName>
    <definedName name="Print_Area_MI_2">#REF!</definedName>
    <definedName name="Print_Area_MI_25">#REF!</definedName>
    <definedName name="Print_Area_MI_3">#REF!</definedName>
    <definedName name="Print_Area_MI_4">#REF!</definedName>
    <definedName name="PRINT_TITLES_MI">#REF!</definedName>
    <definedName name="PRINT_TITLES_MI_1">#REF!</definedName>
    <definedName name="PRINT_TITLES_MI_3">#REF!</definedName>
    <definedName name="prl250m">#REF!</definedName>
    <definedName name="PRM">#REF!</definedName>
    <definedName name="PRM1C">#REF!</definedName>
    <definedName name="PRMAT">#REF!</definedName>
    <definedName name="PRMEC">#REF!</definedName>
    <definedName name="PRMECAT">#REF!</definedName>
    <definedName name="PRMFD">#REF!</definedName>
    <definedName name="PRMN">#REF!</definedName>
    <definedName name="PRMSH">#REF!</definedName>
    <definedName name="PROC_BAIRROS">#REF!</definedName>
    <definedName name="PROC_BOLETINS">#REF!</definedName>
    <definedName name="PROC_CABEÇALHO">#REF!</definedName>
    <definedName name="PROC_CIDADE">#REF!</definedName>
    <definedName name="PROC_EMPREITEIRAS">#REF!</definedName>
    <definedName name="PROC_MEDIÇÕES">#REF!</definedName>
    <definedName name="PROC_PREÇOS">#REF!</definedName>
    <definedName name="PROC_TEXTOS">#REF!</definedName>
    <definedName name="PROD_1">#REF!</definedName>
    <definedName name="PROD_1_1">{#N/A,#N/A,TRUE,"Serviços"}</definedName>
    <definedName name="PROD_11">#REF!</definedName>
    <definedName name="produção">#REF!</definedName>
    <definedName name="produçao1">#REF!</definedName>
    <definedName name="PRODUCAO364">#REF!</definedName>
    <definedName name="PRODUCAO364_1">#REF!</definedName>
    <definedName name="PROGRAMA">#REF!</definedName>
    <definedName name="PROMZ">#REF!</definedName>
    <definedName name="Proprietário">#REF!</definedName>
    <definedName name="prot.ambient">#REF!</definedName>
    <definedName name="prot.ambient_1">#REF!</definedName>
    <definedName name="prot.ambient_2">#REF!</definedName>
    <definedName name="prot.ambient_3">#REF!</definedName>
    <definedName name="prot.ambient_4">#REF!</definedName>
    <definedName name="PRP">#REF!</definedName>
    <definedName name="PRPA">#REF!</definedName>
    <definedName name="PRPDMAN">#REF!</definedName>
    <definedName name="PRPDMEC">#REF!</definedName>
    <definedName name="PRPL">#REF!</definedName>
    <definedName name="PRPS">#REF!</definedName>
    <definedName name="PRPT">#REF!</definedName>
    <definedName name="PRR1C">#REF!</definedName>
    <definedName name="PRRMBUQ">#REF!</definedName>
    <definedName name="PRRP">#REF!</definedName>
    <definedName name="PRZ">#REF!</definedName>
    <definedName name="PS">#REF!</definedName>
    <definedName name="PS_CALÇADA_AN">#REF!</definedName>
    <definedName name="PS_CALÇADA_AT">#REF!</definedName>
    <definedName name="PS_RUA_AN">#REF!</definedName>
    <definedName name="PS_RUA_AT">#REF!</definedName>
    <definedName name="PSCB">#REF!</definedName>
    <definedName name="pse">#REF!</definedName>
    <definedName name="PSELAGEM">#REF!</definedName>
    <definedName name="PSERVENTE">#NAME?</definedName>
    <definedName name="PSERVENTE_1">#REF!</definedName>
    <definedName name="PSERVIÇOS">#REF!</definedName>
    <definedName name="PSERVIÇOS_1">#REF!</definedName>
    <definedName name="PSERVIÇOS_25">#REF!</definedName>
    <definedName name="PSINAL">#REF!</definedName>
    <definedName name="pslb">#REF!</definedName>
    <definedName name="pslp">#REF!</definedName>
    <definedName name="PSMC">#REF!</definedName>
    <definedName name="psp">#REF!</definedName>
    <definedName name="PST">#REF!</definedName>
    <definedName name="pt">#REF!</definedName>
    <definedName name="PTA2A">#REF!</definedName>
    <definedName name="ptac">#REF!</definedName>
    <definedName name="PTB">#REF!</definedName>
    <definedName name="PTBA">#REF!</definedName>
    <definedName name="PTBT">#REF!</definedName>
    <definedName name="PTCAP20">#REF!</definedName>
    <definedName name="PTCAP20MBQ">#REF!</definedName>
    <definedName name="PTCAP20MBUQ">#REF!</definedName>
    <definedName name="PTCAPMBUQ">#REF!</definedName>
    <definedName name="PTCB4">#REF!</definedName>
    <definedName name="PTCC">#REF!</definedName>
    <definedName name="PTCC4">#REF!</definedName>
    <definedName name="PTCCB10">#REF!</definedName>
    <definedName name="ptcf">#REF!</definedName>
    <definedName name="ptcf80x210">#REF!</definedName>
    <definedName name="PTCM30">#REF!</definedName>
    <definedName name="PTCM30RP">#REF!</definedName>
    <definedName name="PTCM30TB">#REF!</definedName>
    <definedName name="PTCMI">#REF!</definedName>
    <definedName name="PTCMRP">#REF!</definedName>
    <definedName name="ptdc6">#REF!</definedName>
    <definedName name="pte">#REF!</definedName>
    <definedName name="pte_38">#N/A</definedName>
    <definedName name="PTEB4">#REF!</definedName>
    <definedName name="PTEMULCS">#REF!</definedName>
    <definedName name="PTEMULFLEX">#REF!</definedName>
    <definedName name="PTEMULTSD">#REF!</definedName>
    <definedName name="PTEMULTSS">#REF!</definedName>
    <definedName name="ptin">#REF!</definedName>
    <definedName name="ptlb">#REF!</definedName>
    <definedName name="PTLB10">#REF!</definedName>
    <definedName name="PTLCB10">#REF!</definedName>
    <definedName name="PTLCB5">#REF!</definedName>
    <definedName name="PTLCC4">#REF!</definedName>
    <definedName name="PTLMB">#REF!</definedName>
    <definedName name="PTLMR">#REF!</definedName>
    <definedName name="ptm">#REF!</definedName>
    <definedName name="ptmc">#REF!</definedName>
    <definedName name="ptmc70x70">#REF!</definedName>
    <definedName name="ptmc80x60">#REF!</definedName>
    <definedName name="ptmv">#REF!</definedName>
    <definedName name="ptmv80x210">#REF!</definedName>
    <definedName name="ptmv85x210">#REF!</definedName>
    <definedName name="ptmv90x210">#REF!</definedName>
    <definedName name="Pto" hidden="1">ROUND(#REF!*#REF!,2)</definedName>
    <definedName name="ptpl">#REF!</definedName>
    <definedName name="PTRL1C0.8">#REF!</definedName>
    <definedName name="PTRL1CE">#REF!</definedName>
    <definedName name="PTRL1CLAMAG">#REF!</definedName>
    <definedName name="PTRL1CMBF">#REF!</definedName>
    <definedName name="PTRM1C">#REF!</definedName>
    <definedName name="PTRR1C">#REF!</definedName>
    <definedName name="PTRR1CCD">#REF!</definedName>
    <definedName name="PTRR1CP">#REF!</definedName>
    <definedName name="PTRR1CPL">#REF!</definedName>
    <definedName name="PTRR1CST">#REF!</definedName>
    <definedName name="PTRR1CTB">#REF!</definedName>
    <definedName name="PTSD">#REF!</definedName>
    <definedName name="PTSD2">#REF!</definedName>
    <definedName name="PTSSP">#REF!</definedName>
    <definedName name="PU">#REF!</definedName>
    <definedName name="PU_6">#REF!</definedName>
    <definedName name="PU_7">#REF!</definedName>
    <definedName name="PU_8">#N/A</definedName>
    <definedName name="PU_8_1">NA()</definedName>
    <definedName name="PU_9">#N/A</definedName>
    <definedName name="PU_9_1">NA()</definedName>
    <definedName name="pu334_1">#REF!</definedName>
    <definedName name="pu335_1">#REF!</definedName>
    <definedName name="PU3S0120000">#NAME?</definedName>
    <definedName name="PU3S0120000_1">#REF!</definedName>
    <definedName name="PU3S0193000">#NAME?</definedName>
    <definedName name="PU3S0193000_1">#REF!</definedName>
    <definedName name="PU3S0220001">#NAME?</definedName>
    <definedName name="PU3S0220001_1">#REF!</definedName>
    <definedName name="PU3S0223000">#NAME?</definedName>
    <definedName name="PU3S0223000_1">#REF!</definedName>
    <definedName name="PU3S0240000">#NAME?</definedName>
    <definedName name="PU3S0240000_1">#REF!</definedName>
    <definedName name="PU3S0251000">#NAME?</definedName>
    <definedName name="PU3S0251000_1">#REF!</definedName>
    <definedName name="PU3S0253001">#NAME?</definedName>
    <definedName name="PU3S0253001_1">#REF!</definedName>
    <definedName name="PU3S0254000">#NAME?</definedName>
    <definedName name="PU3S0254000_1">#REF!</definedName>
    <definedName name="PU3S0260100">#NAME?</definedName>
    <definedName name="PU3S0260100_1">#REF!</definedName>
    <definedName name="PU3S0290000">#NAME?</definedName>
    <definedName name="PU3S0290000_1">#REF!</definedName>
    <definedName name="PU3S0331000">#NAME?</definedName>
    <definedName name="PU3S0331000_1">#REF!</definedName>
    <definedName name="PU3S0332901">#NAME?</definedName>
    <definedName name="PU3S0332901_1">#REF!</definedName>
    <definedName name="PU3S0334002">#NAME?</definedName>
    <definedName name="PU3S0334002_1">#REF!</definedName>
    <definedName name="PU3S0335300">#NAME?</definedName>
    <definedName name="PU3S0335300_1">#REF!</definedName>
    <definedName name="PU3S0337000">#NAME?</definedName>
    <definedName name="PU3S0337000_1">#REF!</definedName>
    <definedName name="PU3S0394001">#NAME?</definedName>
    <definedName name="PU3S0394001_1">#REF!</definedName>
    <definedName name="PU3S0394002">#NAME?</definedName>
    <definedName name="PU3S0394002_1">#REF!</definedName>
    <definedName name="PU3S0395000">#NAME?</definedName>
    <definedName name="PU3S0395000_1">#REF!</definedName>
    <definedName name="PU3S0400000">#NAME?</definedName>
    <definedName name="PU3S0400000_1">#REF!</definedName>
    <definedName name="PU3S0400001">#NAME?</definedName>
    <definedName name="PU3S0400001_1">#REF!</definedName>
    <definedName name="PU3S0459000">#NAME?</definedName>
    <definedName name="PU3S0459000_1">#REF!</definedName>
    <definedName name="PU3S0499908">#NAME?</definedName>
    <definedName name="PU3S0499908_1">#REF!</definedName>
    <definedName name="PU3S0500000">#NAME?</definedName>
    <definedName name="PU3S0500000_1">#REF!</definedName>
    <definedName name="PU3S0500100">#NAME?</definedName>
    <definedName name="PU3S0500100_1">#REF!</definedName>
    <definedName name="PU3S0510102">#NAME?</definedName>
    <definedName name="PU3S0510102_1">#REF!</definedName>
    <definedName name="PU3S0810000">#NAME?</definedName>
    <definedName name="PU3S0810000_1">#REF!</definedName>
    <definedName name="PU3S0810101">#NAME?</definedName>
    <definedName name="PU3S0810101_1">#REF!</definedName>
    <definedName name="PU3S0810102">#NAME?</definedName>
    <definedName name="PU3S0810102_1">#REF!</definedName>
    <definedName name="PU3S0810201">#NAME?</definedName>
    <definedName name="PU3S0810201_1">#REF!</definedName>
    <definedName name="PU3S0810900">#NAME?</definedName>
    <definedName name="PU3S0810900_1">#REF!</definedName>
    <definedName name="PU3S0820000">#NAME?</definedName>
    <definedName name="PU3S0820000_1">#REF!</definedName>
    <definedName name="PU3S0830001">#NAME?</definedName>
    <definedName name="PU3S0830001_1">#REF!</definedName>
    <definedName name="PU3S0830101">#NAME?</definedName>
    <definedName name="PU3S0830101_1">#REF!</definedName>
    <definedName name="PU3S0830102">#NAME?</definedName>
    <definedName name="PU3S0830102_1">#REF!</definedName>
    <definedName name="PU3S0830103">#NAME?</definedName>
    <definedName name="PU3S0830103_1">#REF!</definedName>
    <definedName name="PU3S0830201">#NAME?</definedName>
    <definedName name="PU3S0830201_1">#REF!</definedName>
    <definedName name="PU3S0830202">#NAME?</definedName>
    <definedName name="PU3S0830202_1">#REF!</definedName>
    <definedName name="PU3S0830203">#NAME?</definedName>
    <definedName name="PU3S0830203_1">#REF!</definedName>
    <definedName name="PU3S0830204">#NAME?</definedName>
    <definedName name="PU3S0830204_1">#REF!</definedName>
    <definedName name="PU3S0830205">#NAME?</definedName>
    <definedName name="PU3S0830205_1">#REF!</definedName>
    <definedName name="PU3S0840000">#NAME?</definedName>
    <definedName name="PU3S0840000_1">#REF!</definedName>
    <definedName name="PU3S0840001">#NAME?</definedName>
    <definedName name="PU3S0840001_1">#REF!</definedName>
    <definedName name="PU3S0840002">#NAME?</definedName>
    <definedName name="PU3S0840002_1">#REF!</definedName>
    <definedName name="PU3S0840100">#NAME?</definedName>
    <definedName name="PU3S0840100_1">#REF!</definedName>
    <definedName name="PU3S0840200">#NAME?</definedName>
    <definedName name="PU3S0840200_1">#REF!</definedName>
    <definedName name="PU3S0840300">#NAME?</definedName>
    <definedName name="PU3S0840300_1">#REF!</definedName>
    <definedName name="PU3S0840400">#NAME?</definedName>
    <definedName name="PU3S0840400_1">#REF!</definedName>
    <definedName name="PU3S0850000">#NAME?</definedName>
    <definedName name="PU3S0850000_1">#REF!</definedName>
    <definedName name="PU3S0850100">#NAME?</definedName>
    <definedName name="PU3S0850100_1">#REF!</definedName>
    <definedName name="PU3S0851000">#NAME?</definedName>
    <definedName name="PU3S0851000_1">#REF!</definedName>
    <definedName name="PU3S0851100">#NAME?</definedName>
    <definedName name="PU3S0851100_1">#REF!</definedName>
    <definedName name="PU3S0890000">#NAME?</definedName>
    <definedName name="PU3S0890000_1">#REF!</definedName>
    <definedName name="PU3S0890001">#NAME?</definedName>
    <definedName name="PU3S0890001_1">#REF!</definedName>
    <definedName name="PU3S0890100">#NAME?</definedName>
    <definedName name="PU3S0890100_1">#REF!</definedName>
    <definedName name="PU3S0890101">#NAME?</definedName>
    <definedName name="PU3S0890101_1">#REF!</definedName>
    <definedName name="PU3S0891000">#NAME?</definedName>
    <definedName name="PU3S0891000_1">#REF!</definedName>
    <definedName name="PU3S0900200">#NAME?</definedName>
    <definedName name="PU3S0900200_1">#REF!</definedName>
    <definedName name="PU3S0900203">#NAME?</definedName>
    <definedName name="PU3S0900203_1">#REF!</definedName>
    <definedName name="PU3S0900241">#NAME?</definedName>
    <definedName name="PU3S0900241_1">#REF!</definedName>
    <definedName name="PU3S0920270">#NAME?</definedName>
    <definedName name="PU3S0920270_1">#REF!</definedName>
    <definedName name="PU4S0612001">#NAME?</definedName>
    <definedName name="PU4S0612001_1">#REF!</definedName>
    <definedName name="PU4S0612101">#NAME?</definedName>
    <definedName name="PU4S0612101_1">#REF!</definedName>
    <definedName name="PU4S0612111">#NAME?</definedName>
    <definedName name="PU4S0612111_1">#REF!</definedName>
    <definedName name="PU4S0620002">#NAME?</definedName>
    <definedName name="PU4S0620002_1">#REF!</definedName>
    <definedName name="PUE412_1">#REF!</definedName>
    <definedName name="PUM">NA()</definedName>
    <definedName name="PUM_6">#REF!</definedName>
    <definedName name="PUM_7">#REF!</definedName>
    <definedName name="PUM_8">#N/A</definedName>
    <definedName name="PUM_8_1">NA()</definedName>
    <definedName name="PUM_9">#N/A</definedName>
    <definedName name="PUM_9_1">NA()</definedName>
    <definedName name="pum405_1">#REF!</definedName>
    <definedName name="pum406_1">#REF!</definedName>
    <definedName name="pum609_1">#REF!</definedName>
    <definedName name="pum969_1">#REF!</definedName>
    <definedName name="PUMO">NA()</definedName>
    <definedName name="PUMO_6">#REF!</definedName>
    <definedName name="PUMO_7">#REF!</definedName>
    <definedName name="PUMO_8">#N/A</definedName>
    <definedName name="PUMO_8_1">NA()</definedName>
    <definedName name="PUMO_9">#N/A</definedName>
    <definedName name="PUMO_9_1">NA()</definedName>
    <definedName name="Pun">#REF!</definedName>
    <definedName name="Pun_26">NA()</definedName>
    <definedName name="Pun_27">NA()</definedName>
    <definedName name="PUPA">#REF!</definedName>
    <definedName name="PUPJ">#REF!</definedName>
    <definedName name="PV_10">#REF!</definedName>
    <definedName name="PV_10_AN">#REF!</definedName>
    <definedName name="PV_10_AT">#REF!</definedName>
    <definedName name="PV_15">#REF!</definedName>
    <definedName name="PV_15_AN">#REF!</definedName>
    <definedName name="PV_15_AT">#REF!</definedName>
    <definedName name="PV_20_AN">#REF!</definedName>
    <definedName name="PV_20_AT">#REF!</definedName>
    <definedName name="PV_25">#REF!</definedName>
    <definedName name="PV_25_AN">#REF!</definedName>
    <definedName name="PV_25_AT">#REF!</definedName>
    <definedName name="PV_30">#REF!</definedName>
    <definedName name="PV_30_AN">#REF!</definedName>
    <definedName name="PV_30_AT">#REF!</definedName>
    <definedName name="PV_35">#REF!</definedName>
    <definedName name="PV_35_AN">#REF!</definedName>
    <definedName name="PV_35_AT">#REF!</definedName>
    <definedName name="PV_40">#REF!</definedName>
    <definedName name="PV_40_AN">#REF!</definedName>
    <definedName name="PV_40_AT">#REF!</definedName>
    <definedName name="PV_45">#REF!</definedName>
    <definedName name="PV_45_AN">#REF!</definedName>
    <definedName name="PV_45_AT">#REF!</definedName>
    <definedName name="PV_50_AN">#REF!</definedName>
    <definedName name="PV_50_AT">#REF!</definedName>
    <definedName name="PV_55_AN">#REF!</definedName>
    <definedName name="PV_55_AT">#REF!</definedName>
    <definedName name="PV_ATÉ_2_AN">SUM(#REF!)</definedName>
    <definedName name="PV_ATÉ_2_AT">SUM(#REF!)</definedName>
    <definedName name="PVC">#REF!</definedName>
    <definedName name="PVC_100_AN">#REF!</definedName>
    <definedName name="PVC_100_AT">#REF!</definedName>
    <definedName name="PVC_150_AN">#REF!</definedName>
    <definedName name="PVC_150_AT">#REF!</definedName>
    <definedName name="PVC_200_AN">#REF!</definedName>
    <definedName name="PVC_200_AT">#REF!</definedName>
    <definedName name="PVC_250_AN">#REF!</definedName>
    <definedName name="PVC_250_AT">#REF!</definedName>
    <definedName name="PVC_300_AN">#REF!</definedName>
    <definedName name="PVC_300_AT">#REF!</definedName>
    <definedName name="PVC_350_AN">#REF!</definedName>
    <definedName name="PVC_350_AT">#REF!</definedName>
    <definedName name="PVC_375_AN">#REF!</definedName>
    <definedName name="PVC_375_AT">#REF!</definedName>
    <definedName name="PVC_75_AN">#REF!</definedName>
    <definedName name="PVC_75_AT">#REF!</definedName>
    <definedName name="pvo">#REF!</definedName>
    <definedName name="pvtf150x250">#REF!</definedName>
    <definedName name="pvtj95x245">#REF!</definedName>
    <definedName name="pvtt280x210">#REF!</definedName>
    <definedName name="Q">#REF!</definedName>
    <definedName name="q_1">#REF!</definedName>
    <definedName name="q_25">#REF!</definedName>
    <definedName name="Q913m123">#REF!</definedName>
    <definedName name="QCI.CPManual" hidden="1">ROUND(#REF!,2)</definedName>
    <definedName name="QCI.DescManual" hidden="1">#REF!</definedName>
    <definedName name="QCI.Divisao" hidden="1">#REF!</definedName>
    <definedName name="QCI.ExisteManual" hidden="1">(COUNTIF(#REF!,"Manual")+COUNTIF(#REF!,"SemiAuto"))&gt;0</definedName>
    <definedName name="QCI.InvManual" hidden="1">ROUND(#REF!,2)</definedName>
    <definedName name="QCI.ItemInvestimento" hidden="1">OFFSET(#REF!,1,0,COUNTA(#REF!)-1,1)</definedName>
    <definedName name="QCI.LoteManual" hidden="1">#REF!</definedName>
    <definedName name="QCI.MaxCPManual" hidden="1">#REF!-#REF!</definedName>
    <definedName name="QCI.MaxOUManual" hidden="1">#REF!-#REF!</definedName>
    <definedName name="QCI.OutrosManual" hidden="1">ROUND(#REF!,2)</definedName>
    <definedName name="QCI.SubItemInvestimento" hidden="1">OFFSET(#REF!,1,MATCH(#REF!,#REF!,0)-1,INDEX(#REF!,MATCH(#REF!,#REF!,0)+1))</definedName>
    <definedName name="QCI.SumCPMANUAL" hidden="1">SUMIF(#REF!,"Manual",#REF!)</definedName>
    <definedName name="QCI.SumINVMANUAL" hidden="1">SUMIF(#REF!,"Manual",#REF!)</definedName>
    <definedName name="QCI.SumOUTROSMANUAL" hidden="1">SUMIF(#REF!,"Manual",#REF!)</definedName>
    <definedName name="QCI.SumREPASSEMANUAL" hidden="1">[0]!__________________PCB5-[0]!___________________TSD2-[0]!__________________la2</definedName>
    <definedName name="QD">#REF!</definedName>
    <definedName name="Qd.Comp.Miranda">#REF!</definedName>
    <definedName name="qdsb12">#REF!</definedName>
    <definedName name="qdsb18">#REF!</definedName>
    <definedName name="qdsb3">#REF!</definedName>
    <definedName name="qdsb6">#REF!</definedName>
    <definedName name="QDT">#REF!</definedName>
    <definedName name="QDT_1">#REF!</definedName>
    <definedName name="QDT_10">#REF!</definedName>
    <definedName name="QDT_11">#REF!</definedName>
    <definedName name="QDT_12">#REF!</definedName>
    <definedName name="QDT_13">#REF!</definedName>
    <definedName name="QDT_14">#REF!</definedName>
    <definedName name="QDT_3">#REF!</definedName>
    <definedName name="QDT_4">#REF!</definedName>
    <definedName name="QDT_5">#REF!</definedName>
    <definedName name="QDT_6">#REF!</definedName>
    <definedName name="QDT_7">#REF!</definedName>
    <definedName name="QDT_8">#REF!</definedName>
    <definedName name="QDT_9">#REF!</definedName>
    <definedName name="qdt20x20">#REF!</definedName>
    <definedName name="qdt40x40">#REF!</definedName>
    <definedName name="qdt60x60">#REF!</definedName>
    <definedName name="QF">#REF!</definedName>
    <definedName name="QF_6">#REF!</definedName>
    <definedName name="QF_7">#REF!</definedName>
    <definedName name="QF_8">#N/A</definedName>
    <definedName name="QF_8_1">NA()</definedName>
    <definedName name="QF_9">#N/A</definedName>
    <definedName name="QF_9_1">NA()</definedName>
    <definedName name="qgm">#REF!</definedName>
    <definedName name="qgt">#REF!</definedName>
    <definedName name="qh">NA()</definedName>
    <definedName name="QI">#REF!</definedName>
    <definedName name="QI_6">#REF!</definedName>
    <definedName name="QI_7">#REF!</definedName>
    <definedName name="QI_8">#N/A</definedName>
    <definedName name="QI_8_1">NA()</definedName>
    <definedName name="QI_9">#N/A</definedName>
    <definedName name="QI_9_1">NA()</definedName>
    <definedName name="qm">NA()</definedName>
    <definedName name="qpa30x30">#REF!</definedName>
    <definedName name="qpe40x40">#REF!</definedName>
    <definedName name="qpe50x50">#REF!</definedName>
    <definedName name="qpe60x60">#REF!</definedName>
    <definedName name="qpe80x80">#REF!</definedName>
    <definedName name="qpg30x30">#REF!</definedName>
    <definedName name="qq">#N/A</definedName>
    <definedName name="QQ_2">#REF!</definedName>
    <definedName name="qq_2_">#REF!</definedName>
    <definedName name="qq_2__38">#N/A</definedName>
    <definedName name="QQ_2_1">#REF!</definedName>
    <definedName name="QQ_2_10">#REF!</definedName>
    <definedName name="QQ_2_12">#REF!</definedName>
    <definedName name="QQ_2_13">#REF!</definedName>
    <definedName name="QQ_2_14">#REF!</definedName>
    <definedName name="QQ_2_19">#N/A</definedName>
    <definedName name="QQ_2_2">#REF!</definedName>
    <definedName name="QQ_2_21">#N/A</definedName>
    <definedName name="QQ_2_22">#REF!</definedName>
    <definedName name="QQ_2_23">#N/A</definedName>
    <definedName name="QQ_2_24">#N/A</definedName>
    <definedName name="QQ_2_25">#REF!</definedName>
    <definedName name="QQ_2_26">#REF!</definedName>
    <definedName name="QQ_2_27">#REF!</definedName>
    <definedName name="QQ_2_28">#REF!</definedName>
    <definedName name="QQ_2_29">#REF!</definedName>
    <definedName name="QQ_2_3">#REF!</definedName>
    <definedName name="QQ_2_30">#REF!</definedName>
    <definedName name="QQ_2_31">#REF!</definedName>
    <definedName name="QQ_2_32">#REF!</definedName>
    <definedName name="QQ_2_33">#REF!</definedName>
    <definedName name="QQ_2_34">#REF!</definedName>
    <definedName name="QQ_2_35">#REF!</definedName>
    <definedName name="QQ_2_36">#REF!</definedName>
    <definedName name="QQ_2_37">#REF!</definedName>
    <definedName name="QQ_2_38">#REF!</definedName>
    <definedName name="QQ_2_39">#N/A</definedName>
    <definedName name="QQ_2_4">#REF!</definedName>
    <definedName name="QQ_2_40">#N/A</definedName>
    <definedName name="QQ_2_41">#N/A</definedName>
    <definedName name="QQ_2_42">#N/A</definedName>
    <definedName name="QQ_2_43">#N/A</definedName>
    <definedName name="QQ_2_44">#N/A</definedName>
    <definedName name="QQ_2_45">#N/A</definedName>
    <definedName name="QQ_2_46">#N/A</definedName>
    <definedName name="QQ_2_47">#N/A</definedName>
    <definedName name="QQ_2_48">#N/A</definedName>
    <definedName name="QQ_2_5">#REF!</definedName>
    <definedName name="QQ_2_51">#N/A</definedName>
    <definedName name="QQ_2_52">#N/A</definedName>
    <definedName name="QQ_2_53">#N/A</definedName>
    <definedName name="QQ_2_54">#N/A</definedName>
    <definedName name="QQ_2_55">#N/A</definedName>
    <definedName name="QQ_2_56">#N/A</definedName>
    <definedName name="QQ_2_57">#N/A</definedName>
    <definedName name="QQ_2_58">#N/A</definedName>
    <definedName name="QQ_2_59">#N/A</definedName>
    <definedName name="QQ_2_6">#REF!</definedName>
    <definedName name="QQ_2_60">#N/A</definedName>
    <definedName name="QQ_2_61">#N/A</definedName>
    <definedName name="QQ_2_62">#N/A</definedName>
    <definedName name="QQ_2_63">#N/A</definedName>
    <definedName name="QQ_2_64">#N/A</definedName>
    <definedName name="QQ_2_65">#N/A</definedName>
    <definedName name="QQ_2_66">#N/A</definedName>
    <definedName name="QQ_2_67">#N/A</definedName>
    <definedName name="QQ_2_68">#N/A</definedName>
    <definedName name="QQ_2_69">#N/A</definedName>
    <definedName name="QQ_2_7">#REF!</definedName>
    <definedName name="QQ_2_70">#N/A</definedName>
    <definedName name="QQ_2_71">#N/A</definedName>
    <definedName name="QQ_2_72">#N/A</definedName>
    <definedName name="QQ_2_8">#REF!</definedName>
    <definedName name="QQ_2_9">#REF!</definedName>
    <definedName name="QQQQ">#REF!</definedName>
    <definedName name="qqqqq">#REF!</definedName>
    <definedName name="QT">#REF!</definedName>
    <definedName name="QT_PS_CALÇ">#REF!</definedName>
    <definedName name="QT_PS_RUA">#REF!</definedName>
    <definedName name="QT_PV">#REF!</definedName>
    <definedName name="QTD">#REF!</definedName>
    <definedName name="QTDE">#REF!</definedName>
    <definedName name="QTDE_6">#REF!</definedName>
    <definedName name="QTDE_7">#REF!</definedName>
    <definedName name="QTDE_8">#N/A</definedName>
    <definedName name="QTDE_8_1">NA()</definedName>
    <definedName name="QTDE_9">#N/A</definedName>
    <definedName name="QTDE_9_1">NA()</definedName>
    <definedName name="QtEq">#REF!</definedName>
    <definedName name="QtMo">#REF!</definedName>
    <definedName name="QtMp">#REF!</definedName>
    <definedName name="QTS">#REF!</definedName>
    <definedName name="QtTr">#REF!</definedName>
    <definedName name="QUAD1">#N/A</definedName>
    <definedName name="QUAD11">#N/A</definedName>
    <definedName name="QUAD21">#N/A</definedName>
    <definedName name="QUAD211">#N/A</definedName>
    <definedName name="QUAD22">#N/A</definedName>
    <definedName name="QUAD221">#N/A</definedName>
    <definedName name="QUAD23">#N/A</definedName>
    <definedName name="QUADRO">#NAME?</definedName>
    <definedName name="QUADRO_1">#REF!</definedName>
    <definedName name="QUANT">#REF!</definedName>
    <definedName name="Quant.">#REF!</definedName>
    <definedName name="Quant.1">#REF!</definedName>
    <definedName name="QUANT___0">#REF!</definedName>
    <definedName name="QUANT_1">#REF!</definedName>
    <definedName name="Quant_Acum_Ant">#REF!</definedName>
    <definedName name="Quant_Acum_Tot">#REF!</definedName>
    <definedName name="QUANTIDADE">#REF!</definedName>
    <definedName name="QUANTIDADES">#N/A</definedName>
    <definedName name="quilometros">#REF!</definedName>
    <definedName name="qwe">#REF!</definedName>
    <definedName name="R___Ton_x_Km">#REF!</definedName>
    <definedName name="R_1">#REF!</definedName>
    <definedName name="R_2">#REF!</definedName>
    <definedName name="RA">#REF!</definedName>
    <definedName name="raa">#REF!</definedName>
    <definedName name="rach">#REF!</definedName>
    <definedName name="rach_38">#N/A</definedName>
    <definedName name="Rachão">#REF!</definedName>
    <definedName name="Rachão_10">#N/A</definedName>
    <definedName name="Rachão_2">#N/A</definedName>
    <definedName name="Rachão_23">#N/A</definedName>
    <definedName name="Rachão_24">#N/A</definedName>
    <definedName name="Rachão_26">#N/A</definedName>
    <definedName name="Rachão_27">#N/A</definedName>
    <definedName name="Rachão_29">#N/A</definedName>
    <definedName name="Rachão_30">#N/A</definedName>
    <definedName name="Rachão_36">#N/A</definedName>
    <definedName name="Rachão_37">#N/A</definedName>
    <definedName name="Rachão_38">#N/A</definedName>
    <definedName name="Rachão_4">#N/A</definedName>
    <definedName name="Rachão_48">#N/A</definedName>
    <definedName name="Rachão_51">#N/A</definedName>
    <definedName name="Rachão_52">#N/A</definedName>
    <definedName name="Rachão_53">#N/A</definedName>
    <definedName name="Rachão_55">#N/A</definedName>
    <definedName name="Rachão_67">#N/A</definedName>
    <definedName name="Rachão_68">#N/A</definedName>
    <definedName name="Rachão_69">#N/A</definedName>
    <definedName name="Rachão_70">#N/A</definedName>
    <definedName name="Rachão_71">#N/A</definedName>
    <definedName name="Rachão_72">#N/A</definedName>
    <definedName name="RachãoC">#REF!</definedName>
    <definedName name="rafael">#REF!</definedName>
    <definedName name="rbc3\4">#REF!</definedName>
    <definedName name="RBPM">#REF!</definedName>
    <definedName name="RBQ">#REF!</definedName>
    <definedName name="RBV">#REF!</definedName>
    <definedName name="RBV_25">#REF!</definedName>
    <definedName name="RBV_29">#REF!</definedName>
    <definedName name="RBV_31">#REF!</definedName>
    <definedName name="RBVV">#REF!</definedName>
    <definedName name="rca25x3">#REF!</definedName>
    <definedName name="rca25x5">#REF!</definedName>
    <definedName name="rca40x5">#REF!</definedName>
    <definedName name="RCB">#REF!</definedName>
    <definedName name="RCC">#REF!</definedName>
    <definedName name="RCCL">#REF!</definedName>
    <definedName name="RCGP">#REF!</definedName>
    <definedName name="RCGP_1">#REF!</definedName>
    <definedName name="RCOLONIAO">#REF!</definedName>
    <definedName name="rD">#N/A</definedName>
    <definedName name="RDM">#REF!</definedName>
    <definedName name="rdv">#REF!</definedName>
    <definedName name="REAT.APILOA">#REF!</definedName>
    <definedName name="REATERROBUEIRO">#REF!</definedName>
    <definedName name="reb">#REF!</definedName>
    <definedName name="REBOQUE">#REF!</definedName>
    <definedName name="REBOQUE_1">#REF!</definedName>
    <definedName name="rec">#REF!</definedName>
    <definedName name="rec_10">#N/A</definedName>
    <definedName name="rec_2">#N/A</definedName>
    <definedName name="rec_23">#N/A</definedName>
    <definedName name="rec_24">#N/A</definedName>
    <definedName name="rec_26">#N/A</definedName>
    <definedName name="rec_27">#N/A</definedName>
    <definedName name="rec_29">#N/A</definedName>
    <definedName name="rec_30">#N/A</definedName>
    <definedName name="rec_36">#N/A</definedName>
    <definedName name="rec_37">#N/A</definedName>
    <definedName name="rec_38">#N/A</definedName>
    <definedName name="rec_4">#N/A</definedName>
    <definedName name="rec_48">#N/A</definedName>
    <definedName name="rec_51">#N/A</definedName>
    <definedName name="rec_52">#N/A</definedName>
    <definedName name="rec_53">#N/A</definedName>
    <definedName name="rec_55">#N/A</definedName>
    <definedName name="rec_67">#N/A</definedName>
    <definedName name="rec_68">#N/A</definedName>
    <definedName name="rec_69">#N/A</definedName>
    <definedName name="rec_70">#N/A</definedName>
    <definedName name="rec_71">#N/A</definedName>
    <definedName name="rec_72">#N/A</definedName>
    <definedName name="REC_ASFALTO_AN">#REF!</definedName>
    <definedName name="REC_ASFALTO_AT">#REF!</definedName>
    <definedName name="REC_CALÇADA_AN">#REF!</definedName>
    <definedName name="REC_CALÇADA_AT">#REF!</definedName>
    <definedName name="recc">#REF!</definedName>
    <definedName name="recc_38">#N/A</definedName>
    <definedName name="RECDEF">#REF!</definedName>
    <definedName name="RECGC">#REF!</definedName>
    <definedName name="RECGCACBC">#REF!</definedName>
    <definedName name="RECMANAT">#REF!</definedName>
    <definedName name="RECMECAT">#REF!</definedName>
    <definedName name="RECOMPCERCA">#REF!</definedName>
    <definedName name="RECP">#REF!</definedName>
    <definedName name="RECPLACA">#REF!</definedName>
    <definedName name="RECPS">#REF!</definedName>
    <definedName name="RECREV">#REF!</definedName>
    <definedName name="REDONDO">#REF!</definedName>
    <definedName name="ree7x20">#REF!</definedName>
    <definedName name="ree7x30">#REF!</definedName>
    <definedName name="reet">#REF!</definedName>
    <definedName name="REF">#REF!</definedName>
    <definedName name="REFERENCIA.Descricao" hidden="1">IF(ISNUMBER(#REF!),OFFSET(INDIRECT([0]!ORÇAMENTO.CodBarra),#REF!-1,3,1),#REF!)</definedName>
    <definedName name="REFERENCIA.Desonerado" hidden="1">IF(ISNUMBER(#REF!),VALUE(OFFSET(INDIRECT([0]!ORÇAMENTO.CodBarra),#REF!-1,5,1)),0)</definedName>
    <definedName name="REFERENCIA.NaoDesonerado" hidden="1">IF(ISNUMBER(#REF!),VALUE(OFFSET(INDIRECT([0]!ORÇAMENTO.CodBarra),#REF!-1,6,1)),0)</definedName>
    <definedName name="REFERENCIA.Unidade" hidden="1">IF(ISNUMBER(#REF!),OFFSET(INDIRECT([0]!ORÇAMENTO.CodBarra),#REF!-1,4,1),"-")</definedName>
    <definedName name="REG">#REF!</definedName>
    <definedName name="REG_25">#REF!</definedName>
    <definedName name="REG_F_VALAS">#REF!</definedName>
    <definedName name="REG_MAN_AN">#REF!</definedName>
    <definedName name="REG_MAN_AT">#REF!</definedName>
    <definedName name="REG_MEC_AN">#REF!</definedName>
    <definedName name="REG_MEC_AT">#REF!</definedName>
    <definedName name="REG_SUB_LEITO">#REF!</definedName>
    <definedName name="REGFAIXA">#REF!</definedName>
    <definedName name="REGIÃO">#REF!</definedName>
    <definedName name="RegimeExecucao" hidden="1">IF(OR([0]!Import.Repasse="",[0]!Import.Repasse="Empreitada por Preço Global",[0]!Import.Repasse="Empreitada Integral"),"Global","Unitário")</definedName>
    <definedName name="REGULA">#REF!</definedName>
    <definedName name="REGULA_10">#REF!</definedName>
    <definedName name="REGULA_25">#REF!</definedName>
    <definedName name="REGULA_27">#REF!</definedName>
    <definedName name="REGULA_29">#REF!</definedName>
    <definedName name="REGULA_9">#REF!</definedName>
    <definedName name="REGULARIZAÇÃO_AN">SUM(#REF!)</definedName>
    <definedName name="REGULARIZAÇÃO_AT">SUM(#REF!)</definedName>
    <definedName name="Reimbursement">"Reembolso"</definedName>
    <definedName name="REL">#REF!</definedName>
    <definedName name="REL_1">{#N/A,#N/A,TRUE,"Serviços"}</definedName>
    <definedName name="Relat">#REF!</definedName>
    <definedName name="relatorio">#REF!</definedName>
    <definedName name="relequip">#REF!</definedName>
    <definedName name="relequip_1">#REF!</definedName>
    <definedName name="RELL">#REF!</definedName>
    <definedName name="RELMOBRA">#REF!</definedName>
    <definedName name="RELMOBRA_1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_BLOKRET_AN">#REF!</definedName>
    <definedName name="REM_BLOKRET_AT">#REF!</definedName>
    <definedName name="REM_MEIO_FIO_AN">#REF!</definedName>
    <definedName name="REM_MEIO_FIO_AT">#REF!</definedName>
    <definedName name="REM_PARALELEP_AN">#REF!</definedName>
    <definedName name="REM_PARALELEP_AT">#REF!</definedName>
    <definedName name="REMB">#REF!</definedName>
    <definedName name="REMN">#REF!</definedName>
    <definedName name="REMOÇÃO_BLOKRET">#REF!</definedName>
    <definedName name="REMOÇÃO_MEIO_FIO">#REF!</definedName>
    <definedName name="REMOÇÃO_PARALELEPÍPEDO">#REF!</definedName>
    <definedName name="REMOÇÃO_PAV">#REF!</definedName>
    <definedName name="REMOPS">#REF!</definedName>
    <definedName name="REMP">#REF!</definedName>
    <definedName name="RENDONDO">#REF!</definedName>
    <definedName name="REP_BLOKRET_AN">#REF!</definedName>
    <definedName name="REP_BLOKRET_AT">#REF!</definedName>
    <definedName name="REP_MEIO_FIO_AN">#REF!</definedName>
    <definedName name="REP_MEIO_FIO_AT">#REF!</definedName>
    <definedName name="REP_PARALELEP_AN">#REF!</definedName>
    <definedName name="REP_PARALELEP_AT">#REF!</definedName>
    <definedName name="reparos">#REF!</definedName>
    <definedName name="repg">#REF!</definedName>
    <definedName name="repp">#REF!</definedName>
    <definedName name="rerf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s">#REF!</definedName>
    <definedName name="res_38">#N/A</definedName>
    <definedName name="resjustado">#REF!</definedName>
    <definedName name="RESP">#REF!</definedName>
    <definedName name="resu">#REF!</definedName>
    <definedName name="RESUMO">#REF!</definedName>
    <definedName name="RESUMO_1">#REF!</definedName>
    <definedName name="RESUMO_10">#REF!</definedName>
    <definedName name="RESUMO_12">#REF!</definedName>
    <definedName name="RESUMO_13">#REF!</definedName>
    <definedName name="RESUMO_14">#REF!</definedName>
    <definedName name="RESUMO_19">#N/A</definedName>
    <definedName name="RESUMO_2">#REF!</definedName>
    <definedName name="RESUMO_21">#N/A</definedName>
    <definedName name="RESUMO_22">#REF!</definedName>
    <definedName name="RESUMO_23">#N/A</definedName>
    <definedName name="RESUMO_24">#N/A</definedName>
    <definedName name="RESUMO_25">#REF!</definedName>
    <definedName name="RESUMO_26">#REF!</definedName>
    <definedName name="RESUMO_27">#REF!</definedName>
    <definedName name="RESUMO_28">#REF!</definedName>
    <definedName name="RESUMO_29">#REF!</definedName>
    <definedName name="RESUMO_3">#REF!</definedName>
    <definedName name="RESUMO_30">#REF!</definedName>
    <definedName name="RESUMO_31">#REF!</definedName>
    <definedName name="RESUMO_32">#REF!</definedName>
    <definedName name="RESUMO_33">#REF!</definedName>
    <definedName name="RESUMO_34">#REF!</definedName>
    <definedName name="RESUMO_35">#REF!</definedName>
    <definedName name="RESUMO_36">#REF!</definedName>
    <definedName name="RESUMO_37">#REF!</definedName>
    <definedName name="RESUMO_38">#REF!</definedName>
    <definedName name="RESUMO_39">#N/A</definedName>
    <definedName name="RESUMO_4">#REF!</definedName>
    <definedName name="RESUMO_40">#N/A</definedName>
    <definedName name="RESUMO_41">#N/A</definedName>
    <definedName name="RESUMO_42">#N/A</definedName>
    <definedName name="RESUMO_43">#N/A</definedName>
    <definedName name="RESUMO_44">#N/A</definedName>
    <definedName name="RESUMO_45">#N/A</definedName>
    <definedName name="RESUMO_46">#N/A</definedName>
    <definedName name="RESUMO_47">#N/A</definedName>
    <definedName name="RESUMO_48">#N/A</definedName>
    <definedName name="RESUMO_5">#REF!</definedName>
    <definedName name="RESUMO_51">#N/A</definedName>
    <definedName name="RESUMO_52">#N/A</definedName>
    <definedName name="RESUMO_53">#N/A</definedName>
    <definedName name="RESUMO_54">#N/A</definedName>
    <definedName name="RESUMO_55">#N/A</definedName>
    <definedName name="RESUMO_56">#N/A</definedName>
    <definedName name="RESUMO_57">#N/A</definedName>
    <definedName name="RESUMO_58">#N/A</definedName>
    <definedName name="RESUMO_59">#N/A</definedName>
    <definedName name="RESUMO_6">#REF!</definedName>
    <definedName name="RESUMO_60">#N/A</definedName>
    <definedName name="RESUMO_61">#N/A</definedName>
    <definedName name="RESUMO_62">#N/A</definedName>
    <definedName name="RESUMO_63">#N/A</definedName>
    <definedName name="RESUMO_64">#N/A</definedName>
    <definedName name="RESUMO_65">#N/A</definedName>
    <definedName name="RESUMO_66">#N/A</definedName>
    <definedName name="RESUMO_67">#N/A</definedName>
    <definedName name="RESUMO_68">#N/A</definedName>
    <definedName name="RESUMO_69">#N/A</definedName>
    <definedName name="RESUMO_7">#REF!</definedName>
    <definedName name="RESUMO_70">#N/A</definedName>
    <definedName name="RESUMO_71">#N/A</definedName>
    <definedName name="RESUMO_72">#N/A</definedName>
    <definedName name="RESUMO_8">#REF!</definedName>
    <definedName name="RESUMO_9">#REF!</definedName>
    <definedName name="resumo2">#REF!</definedName>
    <definedName name="resumo2_1">#REF!</definedName>
    <definedName name="resumoii">#REF!</definedName>
    <definedName name="RESUMOO" hidden="1">{#N/A,#N/A,TRUE,"Plan1"}</definedName>
    <definedName name="resumou" localSheetId="9" hidden="1">{#N/A,#N/A,TRUE,"Plan1"}</definedName>
    <definedName name="resumou" localSheetId="2" hidden="1">{#N/A,#N/A,TRUE,"Plan1"}</definedName>
    <definedName name="resumou" localSheetId="6" hidden="1">{#N/A,#N/A,TRUE,"Plan1"}</definedName>
    <definedName name="resumou" localSheetId="8" hidden="1">{#N/A,#N/A,TRUE,"Plan1"}</definedName>
    <definedName name="resumou" localSheetId="7" hidden="1">{#N/A,#N/A,TRUE,"Plan1"}</definedName>
    <definedName name="resumou" localSheetId="3">#REF!</definedName>
    <definedName name="resumou" localSheetId="0" hidden="1">{#N/A,#N/A,TRUE,"Plan1"}</definedName>
    <definedName name="resumou" hidden="1">{#N/A,#N/A,TRUE,"Plan1"}</definedName>
    <definedName name="RESUMOUU" hidden="1">{#N/A,#N/A,TRUE,"Plan1"}</definedName>
    <definedName name="ret">#REF!</definedName>
    <definedName name="RETRO">#REF!</definedName>
    <definedName name="Reuniao" hidden="1">{#N/A,#N/A,FALSE,"CM BAR";#N/A,#N/A,FALSE,"SUBSOLO";#N/A,#N/A,FALSE,"TERREO";#N/A,#N/A,FALSE,"TIPO";#N/A,#N/A,FALSE,"DUP  INF";#N/A,#N/A,FALSE,"DUP SUP"}</definedName>
    <definedName name="Reuniao_1" hidden="1">{#N/A,#N/A,FALSE,"CM BAR";#N/A,#N/A,FALSE,"SUBSOLO";#N/A,#N/A,FALSE,"TERREO";#N/A,#N/A,FALSE,"TIPO";#N/A,#N/A,FALSE,"DUP  INF";#N/A,#N/A,FALSE,"DUP SUP"}</definedName>
    <definedName name="REV">#REF!</definedName>
    <definedName name="REV.PRIMÁRIO">#REF!</definedName>
    <definedName name="rev_1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W">#REF!</definedName>
    <definedName name="rfa">#REF!</definedName>
    <definedName name="RG">#REF!</definedName>
    <definedName name="RGC">#REF!</definedName>
    <definedName name="rgc1\2">#REF!</definedName>
    <definedName name="rgc11\2">#REF!</definedName>
    <definedName name="rgcr1">#REF!</definedName>
    <definedName name="rgcr1\2">#REF!</definedName>
    <definedName name="rgcr11\2">#REF!</definedName>
    <definedName name="rgcr2">#REF!</definedName>
    <definedName name="rgg1\2">#REF!</definedName>
    <definedName name="rgg3\4">#REF!</definedName>
    <definedName name="rgp1\2">#REF!</definedName>
    <definedName name="rhrbr">#REF!</definedName>
    <definedName name="RIOMACHADO">#REF!</definedName>
    <definedName name="RIOMUQUI">#REF!</definedName>
    <definedName name="RIONOVE">#REF!</definedName>
    <definedName name="RIORIACHUELO">#REF!</definedName>
    <definedName name="RIOSÃOPEDRO">#REF!</definedName>
    <definedName name="RIOSOLEDADE">#REF!</definedName>
    <definedName name="rip">#REF!</definedName>
    <definedName name="rip2.5">#REF!</definedName>
    <definedName name="RL_1C">#REF!</definedName>
    <definedName name="RL1CESD">#REF!</definedName>
    <definedName name="RL1CESUL">#REF!</definedName>
    <definedName name="RL1CROO">#REF!</definedName>
    <definedName name="RLI">#REF!</definedName>
    <definedName name="rlm">#REF!</definedName>
    <definedName name="RLP">#REF!</definedName>
    <definedName name="RM">#REF!</definedName>
    <definedName name="RM_1C">#REF!</definedName>
    <definedName name="RM1C">#REF!</definedName>
    <definedName name="RM1CROO">#REF!</definedName>
    <definedName name="RMA">#REF!</definedName>
    <definedName name="RMA_10">#REF!</definedName>
    <definedName name="RMA_25">#REF!</definedName>
    <definedName name="RMA_27">#REF!</definedName>
    <definedName name="RMA_29">#REF!</definedName>
    <definedName name="RMA_9">#REF!</definedName>
    <definedName name="RMAN">#REF!</definedName>
    <definedName name="RMANAT">#REF!</definedName>
    <definedName name="RMEC">#REF!</definedName>
    <definedName name="RMECAT">#REF!</definedName>
    <definedName name="RMN">#REF!</definedName>
    <definedName name="RMRB">#REF!</definedName>
    <definedName name="RMRP">#REF!</definedName>
    <definedName name="RMTB">#REF!</definedName>
    <definedName name="rnt">#REF!</definedName>
    <definedName name="ROÇADA">#REF!</definedName>
    <definedName name="ROÇADACOLONIÃO">#REF!</definedName>
    <definedName name="ROÇADAMANUAL">#REF!</definedName>
    <definedName name="ROÇADAMECANIZADA">#REF!</definedName>
    <definedName name="ROCHA_C_EXP_ATÉ_2">#REF!</definedName>
    <definedName name="ROCHA_S_EXP_ATÉ_2">#REF!</definedName>
    <definedName name="Rod">#REF!</definedName>
    <definedName name="Rodapé">#REF!</definedName>
    <definedName name="RODOVIA">#REF!</definedName>
    <definedName name="Rodovia___................">#REF!</definedName>
    <definedName name="RODOVIAS_FILTRO">#REF!</definedName>
    <definedName name="ROL_BAIRROS">#REF!</definedName>
    <definedName name="ROL_BOLETINS">#REF!</definedName>
    <definedName name="ROL_EMPREITEIRAS">#REF!</definedName>
    <definedName name="ROL_MEDIÇÕES">#REF!</definedName>
    <definedName name="ROL_PLANOS">#REF!</definedName>
    <definedName name="ROL_REGIÕES">#REF!</definedName>
    <definedName name="rolo">#REF!</definedName>
    <definedName name="ROMZ">#REF!</definedName>
    <definedName name="rop">#REF!</definedName>
    <definedName name="RP">#REF!</definedName>
    <definedName name="RP_1">#REF!</definedName>
    <definedName name="RPA">#REF!</definedName>
    <definedName name="rpc1\2">#REF!</definedName>
    <definedName name="rpc7x30">#REF!</definedName>
    <definedName name="rpcr1\2">#REF!</definedName>
    <definedName name="rpcr3\4">#REF!</definedName>
    <definedName name="RPDMAN">#REF!</definedName>
    <definedName name="RPDMEC">#REF!</definedName>
    <definedName name="RPI">#REF!</definedName>
    <definedName name="RPL">#REF!</definedName>
    <definedName name="RPM">#REF!</definedName>
    <definedName name="RPMAN">#REF!</definedName>
    <definedName name="RPMECSERRA">#REF!</definedName>
    <definedName name="RPP">#REF!</definedName>
    <definedName name="rpp1\2">#REF!</definedName>
    <definedName name="RPS">#REF!</definedName>
    <definedName name="RPT">#REF!</definedName>
    <definedName name="RPZ">#REF!</definedName>
    <definedName name="rql">#REF!</definedName>
    <definedName name="rr">#REF!</definedName>
    <definedName name="RR_1C">#REF!</definedName>
    <definedName name="RR_2C">#REF!</definedName>
    <definedName name="RR1C">#REF!</definedName>
    <definedName name="RR1CROO">#REF!</definedName>
    <definedName name="RR1CSD">#REF!</definedName>
    <definedName name="RR1CSUL">#REF!</definedName>
    <definedName name="RR2C">#REF!</definedName>
    <definedName name="RR2CROO">#REF!</definedName>
    <definedName name="rraauf">#REF!</definedName>
    <definedName name="rraauq">#REF!</definedName>
    <definedName name="RRE.MaxCPAcum" hidden="1">#REF!</definedName>
    <definedName name="RRE.MaxCPAnt" hidden="1">#REF!</definedName>
    <definedName name="RRE.MaxOUAcum" hidden="1">#REF!</definedName>
    <definedName name="RRE.MaxOUAnt" hidden="1">#REF!</definedName>
    <definedName name="RRE.Numero" hidden="1">OFFSET(#REF!,0,1)</definedName>
    <definedName name="RRE.VIMeta" hidden="1">#REF!</definedName>
    <definedName name="rrff">#REF!</definedName>
    <definedName name="rrff_1">{#N/A,#N/A,TRUE,"Serviços"}</definedName>
    <definedName name="rrfff">#REF!</definedName>
    <definedName name="RRP">#REF!</definedName>
    <definedName name="RRPL">#REF!</definedName>
    <definedName name="RRQ">#REF!</definedName>
    <definedName name="rrr">#REF!</definedName>
    <definedName name="RRRP">#REF!</definedName>
    <definedName name="rrrrrr">#REF!</definedName>
    <definedName name="rrrrrrr">#REF!</definedName>
    <definedName name="rrrrrrrrr">#REF!</definedName>
    <definedName name="rrrrrrrrrrrr">#REF!</definedName>
    <definedName name="RRTB">#REF!</definedName>
    <definedName name="RRTSD">#REF!</definedName>
    <definedName name="RS">#REF!</definedName>
    <definedName name="RS_25">#REF!</definedName>
    <definedName name="RSH">#REF!</definedName>
    <definedName name="rtb">#REF!</definedName>
    <definedName name="ruas">#REF!</definedName>
    <definedName name="rwwwwwwwww">#REF!</definedName>
    <definedName name="RZ">#REF!</definedName>
    <definedName name="RZ_1">#REF!</definedName>
    <definedName name="s">#REF!</definedName>
    <definedName name="s.hor">#NAME?</definedName>
    <definedName name="s.ver">#NAME?</definedName>
    <definedName name="sa">#REF!</definedName>
    <definedName name="sa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asa">#REF!</definedName>
    <definedName name="sac">#REF!</definedName>
    <definedName name="SADADWE">#REF!</definedName>
    <definedName name="SAL">#REF!</definedName>
    <definedName name="SALÁRIO">#REF!</definedName>
    <definedName name="salete">#REF!</definedName>
    <definedName name="salete.com">#REF!</definedName>
    <definedName name="sar">#REF!</definedName>
    <definedName name="SASA" localSheetId="9" hidden="1">{#N/A,#N/A,FALSE,"MO (2)"}</definedName>
    <definedName name="SASA" localSheetId="2" hidden="1">{#N/A,#N/A,FALSE,"MO (2)"}</definedName>
    <definedName name="SASA" localSheetId="6" hidden="1">{#N/A,#N/A,FALSE,"MO (2)"}</definedName>
    <definedName name="SASA" localSheetId="8" hidden="1">{#N/A,#N/A,FALSE,"MO (2)"}</definedName>
    <definedName name="SASA" localSheetId="7" hidden="1">{#N/A,#N/A,FALSE,"MO (2)"}</definedName>
    <definedName name="SASA" localSheetId="3">#REF!</definedName>
    <definedName name="SASA" localSheetId="0" hidden="1">{#N/A,#N/A,FALSE,"MO (2)"}</definedName>
    <definedName name="SASA" hidden="1">{#N/A,#N/A,FALSE,"MO (2)"}</definedName>
    <definedName name="sasa.com">#REF!</definedName>
    <definedName name="sasaasa">#REF!</definedName>
    <definedName name="SASADE">#REF!</definedName>
    <definedName name="SASASA" localSheetId="9" hidden="1">{#N/A,#N/A,FALSE,"MO (2)"}</definedName>
    <definedName name="SASASA" localSheetId="2" hidden="1">{#N/A,#N/A,FALSE,"MO (2)"}</definedName>
    <definedName name="SASASA" localSheetId="6" hidden="1">{#N/A,#N/A,FALSE,"MO (2)"}</definedName>
    <definedName name="SASASA" localSheetId="8" hidden="1">{#N/A,#N/A,FALSE,"MO (2)"}</definedName>
    <definedName name="SASASA" localSheetId="7" hidden="1">{#N/A,#N/A,FALSE,"MO (2)"}</definedName>
    <definedName name="SASASA" localSheetId="3">#REF!</definedName>
    <definedName name="SASASA" localSheetId="0" hidden="1">{#N/A,#N/A,FALSE,"MO (2)"}</definedName>
    <definedName name="SASASA" hidden="1">{#N/A,#N/A,FALSE,"MO (2)"}</definedName>
    <definedName name="SASASA_1">#REF!</definedName>
    <definedName name="sasda">#REF!</definedName>
    <definedName name="sasdaa">#REF!</definedName>
    <definedName name="sat">#REF!</definedName>
    <definedName name="SB">#REF!</definedName>
    <definedName name="sbg">#REF!</definedName>
    <definedName name="sbg_25">#REF!</definedName>
    <definedName name="sbp">#REF!</definedName>
    <definedName name="SBRP">#REF!</definedName>
    <definedName name="SBRP_1">#REF!</definedName>
    <definedName name="SBTC">#REF!</definedName>
    <definedName name="SBTC_25">#REF!</definedName>
    <definedName name="sbtrecho">#REF!</definedName>
    <definedName name="SC">#REF!</definedName>
    <definedName name="SC1_1">#REF!</definedName>
    <definedName name="SC10_1">#REF!</definedName>
    <definedName name="SC11_1">#REF!</definedName>
    <definedName name="SC12_1">#REF!</definedName>
    <definedName name="SC13_1">#REF!</definedName>
    <definedName name="SC14_1">#REF!</definedName>
    <definedName name="SC2_1">#REF!</definedName>
    <definedName name="SC3_1">#REF!</definedName>
    <definedName name="SC4_1">#REF!</definedName>
    <definedName name="SC5_1">#REF!</definedName>
    <definedName name="SC6_1">#REF!</definedName>
    <definedName name="SC7_1">#REF!</definedName>
    <definedName name="SC8_1">#REF!</definedName>
    <definedName name="SC9_1">#REF!</definedName>
    <definedName name="SCB">#REF!</definedName>
    <definedName name="scr">#NAME?</definedName>
    <definedName name="sdf" hidden="1">#REF!</definedName>
    <definedName name="sdistrhsfr" hidden="1">#REF!</definedName>
    <definedName name="sdsdsds">#REF!</definedName>
    <definedName name="sdsdsdsx">#REF!</definedName>
    <definedName name="SE">#REF!</definedName>
    <definedName name="SEG">#REF!</definedName>
    <definedName name="SEG_1">#REF!</definedName>
    <definedName name="SEGMENTO">#REF!</definedName>
    <definedName name="sel150x100">#REF!</definedName>
    <definedName name="sel200x100">#REF!</definedName>
    <definedName name="sel250x100">#REF!</definedName>
    <definedName name="sel300x100">#REF!</definedName>
    <definedName name="SELAGEMAC">#REF!</definedName>
    <definedName name="semnome">#REF!</definedName>
    <definedName name="sencount" hidden="1">1</definedName>
    <definedName name="SENHAGT" hidden="1">"PM3CAIXA"</definedName>
    <definedName name="SERV">#REF!</definedName>
    <definedName name="serv0070">#REF!</definedName>
    <definedName name="SERVENTE">#REF!</definedName>
    <definedName name="servico">#REF!</definedName>
    <definedName name="Serviço">#REF!</definedName>
    <definedName name="servico_1">#REF!</definedName>
    <definedName name="serviço1">#REF!</definedName>
    <definedName name="Serviços" localSheetId="3">#REF!</definedName>
    <definedName name="Serviços">[3]Serviços!$A$3:$F$1403</definedName>
    <definedName name="Serviços_1">#REF!</definedName>
    <definedName name="SERVIÇOSCG">#REF!</definedName>
    <definedName name="Serviçosprojeto">#NAME?</definedName>
    <definedName name="SETA">#REF!</definedName>
    <definedName name="SETEMBRO">#REF!</definedName>
    <definedName name="SETEMBRO_1">{#N/A,#N/A,TRUE,"Serviços"}</definedName>
    <definedName name="SETEMBROO">#REF!</definedName>
    <definedName name="sext1">#REF!</definedName>
    <definedName name="S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icro">#REF!</definedName>
    <definedName name="sin">#REF!</definedName>
    <definedName name="SINAL">#REF!</definedName>
    <definedName name="sinalizacao">#REF!</definedName>
    <definedName name="sinalizacao_1">#REF!</definedName>
    <definedName name="sinalizacao_2">#REF!</definedName>
    <definedName name="sinalizacao_3">#REF!</definedName>
    <definedName name="sinalizacao_4">#REF!</definedName>
    <definedName name="SINTETICO">#REF!</definedName>
    <definedName name="SJ">#REF!</definedName>
    <definedName name="sjp">#REF!</definedName>
    <definedName name="slb">#REF!</definedName>
    <definedName name="SMC">#REF!</definedName>
    <definedName name="snv">#REF!</definedName>
    <definedName name="soe">#REF!</definedName>
    <definedName name="sol1.5">#REF!</definedName>
    <definedName name="sol1.5x15">#REF!</definedName>
    <definedName name="sol1.5x17">#REF!</definedName>
    <definedName name="sol2.5">#REF!</definedName>
    <definedName name="sol2.5x15">#REF!</definedName>
    <definedName name="sol2.5x17">#REF!</definedName>
    <definedName name="sol2x15">#REF!</definedName>
    <definedName name="sol2x17">#REF!</definedName>
    <definedName name="SOLOCIM">#REF!</definedName>
    <definedName name="SOLOCIMREP">#REF!</definedName>
    <definedName name="SOLOCIMRP">#REF!</definedName>
    <definedName name="SOLORP">#REF!</definedName>
    <definedName name="SOLPIR">#NAME?</definedName>
    <definedName name="solver_lin" hidden="1">0</definedName>
    <definedName name="solver_num" hidden="1">0</definedName>
    <definedName name="solver_opt" hidden="1">#REF!</definedName>
    <definedName name="solver_rel1" hidden="1">3</definedName>
    <definedName name="solver_rhs1" hidden="1">0</definedName>
    <definedName name="solver_tmp" hidden="1">0</definedName>
    <definedName name="solver_typ" hidden="1">1</definedName>
    <definedName name="solver_val" hidden="1">0</definedName>
    <definedName name="SOMA1">#REF!</definedName>
    <definedName name="SOMA2">#REF!</definedName>
    <definedName name="SOMA3">#REF!</definedName>
    <definedName name="SOMA4">#REF!</definedName>
    <definedName name="SOMA5">#REF!</definedName>
    <definedName name="SomaAgrup" hidden="1">SUMIF(OFFSET(#REF!,1,0,#REF!),"S",OFFSET(#REF!,1,0,#REF!))</definedName>
    <definedName name="SomaAgrupBM" hidden="1">SUMIF(OFFSET(#REF!,1,0,#REF!),"S",OFFSET(#REF!,1,0,#REF!))</definedName>
    <definedName name="SomaMedAtual">#REF!</definedName>
    <definedName name="sond">#REF!</definedName>
    <definedName name="spl">#REF!</definedName>
    <definedName name="SR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ROO">#NAME?</definedName>
    <definedName name="srs">#REF!</definedName>
    <definedName name="SRTSR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V">#REF!</definedName>
    <definedName name="SS" localSheetId="9" hidden="1">{#N/A,#N/A,FALSE,"MO (2)"}</definedName>
    <definedName name="SS" localSheetId="2" hidden="1">{#N/A,#N/A,FALSE,"MO (2)"}</definedName>
    <definedName name="SS" localSheetId="6" hidden="1">{#N/A,#N/A,FALSE,"MO (2)"}</definedName>
    <definedName name="SS" localSheetId="8" hidden="1">{#N/A,#N/A,FALSE,"MO (2)"}</definedName>
    <definedName name="SS" localSheetId="7" hidden="1">{#N/A,#N/A,FALSE,"MO (2)"}</definedName>
    <definedName name="SS" localSheetId="3">#REF!</definedName>
    <definedName name="SS" localSheetId="0" hidden="1">{#N/A,#N/A,FALSE,"MO (2)"}</definedName>
    <definedName name="SS" hidden="1">{#N/A,#N/A,FALSE,"MO (2)"}</definedName>
    <definedName name="ssrs">#REF!</definedName>
    <definedName name="SSS" localSheetId="9" hidden="1">{#N/A,#N/A,FALSE,"MO (2)"}</definedName>
    <definedName name="SSS" localSheetId="2" hidden="1">{#N/A,#N/A,FALSE,"MO (2)"}</definedName>
    <definedName name="SSS" localSheetId="6" hidden="1">{#N/A,#N/A,FALSE,"MO (2)"}</definedName>
    <definedName name="SSS" localSheetId="8" hidden="1">{#N/A,#N/A,FALSE,"MO (2)"}</definedName>
    <definedName name="SSS" localSheetId="7" hidden="1">{#N/A,#N/A,FALSE,"MO (2)"}</definedName>
    <definedName name="SSS" localSheetId="3">#REF!</definedName>
    <definedName name="SSS" localSheetId="0" hidden="1">{#N/A,#N/A,FALSE,"MO (2)"}</definedName>
    <definedName name="SSS" hidden="1">{#N/A,#N/A,FALSE,"MO (2)"}</definedName>
    <definedName name="SSS_1">#REF!</definedName>
    <definedName name="sssa">#REF!</definedName>
    <definedName name="ssssss">#REF!</definedName>
    <definedName name="sssssssssssssssssssss">#REF!</definedName>
    <definedName name="sssssssssssssssssssss_1">#REF!</definedName>
    <definedName name="ST">#REF!</definedName>
    <definedName name="STM">NA()</definedName>
    <definedName name="STM_6">#REF!</definedName>
    <definedName name="STM_7">#REF!</definedName>
    <definedName name="STM_8">#N/A</definedName>
    <definedName name="STM_8_1">NA()</definedName>
    <definedName name="STM_9">#N/A</definedName>
    <definedName name="STM_9_1">NA()</definedName>
    <definedName name="STMM">NA()</definedName>
    <definedName name="STMM_6">#REF!</definedName>
    <definedName name="STMM_7">#REF!</definedName>
    <definedName name="STMM_8">#N/A</definedName>
    <definedName name="STMM_8_1">NA()</definedName>
    <definedName name="STMM_9">#N/A</definedName>
    <definedName name="STMM_9_1">NA()</definedName>
    <definedName name="STMO">NA()</definedName>
    <definedName name="STMO_6">#REF!</definedName>
    <definedName name="STMO_7">#REF!</definedName>
    <definedName name="STMO_8">#N/A</definedName>
    <definedName name="STMO_8_1">NA()</definedName>
    <definedName name="STMO_9">#N/A</definedName>
    <definedName name="STMO_9_1">NA()</definedName>
    <definedName name="STMO1">NA()</definedName>
    <definedName name="STMO1_6">#REF!</definedName>
    <definedName name="STMO1_7">#REF!</definedName>
    <definedName name="STMO1_8">#N/A</definedName>
    <definedName name="STMO1_8_1">NA()</definedName>
    <definedName name="STMO1_9">#N/A</definedName>
    <definedName name="STMO1_9_1">NA()</definedName>
    <definedName name="STR">#REF!</definedName>
    <definedName name="SUB">#REF!</definedName>
    <definedName name="SUB_TRECHO">#REF!</definedName>
    <definedName name="Subt">#REF!</definedName>
    <definedName name="SUBT_1">#REF!</definedName>
    <definedName name="SUBT1">#REF!</definedName>
    <definedName name="SUBTOT">#REF!</definedName>
    <definedName name="SUBTRECHO">#REF!</definedName>
    <definedName name="SUBTRECHO_INICIAL_FILTRO">#REF!</definedName>
    <definedName name="SUBTRECHO1">#NAME?</definedName>
    <definedName name="SUMMERY">#REF!</definedName>
    <definedName name="sup">#REF!</definedName>
    <definedName name="SUPER">#REF!</definedName>
    <definedName name="superstrutura">#REF!</definedName>
    <definedName name="superstrutura_1">#REF!</definedName>
    <definedName name="superstrutura_2">#REF!</definedName>
    <definedName name="superstrutura_3">#REF!</definedName>
    <definedName name="superstrutura_4">#REF!</definedName>
    <definedName name="sv">#REF!</definedName>
    <definedName name="svt">#REF!</definedName>
    <definedName name="sx">#REF!</definedName>
    <definedName name="sxcc">#REF!</definedName>
    <definedName name="sxo">#REF!</definedName>
    <definedName name="T">#REF!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_25">#REF!</definedName>
    <definedName name="T_501">#NAME?</definedName>
    <definedName name="T_501_1">#REF!</definedName>
    <definedName name="T_511">#NAME?</definedName>
    <definedName name="T_511_1">#REF!</definedName>
    <definedName name="T_602">#NAME?</definedName>
    <definedName name="T_602_1">#REF!</definedName>
    <definedName name="T_603">#NAME?</definedName>
    <definedName name="T_603_1">#REF!</definedName>
    <definedName name="T_604">#NAME?</definedName>
    <definedName name="T_604_1">#REF!</definedName>
    <definedName name="T_605">#NAME?</definedName>
    <definedName name="T_605_1">#REF!</definedName>
    <definedName name="T_607">#NAME?</definedName>
    <definedName name="T_607_1">#REF!</definedName>
    <definedName name="T_701">#NAME?</definedName>
    <definedName name="T_701_1">#REF!</definedName>
    <definedName name="T_702">#NAME?</definedName>
    <definedName name="T_702_1">#REF!</definedName>
    <definedName name="T_BF_3_OUTROS">#REF!</definedName>
    <definedName name="TAB">#REF!</definedName>
    <definedName name="Tab_Serv.">#REF!</definedName>
    <definedName name="Tab_Serviços">#REF!</definedName>
    <definedName name="tabb">#REF!</definedName>
    <definedName name="TABEL.OAE.COMPL.">#REF!</definedName>
    <definedName name="TABEL.PREÇOS">#REF!</definedName>
    <definedName name="TABELA">#REF!</definedName>
    <definedName name="Tabela_C">OFFSET(#REF!,0,0,COUNT(#REF!)+2,16)</definedName>
    <definedName name="TabelaConsol">#REF!</definedName>
    <definedName name="TabelaDistribuiçãoDeMassas">#REF!</definedName>
    <definedName name="TABELANOVA">#REF!</definedName>
    <definedName name="TabelaSicro">#REF!</definedName>
    <definedName name="TABMAT">#REF!</definedName>
    <definedName name="TABREC">#REF!</definedName>
    <definedName name="tabserv">#REF!</definedName>
    <definedName name="TABUA">#REF!</definedName>
    <definedName name="TAC">#REF!</definedName>
    <definedName name="Tachas" localSheetId="9" hidden="1">{#N/A,#N/A,TRUE,"Plan1"}</definedName>
    <definedName name="Tachas" localSheetId="2" hidden="1">{#N/A,#N/A,TRUE,"Plan1"}</definedName>
    <definedName name="Tachas" localSheetId="6" hidden="1">{#N/A,#N/A,TRUE,"Plan1"}</definedName>
    <definedName name="Tachas" localSheetId="8" hidden="1">{#N/A,#N/A,TRUE,"Plan1"}</definedName>
    <definedName name="Tachas" localSheetId="7" hidden="1">{#N/A,#N/A,TRUE,"Plan1"}</definedName>
    <definedName name="Tachas" localSheetId="3">#REF!</definedName>
    <definedName name="Tachas" localSheetId="0" hidden="1">{#N/A,#N/A,TRUE,"Plan1"}</definedName>
    <definedName name="Tachas" hidden="1">{#N/A,#N/A,TRUE,"Plan1"}</definedName>
    <definedName name="Tachas_1">#REF!</definedName>
    <definedName name="tal">#REF!</definedName>
    <definedName name="tan">#REF!</definedName>
    <definedName name="tanp">#REF!</definedName>
    <definedName name="TAPA_BURACO">#REF!</definedName>
    <definedName name="TAPABURACO">#REF!</definedName>
    <definedName name="tar">#REF!</definedName>
    <definedName name="tarp">#REF!</definedName>
    <definedName name="taxa">#REF!</definedName>
    <definedName name="taxa_5">#N/A</definedName>
    <definedName name="taxa_6">#REF!</definedName>
    <definedName name="taxa_7">#REF!</definedName>
    <definedName name="taxa_8">#N/A</definedName>
    <definedName name="taxa_8_1">NA()</definedName>
    <definedName name="taxa_9">#N/A</definedName>
    <definedName name="taxa_9_1">NA()</definedName>
    <definedName name="TaxaJuros">#REF!</definedName>
    <definedName name="taz">#REF!</definedName>
    <definedName name="TB">#REF!</definedName>
    <definedName name="TB_1">#REF!</definedName>
    <definedName name="tb100cm">#REF!</definedName>
    <definedName name="TBA">#REF!</definedName>
    <definedName name="tbcg15">#REF!</definedName>
    <definedName name="tbcg22">#REF!</definedName>
    <definedName name="tbet">#REF!</definedName>
    <definedName name="TBI">#REF!</definedName>
    <definedName name="TBM">#REF!</definedName>
    <definedName name="TBO">#REF!</definedName>
    <definedName name="TBSERRA">#REF!</definedName>
    <definedName name="TBT">#REF!</definedName>
    <definedName name="tbv">#REF!</definedName>
    <definedName name="TCAP20">#REF!</definedName>
    <definedName name="TCAP50">#REF!</definedName>
    <definedName name="TCAP50SJC">#REF!</definedName>
    <definedName name="TCAPFLEX">#REF!</definedName>
    <definedName name="TCB10M3">#REF!</definedName>
    <definedName name="TCCB10">#REF!</definedName>
    <definedName name="TCCC">#REF!</definedName>
    <definedName name="tcef">#REF!</definedName>
    <definedName name="tcg1\2">#REF!</definedName>
    <definedName name="tcl1\2">#REF!</definedName>
    <definedName name="TCMIMP">#REF!</definedName>
    <definedName name="tco">#REF!</definedName>
    <definedName name="tcop">#REF!</definedName>
    <definedName name="tcpp">#REF!</definedName>
    <definedName name="TD">#REF!</definedName>
    <definedName name="tde">#REF!</definedName>
    <definedName name="tea1\220">#REF!</definedName>
    <definedName name="tebg1\2.15">#REF!</definedName>
    <definedName name="tebg3\4.22">#REF!</definedName>
    <definedName name="tecg15">#REF!</definedName>
    <definedName name="tecg22">#REF!</definedName>
    <definedName name="tefg40">#REF!</definedName>
    <definedName name="tefg50">#REF!</definedName>
    <definedName name="tefg65">#REF!</definedName>
    <definedName name="temul">#REF!</definedName>
    <definedName name="teod">#REF!</definedName>
    <definedName name="Teor">#REF!</definedName>
    <definedName name="Teor_1">#REF!</definedName>
    <definedName name="Teor_25">#REF!</definedName>
    <definedName name="Teor_29">#REF!</definedName>
    <definedName name="Teor_31">#REF!</definedName>
    <definedName name="Teor1">#REF!</definedName>
    <definedName name="teor2">#NAME?</definedName>
    <definedName name="teor2_1">#REF!</definedName>
    <definedName name="ter">#NAME?</definedName>
    <definedName name="TERFAIXALD">#REF!</definedName>
    <definedName name="TERFAIXALE">#REF!</definedName>
    <definedName name="TERRA_MAN_ATÉ_2">#REF!</definedName>
    <definedName name="TERRA_MEC_AC_4">#REF!</definedName>
    <definedName name="TERRA_MEC_ATÉ_2">#REF!</definedName>
    <definedName name="TERRA_MEC_ATÉ_4">#REF!</definedName>
    <definedName name="TERRAPL.">#REF!</definedName>
    <definedName name="terraplenagem">#REF!</definedName>
    <definedName name="terraplenagem_1">#REF!</definedName>
    <definedName name="terraplenagem_2">#REF!</definedName>
    <definedName name="terraplenagem_3">#REF!</definedName>
    <definedName name="terraplenagem_4">#REF!</definedName>
    <definedName name="TES">#REF!</definedName>
    <definedName name="TES_1">#REF!</definedName>
    <definedName name="TES_2">#REF!</definedName>
    <definedName name="TES_3">#REF!</definedName>
    <definedName name="TES_4">#REF!</definedName>
    <definedName name="test">#REF!</definedName>
    <definedName name="TESTE">#REF!</definedName>
    <definedName name="teste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eta_1">#REF!</definedName>
    <definedName name="Teta_2">#REF!</definedName>
    <definedName name="tev">#REF!</definedName>
    <definedName name="tfs">#REF!</definedName>
    <definedName name="TGEM">#NAME?</definedName>
    <definedName name="thi">#REF!</definedName>
    <definedName name="thiago">#REF!</definedName>
    <definedName name="tiago">#REF!</definedName>
    <definedName name="TIL_C_100_AN">#REF!</definedName>
    <definedName name="TIL_C_100_AT">#REF!</definedName>
    <definedName name="TIL_CALÇADA_AN">#REF!</definedName>
    <definedName name="TIL_CALÇADA_AT">#REF!</definedName>
    <definedName name="TIL_P_150_AN">#REF!</definedName>
    <definedName name="TIL_P_150_AT">#REF!</definedName>
    <definedName name="TIL_P_200_AN">#REF!</definedName>
    <definedName name="TIL_P_200_AT">#REF!</definedName>
    <definedName name="TIL_P_250_AN">#REF!</definedName>
    <definedName name="TIL_P_250_AT">#REF!</definedName>
    <definedName name="TIL_P_300_AN">#REF!</definedName>
    <definedName name="TIL_P_300_AT">#REF!</definedName>
    <definedName name="TIL_R_150_AN">#REF!</definedName>
    <definedName name="TIL_R_150_AT">#REF!</definedName>
    <definedName name="TIL_R_300_AN">#REF!</definedName>
    <definedName name="TIL_R_300_AT">#REF!</definedName>
    <definedName name="TIL_RUA_AN">#REF!</definedName>
    <definedName name="TIL_RUA_AT">#REF!</definedName>
    <definedName name="til100x100">#REF!</definedName>
    <definedName name="tim">#REF!</definedName>
    <definedName name="tinbe">#REF!</definedName>
    <definedName name="TIPO_SAPO">#REF!</definedName>
    <definedName name="TIPO_SAPO_AN">#REF!</definedName>
    <definedName name="TIPO_SAPO_AT">#REF!</definedName>
    <definedName name="TIPOORCAMENTO" hidden="1">IF(VALUE(#REF!)=2,"Licitado","Proposto")</definedName>
    <definedName name="tis">#REF!</definedName>
    <definedName name="_xlnm.Print_Titles" localSheetId="9">BDI!$1:$7</definedName>
    <definedName name="_xlnm.Print_Titles" localSheetId="4">'Curva ABC'!$1:$6</definedName>
    <definedName name="_xlnm.Print_Titles" localSheetId="6">Equipamento!$1:$7</definedName>
    <definedName name="_xlnm.Print_Titles" localSheetId="7">Material!$1:$7</definedName>
    <definedName name="_xlnm.Print_Titles" localSheetId="1">Orçamento!$1:$6</definedName>
    <definedName name="_xlnm.Print_Titles">#N/A</definedName>
    <definedName name="tjf">#REF!</definedName>
    <definedName name="tjt">#REF!</definedName>
    <definedName name="tjv">#REF!</definedName>
    <definedName name="tla14x2">#REF!</definedName>
    <definedName name="TLC4T">#REF!</definedName>
    <definedName name="TLCB10">#REF!</definedName>
    <definedName name="TLCB5">#REF!</definedName>
    <definedName name="TLCC4">#REF!</definedName>
    <definedName name="tle">#REF!</definedName>
    <definedName name="tll">#REF!</definedName>
    <definedName name="tllp">#REF!</definedName>
    <definedName name="tlm1\2">#REF!</definedName>
    <definedName name="TLMB">#REF!</definedName>
    <definedName name="TLMR">#REF!</definedName>
    <definedName name="tmf">#REF!</definedName>
    <definedName name="tmi">#REF!</definedName>
    <definedName name="tmip">#REF!</definedName>
    <definedName name="tmk">#REF!</definedName>
    <definedName name="TMR">#REF!</definedName>
    <definedName name="tmt">#REF!</definedName>
    <definedName name="tna">#REF!</definedName>
    <definedName name="tnc1\2">#REF!</definedName>
    <definedName name="tnc3\4">#REF!</definedName>
    <definedName name="tncb1\2">#REF!</definedName>
    <definedName name="tni1\2">#REF!</definedName>
    <definedName name="tnp1\2">#REF!</definedName>
    <definedName name="top">#REF!</definedName>
    <definedName name="TOT">#REF!</definedName>
    <definedName name="TOT.P">#REF!</definedName>
    <definedName name="TOT_ACUM_MED">#REF!</definedName>
    <definedName name="TOT_LIQ_MED">#REF!</definedName>
    <definedName name="Tot_param">#REF!</definedName>
    <definedName name="TOT1.P">#REF!</definedName>
    <definedName name="TOTAL">#REF!</definedName>
    <definedName name="TOTAL_1">#REF!</definedName>
    <definedName name="total_6">#REF!</definedName>
    <definedName name="total_7">#REF!</definedName>
    <definedName name="total_8">#N/A</definedName>
    <definedName name="total_8_1">NA()</definedName>
    <definedName name="total_9">#N/A</definedName>
    <definedName name="total_9_1">NA()</definedName>
    <definedName name="TOTAL_RAMAIS">#REF!</definedName>
    <definedName name="TOTAL1">#REF!</definedName>
    <definedName name="Total1.1">#REF!</definedName>
    <definedName name="Total1.10">#REF!</definedName>
    <definedName name="Total1.11">#REF!</definedName>
    <definedName name="Total1.12">#REF!</definedName>
    <definedName name="Total1.2">#REF!</definedName>
    <definedName name="Total1.3">#REF!</definedName>
    <definedName name="Total1.4">#REF!</definedName>
    <definedName name="Total1.5">#REF!</definedName>
    <definedName name="Total1.6">#REF!</definedName>
    <definedName name="Total1.7">#REF!</definedName>
    <definedName name="Total1.8">#REF!</definedName>
    <definedName name="Total1.9">#REF!</definedName>
    <definedName name="TOTAL1_1">#REF!</definedName>
    <definedName name="TOTAL10">#REF!</definedName>
    <definedName name="TOTAL10_1">#REF!</definedName>
    <definedName name="TOTAL10_14">#N/A</definedName>
    <definedName name="TOTAL10_7">#REF!</definedName>
    <definedName name="TOTAL10_7_1">#REF!</definedName>
    <definedName name="TOTAL10_7_14">#N/A</definedName>
    <definedName name="TOTAL11">#REF!</definedName>
    <definedName name="TOTAL11_1">#REF!</definedName>
    <definedName name="TOTAL11_14">#N/A</definedName>
    <definedName name="TOTAL11_7">#REF!</definedName>
    <definedName name="TOTAL11_7_1">#REF!</definedName>
    <definedName name="TOTAL11_7_14">#N/A</definedName>
    <definedName name="TOTAL12">#REF!</definedName>
    <definedName name="TOTAL12_1">#REF!</definedName>
    <definedName name="TOTAL12_14">#N/A</definedName>
    <definedName name="TOTAL12_7">#REF!</definedName>
    <definedName name="TOTAL12_7_1">#REF!</definedName>
    <definedName name="TOTAL12_7_14">#N/A</definedName>
    <definedName name="TOTAL13">#REF!</definedName>
    <definedName name="TOTAL13_1">#REF!</definedName>
    <definedName name="TOTAL13_14">#N/A</definedName>
    <definedName name="TOTAL13_7">#REF!</definedName>
    <definedName name="TOTAL13_7_1">#REF!</definedName>
    <definedName name="TOTAL13_7_14">#N/A</definedName>
    <definedName name="TOTAL14">#REF!</definedName>
    <definedName name="TOTAL14_1">#REF!</definedName>
    <definedName name="TOTAL14_14">#N/A</definedName>
    <definedName name="TOTAL14_7">#REF!</definedName>
    <definedName name="TOTAL14_7_1">#REF!</definedName>
    <definedName name="TOTAL14_7_14">#N/A</definedName>
    <definedName name="TOTAL15">#REF!</definedName>
    <definedName name="TOTAL15_1">#REF!</definedName>
    <definedName name="TOTAL15_14">#N/A</definedName>
    <definedName name="TOTAL15_7">#REF!</definedName>
    <definedName name="TOTAL15_7_1">#REF!</definedName>
    <definedName name="TOTAL15_7_14">#N/A</definedName>
    <definedName name="TOTAL16">#REF!</definedName>
    <definedName name="TOTAL16_1">#REF!</definedName>
    <definedName name="TOTAL16_14">#N/A</definedName>
    <definedName name="TOTAL16_7">#REF!</definedName>
    <definedName name="TOTAL16_7_1">#REF!</definedName>
    <definedName name="TOTAL16_7_14">#N/A</definedName>
    <definedName name="TOTAL17">#REF!</definedName>
    <definedName name="TOTAL17_1">#REF!</definedName>
    <definedName name="TOTAL17_14">#N/A</definedName>
    <definedName name="TOTAL17_7">#REF!</definedName>
    <definedName name="TOTAL17_7_1">#REF!</definedName>
    <definedName name="TOTAL17_7_14">#N/A</definedName>
    <definedName name="TOTAL18">#REF!</definedName>
    <definedName name="TOTAL18_1">#REF!</definedName>
    <definedName name="TOTAL18_14">#N/A</definedName>
    <definedName name="TOTAL18_7">#REF!</definedName>
    <definedName name="TOTAL18_7_1">#REF!</definedName>
    <definedName name="TOTAL18_7_14">#N/A</definedName>
    <definedName name="TOTAL19">#REF!</definedName>
    <definedName name="TOTAL19_1">#REF!</definedName>
    <definedName name="TOTAL19_14">#N/A</definedName>
    <definedName name="TOTAL19_7">#REF!</definedName>
    <definedName name="TOTAL19_7_1">#REF!</definedName>
    <definedName name="TOTAL19_7_14">#N/A</definedName>
    <definedName name="TOTAL1A">#REF!</definedName>
    <definedName name="TOTAL1A_1">#REF!</definedName>
    <definedName name="TOTAL1C">#REF!</definedName>
    <definedName name="TOTAL1C_1">#REF!</definedName>
    <definedName name="TOTAL2">#REF!</definedName>
    <definedName name="Total2.1">#REF!</definedName>
    <definedName name="Total2.10">#REF!</definedName>
    <definedName name="Total2.11">#REF!</definedName>
    <definedName name="Total2.12">#REF!</definedName>
    <definedName name="Total2.13">#REF!</definedName>
    <definedName name="Total2.14">#REF!</definedName>
    <definedName name="Total2.15">#REF!</definedName>
    <definedName name="Total2.16">#REF!</definedName>
    <definedName name="Total2.17">#REF!</definedName>
    <definedName name="Total2.18">#REF!</definedName>
    <definedName name="Total2.2">#REF!</definedName>
    <definedName name="Total2.3">#REF!</definedName>
    <definedName name="Total2.4">#REF!</definedName>
    <definedName name="Total2.5">#REF!</definedName>
    <definedName name="Total2.6">#REF!</definedName>
    <definedName name="Total2.7">#REF!</definedName>
    <definedName name="Total2.8">#REF!</definedName>
    <definedName name="Total2.9">#REF!</definedName>
    <definedName name="TOTAL2_1">#REF!</definedName>
    <definedName name="TOTAL2A">#REF!</definedName>
    <definedName name="TOTAL2A_1">#REF!</definedName>
    <definedName name="TOTAL3">#REF!</definedName>
    <definedName name="Total3.1">#REF!</definedName>
    <definedName name="Total3.2">#REF!</definedName>
    <definedName name="Total3.3">#REF!</definedName>
    <definedName name="Total3.4">#REF!</definedName>
    <definedName name="TOTAL3_1">#REF!</definedName>
    <definedName name="TOTAL3A">#REF!</definedName>
    <definedName name="TOTAL3A_1">#REF!</definedName>
    <definedName name="TOTAL4">#REF!</definedName>
    <definedName name="TOTAL4_1">#REF!</definedName>
    <definedName name="TOTAL4A">#REF!</definedName>
    <definedName name="TOTAL4A_1">#REF!</definedName>
    <definedName name="TOTAL5">#REF!</definedName>
    <definedName name="TOTAL5_1">#REF!</definedName>
    <definedName name="TOTAL5A">#REF!</definedName>
    <definedName name="TOTAL5A_1">#REF!</definedName>
    <definedName name="TOTAL6">#REF!</definedName>
    <definedName name="TOTAL6_1">#REF!</definedName>
    <definedName name="TOTAL6_14">#N/A</definedName>
    <definedName name="TOTAL6_7">#REF!</definedName>
    <definedName name="TOTAL6_7_1">#REF!</definedName>
    <definedName name="TOTAL6_7_14">#N/A</definedName>
    <definedName name="TOTAL6A">#REF!</definedName>
    <definedName name="TOTAL6A_1">#REF!</definedName>
    <definedName name="TOTAL6A_14">#N/A</definedName>
    <definedName name="TOTAL6A_7">#REF!</definedName>
    <definedName name="TOTAL6A_7_1">#REF!</definedName>
    <definedName name="TOTAL6A_7_14">#N/A</definedName>
    <definedName name="TOTAL7">#REF!</definedName>
    <definedName name="TOTAL7_1">#REF!</definedName>
    <definedName name="TOTAL7_14">#N/A</definedName>
    <definedName name="TOTAL7_7">#REF!</definedName>
    <definedName name="TOTAL7_7_1">#REF!</definedName>
    <definedName name="TOTAL7_7_14">#N/A</definedName>
    <definedName name="TOTAL7A">#REF!</definedName>
    <definedName name="TOTAL7A_1">#REF!</definedName>
    <definedName name="TOTAL7A_14">#N/A</definedName>
    <definedName name="TOTAL7A_7">#REF!</definedName>
    <definedName name="TOTAL7A_7_1">#REF!</definedName>
    <definedName name="TOTAL7A_7_14">#N/A</definedName>
    <definedName name="TOTAL7B">#REF!</definedName>
    <definedName name="TOTAL7B_1">#REF!</definedName>
    <definedName name="TOTAL7B_14">#N/A</definedName>
    <definedName name="TOTAL7B_7">#REF!</definedName>
    <definedName name="TOTAL7B_7_1">#REF!</definedName>
    <definedName name="TOTAL7B_7_14">#N/A</definedName>
    <definedName name="TOTAL7C">#REF!</definedName>
    <definedName name="TOTAL7C_1">#REF!</definedName>
    <definedName name="TOTAL7C_14">#N/A</definedName>
    <definedName name="TOTAL7C_7">#REF!</definedName>
    <definedName name="TOTAL7C_7_1">#REF!</definedName>
    <definedName name="TOTAL7C_7_14">#N/A</definedName>
    <definedName name="TOTAL7D">#REF!</definedName>
    <definedName name="TOTAL7D_1">#REF!</definedName>
    <definedName name="TOTAL7D_14">#N/A</definedName>
    <definedName name="TOTAL7D_7">#REF!</definedName>
    <definedName name="TOTAL7D_7_1">#REF!</definedName>
    <definedName name="TOTAL7D_7_14">#N/A</definedName>
    <definedName name="TOTAL7E">#REF!</definedName>
    <definedName name="TOTAL7E_1">#REF!</definedName>
    <definedName name="TOTAL7E_14">#N/A</definedName>
    <definedName name="TOTAL7E_7">#REF!</definedName>
    <definedName name="TOTAL7E_7_1">#REF!</definedName>
    <definedName name="TOTAL7E_7_14">#N/A</definedName>
    <definedName name="TOTAL7F">#REF!</definedName>
    <definedName name="TOTAL7F_1">#REF!</definedName>
    <definedName name="TOTAL7F_14">#N/A</definedName>
    <definedName name="TOTAL7F_7">#REF!</definedName>
    <definedName name="TOTAL7F_7_1">#REF!</definedName>
    <definedName name="TOTAL7F_7_14">#N/A</definedName>
    <definedName name="TOTAL7G">#REF!</definedName>
    <definedName name="TOTAL7G_1">#REF!</definedName>
    <definedName name="TOTAL7G_14">#N/A</definedName>
    <definedName name="TOTAL7G_7">#REF!</definedName>
    <definedName name="TOTAL7G_7_1">#REF!</definedName>
    <definedName name="TOTAL7G_7_14">#N/A</definedName>
    <definedName name="TOTAL7H">#REF!</definedName>
    <definedName name="TOTAL7H_1">#REF!</definedName>
    <definedName name="TOTAL7H_14">#N/A</definedName>
    <definedName name="TOTAL7H_7">#REF!</definedName>
    <definedName name="TOTAL7H_7_1">#REF!</definedName>
    <definedName name="TOTAL7H_7_14">#N/A</definedName>
    <definedName name="TOTAL7I">#REF!</definedName>
    <definedName name="TOTAL7I_1">#REF!</definedName>
    <definedName name="TOTAL7I_14">#N/A</definedName>
    <definedName name="TOTAL7I_7">#REF!</definedName>
    <definedName name="TOTAL7I_7_1">#REF!</definedName>
    <definedName name="TOTAL7I_7_14">#N/A</definedName>
    <definedName name="TOTAL7J">#REF!</definedName>
    <definedName name="TOTAL7J_1">#REF!</definedName>
    <definedName name="TOTAL7J_14">#N/A</definedName>
    <definedName name="TOTAL7J_7">#REF!</definedName>
    <definedName name="TOTAL7J_7_1">#REF!</definedName>
    <definedName name="TOTAL7J_7_14">#N/A</definedName>
    <definedName name="TOTAL7K">#REF!</definedName>
    <definedName name="TOTAL7K_1">#REF!</definedName>
    <definedName name="TOTAL7K_14">#N/A</definedName>
    <definedName name="TOTAL7K_7">#REF!</definedName>
    <definedName name="TOTAL7K_7_1">#REF!</definedName>
    <definedName name="TOTAL7K_7_14">#N/A</definedName>
    <definedName name="TOTAL7L">#REF!</definedName>
    <definedName name="TOTAL7L_1">#REF!</definedName>
    <definedName name="TOTAL7L_14">#N/A</definedName>
    <definedName name="TOTAL7L_7">#REF!</definedName>
    <definedName name="TOTAL7L_7_1">#REF!</definedName>
    <definedName name="TOTAL7L_7_14">#N/A</definedName>
    <definedName name="TOTAL7O">#REF!</definedName>
    <definedName name="TOTAL7O_1">#REF!</definedName>
    <definedName name="TOTAL7O_14">#N/A</definedName>
    <definedName name="TOTAL7O_7">#REF!</definedName>
    <definedName name="TOTAL7O_7_1">#REF!</definedName>
    <definedName name="TOTAL7O_7_14">#N/A</definedName>
    <definedName name="TOTAL7P">#REF!</definedName>
    <definedName name="TOTAL7P_1">#REF!</definedName>
    <definedName name="TOTAL7P_14">#N/A</definedName>
    <definedName name="TOTAL7P_7">#REF!</definedName>
    <definedName name="TOTAL7P_7_1">#REF!</definedName>
    <definedName name="TOTAL7P_7_14">#N/A</definedName>
    <definedName name="TOTAL7Q">#REF!</definedName>
    <definedName name="TOTAL7Q_1">#REF!</definedName>
    <definedName name="TOTAL7Q_14">#N/A</definedName>
    <definedName name="TOTAL7Q_7">#REF!</definedName>
    <definedName name="TOTAL7Q_7_1">#REF!</definedName>
    <definedName name="TOTAL7Q_7_14">#N/A</definedName>
    <definedName name="TOTAL7R">#REF!</definedName>
    <definedName name="TOTAL7R_1">#REF!</definedName>
    <definedName name="TOTAL7R_14">#N/A</definedName>
    <definedName name="TOTAL7R_7">#REF!</definedName>
    <definedName name="TOTAL7R_7_1">#REF!</definedName>
    <definedName name="TOTAL7R_7_14">#N/A</definedName>
    <definedName name="TOTAL8">#REF!</definedName>
    <definedName name="TOTAL8_1">#REF!</definedName>
    <definedName name="TOTAL8_14">#N/A</definedName>
    <definedName name="TOTAL8_7">#REF!</definedName>
    <definedName name="TOTAL8_7_1">#REF!</definedName>
    <definedName name="TOTAL8_7_14">#N/A</definedName>
    <definedName name="TOTAL8A">#REF!</definedName>
    <definedName name="TOTAL8A_1">#REF!</definedName>
    <definedName name="TOTAL8A_14">#N/A</definedName>
    <definedName name="TOTAL8A_7">#REF!</definedName>
    <definedName name="TOTAL8A_7_1">#REF!</definedName>
    <definedName name="TOTAL8A_7_14">#N/A</definedName>
    <definedName name="TOTAL8B">#REF!</definedName>
    <definedName name="TOTAL8B_1">#REF!</definedName>
    <definedName name="TOTAL8B_14">#N/A</definedName>
    <definedName name="TOTAL8B_7">#REF!</definedName>
    <definedName name="TOTAL8B_7_1">#REF!</definedName>
    <definedName name="TOTAL8B_7_14">#N/A</definedName>
    <definedName name="TOTAL8C">#REF!</definedName>
    <definedName name="TOTAL8C_1">#REF!</definedName>
    <definedName name="TOTAL8C_14">#N/A</definedName>
    <definedName name="TOTAL8C_7">#REF!</definedName>
    <definedName name="TOTAL8C_7_1">#REF!</definedName>
    <definedName name="TOTAL8C_7_14">#N/A</definedName>
    <definedName name="TOTAL8D">#REF!</definedName>
    <definedName name="TOTAL8D_1">#REF!</definedName>
    <definedName name="TOTAL8D_14">#N/A</definedName>
    <definedName name="TOTAL8D_7">#REF!</definedName>
    <definedName name="TOTAL8D_7_1">#REF!</definedName>
    <definedName name="TOTAL8D_7_14">#N/A</definedName>
    <definedName name="TOTAL8E">#REF!</definedName>
    <definedName name="TOTAL8E_1">#REF!</definedName>
    <definedName name="TOTAL8E_14">#N/A</definedName>
    <definedName name="TOTAL8E_7">#REF!</definedName>
    <definedName name="TOTAL8E_7_1">#REF!</definedName>
    <definedName name="TOTAL8E_7_14">#N/A</definedName>
    <definedName name="TOTAL8F">#REF!</definedName>
    <definedName name="TOTAL8F_1">#REF!</definedName>
    <definedName name="TOTAL8F_14">#N/A</definedName>
    <definedName name="TOTAL8F_7">#REF!</definedName>
    <definedName name="TOTAL8F_7_1">#REF!</definedName>
    <definedName name="TOTAL8F_7_14">#N/A</definedName>
    <definedName name="TOTAL8G">#REF!</definedName>
    <definedName name="TOTAL8G_1">#REF!</definedName>
    <definedName name="TOTAL8G_14">#N/A</definedName>
    <definedName name="TOTAL8G_7">#REF!</definedName>
    <definedName name="TOTAL8G_7_1">#REF!</definedName>
    <definedName name="TOTAL8G_7_14">#N/A</definedName>
    <definedName name="TOTAL8H">#REF!</definedName>
    <definedName name="TOTAL8H_1">#REF!</definedName>
    <definedName name="TOTAL8H_14">#N/A</definedName>
    <definedName name="TOTAL8H_7">#REF!</definedName>
    <definedName name="TOTAL8H_7_1">#REF!</definedName>
    <definedName name="TOTAL8H_7_14">#N/A</definedName>
    <definedName name="TOTAL8I">#REF!</definedName>
    <definedName name="TOTAL8I_1">#REF!</definedName>
    <definedName name="TOTAL8I_14">#N/A</definedName>
    <definedName name="TOTAL8I_7">#REF!</definedName>
    <definedName name="TOTAL8I_7_1">#REF!</definedName>
    <definedName name="TOTAL8I_7_14">#N/A</definedName>
    <definedName name="TOTAL8J">#REF!</definedName>
    <definedName name="TOTAL8J_1">#REF!</definedName>
    <definedName name="TOTAL8J_14">#N/A</definedName>
    <definedName name="TOTAL8J_7">#REF!</definedName>
    <definedName name="TOTAL8J_7_1">#REF!</definedName>
    <definedName name="TOTAL8J_7_14">#N/A</definedName>
    <definedName name="TOTAL8K">#REF!</definedName>
    <definedName name="TOTAL8K_1">#REF!</definedName>
    <definedName name="TOTAL8K_14">#N/A</definedName>
    <definedName name="TOTAL8K_7">#REF!</definedName>
    <definedName name="TOTAL8K_7_1">#REF!</definedName>
    <definedName name="TOTAL8K_7_14">#N/A</definedName>
    <definedName name="TOTAL8L">#REF!</definedName>
    <definedName name="TOTAL8L_1">#REF!</definedName>
    <definedName name="TOTAL8L_14">#N/A</definedName>
    <definedName name="TOTAL8L_7">#REF!</definedName>
    <definedName name="TOTAL8L_7_1">#REF!</definedName>
    <definedName name="TOTAL8L_7_14">#N/A</definedName>
    <definedName name="TOTAL8O">#REF!</definedName>
    <definedName name="TOTAL8O_1">#REF!</definedName>
    <definedName name="TOTAL8O_14">#N/A</definedName>
    <definedName name="TOTAL8O_7">#REF!</definedName>
    <definedName name="TOTAL8O_7_1">#REF!</definedName>
    <definedName name="TOTAL8O_7_14">#N/A</definedName>
    <definedName name="TOTAL8P">#REF!</definedName>
    <definedName name="TOTAL8P_1">#REF!</definedName>
    <definedName name="TOTAL8P_14">#N/A</definedName>
    <definedName name="TOTAL8P_7">#REF!</definedName>
    <definedName name="TOTAL8P_7_1">#REF!</definedName>
    <definedName name="TOTAL8P_7_14">#N/A</definedName>
    <definedName name="TOTAL8Q">#REF!</definedName>
    <definedName name="TOTAL8Q_1">#REF!</definedName>
    <definedName name="TOTAL8Q_14">#N/A</definedName>
    <definedName name="TOTAL8Q_7">#REF!</definedName>
    <definedName name="TOTAL8Q_7_1">#REF!</definedName>
    <definedName name="TOTAL8Q_7_14">#N/A</definedName>
    <definedName name="TOTAL8R">#REF!</definedName>
    <definedName name="TOTAL8R_1">#REF!</definedName>
    <definedName name="TOTAL8R_14">#N/A</definedName>
    <definedName name="TOTAL8R_7">#REF!</definedName>
    <definedName name="TOTAL8R_7_1">#REF!</definedName>
    <definedName name="TOTAL8R_7_14">#N/A</definedName>
    <definedName name="TOTAL9">#REF!</definedName>
    <definedName name="TOTAL9_1">#REF!</definedName>
    <definedName name="TOTAL9_14">#N/A</definedName>
    <definedName name="TOTAL9_7">#REF!</definedName>
    <definedName name="TOTAL9_7_1">#REF!</definedName>
    <definedName name="TOTAL9_7_14">#N/A</definedName>
    <definedName name="TOTALA">#REF!</definedName>
    <definedName name="TOTALA_1">#REF!</definedName>
    <definedName name="TOTALA_14">#N/A</definedName>
    <definedName name="TOTALA_7_1">#REF!</definedName>
    <definedName name="TOTALA_7_14">#N/A</definedName>
    <definedName name="TOTALB">#REF!</definedName>
    <definedName name="TOTALB_1">#REF!</definedName>
    <definedName name="TOTALB_14">#N/A</definedName>
    <definedName name="TOTALB_7_1">#REF!</definedName>
    <definedName name="TOTALB_7_14">#N/A</definedName>
    <definedName name="Totalb1.1">#REF!</definedName>
    <definedName name="Totalb1.2">#REF!</definedName>
    <definedName name="Totalb1.3">#REF!</definedName>
    <definedName name="Totalb1.4">#REF!</definedName>
    <definedName name="Totalb1.5">#REF!</definedName>
    <definedName name="Totalb1.6">#REF!</definedName>
    <definedName name="Totalb2.1">#REF!</definedName>
    <definedName name="Totalb2.2">#REF!</definedName>
    <definedName name="Totalb2.3">#REF!</definedName>
    <definedName name="Totalb2.4">#REF!</definedName>
    <definedName name="Totalb2.5">#REF!</definedName>
    <definedName name="Totalb2.6">#REF!</definedName>
    <definedName name="Totalb2.7">#REF!</definedName>
    <definedName name="TOTALC">#REF!</definedName>
    <definedName name="TOTALC_1">#REF!</definedName>
    <definedName name="TOTALC_14">#N/A</definedName>
    <definedName name="TOTALC_7_1">#REF!</definedName>
    <definedName name="TOTALC_7_14">#N/A</definedName>
    <definedName name="Totalc1.1">#REF!</definedName>
    <definedName name="Totalc1.2">#REF!</definedName>
    <definedName name="Totalc2.1">#REF!</definedName>
    <definedName name="TOTALD">#REF!</definedName>
    <definedName name="TOTALD_1">#REF!</definedName>
    <definedName name="TOTALD_14">#N/A</definedName>
    <definedName name="TOTALD_7_1">#REF!</definedName>
    <definedName name="TOTALD_7_14">#N/A</definedName>
    <definedName name="Totald1.0">#REF!</definedName>
    <definedName name="Totald2.1">#REF!</definedName>
    <definedName name="TOTALE">#REF!</definedName>
    <definedName name="TOTALE_1">#REF!</definedName>
    <definedName name="TOTALE_14">#N/A</definedName>
    <definedName name="TOTALE_7_1">#REF!</definedName>
    <definedName name="TOTALE_7_14">#N/A</definedName>
    <definedName name="Totale1.0">#REF!</definedName>
    <definedName name="Totale2.0">#REF!</definedName>
    <definedName name="TOTALF">#REF!</definedName>
    <definedName name="TOTALF_1">#REF!</definedName>
    <definedName name="TOTALF_14">#N/A</definedName>
    <definedName name="TOTALF_7_1">#REF!</definedName>
    <definedName name="TOTALF_7_14">#N/A</definedName>
    <definedName name="TOTALG">#REF!</definedName>
    <definedName name="TOTALG_1">#REF!</definedName>
    <definedName name="TOTALG_14">#N/A</definedName>
    <definedName name="TOTALG_7_1">#REF!</definedName>
    <definedName name="TOTALG_7_14">#N/A</definedName>
    <definedName name="Totalgeral1">#REF!</definedName>
    <definedName name="Totalgeral1a12">#REF!</definedName>
    <definedName name="Totalgeral2">#REF!</definedName>
    <definedName name="Totalgeral3">#REF!</definedName>
    <definedName name="TotalgeralA">#REF!</definedName>
    <definedName name="TotalgeralB">#REF!</definedName>
    <definedName name="Totalgeralb1">#REF!</definedName>
    <definedName name="Totalgeralb2">#REF!</definedName>
    <definedName name="TotalgeralC">#REF!</definedName>
    <definedName name="Totalgeralc1">#REF!</definedName>
    <definedName name="Totalgeralc2">#REF!</definedName>
    <definedName name="TotalgeralD">#REF!</definedName>
    <definedName name="Totalgerald1">#REF!</definedName>
    <definedName name="Totalgerald2">#REF!</definedName>
    <definedName name="TotalgeralE">#REF!</definedName>
    <definedName name="Totalgerale1">#REF!</definedName>
    <definedName name="Totalgerale2">#REF!</definedName>
    <definedName name="TOTALH">#REF!</definedName>
    <definedName name="TOTALH_1">#REF!</definedName>
    <definedName name="TOTALH_14">#N/A</definedName>
    <definedName name="TOTALH_7_1">#REF!</definedName>
    <definedName name="TOTALH_7_14">#N/A</definedName>
    <definedName name="TOTALI">#REF!</definedName>
    <definedName name="TOTALI_1">#REF!</definedName>
    <definedName name="TOTALI_14">#N/A</definedName>
    <definedName name="TOTALI_7_1">#REF!</definedName>
    <definedName name="TOTALI_7_14">#N/A</definedName>
    <definedName name="TOTALJ">#REF!</definedName>
    <definedName name="TOTALJ_1">#REF!</definedName>
    <definedName name="TOTALJ_14">#N/A</definedName>
    <definedName name="TOTALJ_7_1">#REF!</definedName>
    <definedName name="TOTALJ_7_14">#N/A</definedName>
    <definedName name="TOTALK">#REF!</definedName>
    <definedName name="TOTALK_1">#REF!</definedName>
    <definedName name="TOTALK_14">#N/A</definedName>
    <definedName name="TOTALK_7_1">#REF!</definedName>
    <definedName name="TOTALK_7_14">#N/A</definedName>
    <definedName name="TOTALL">#REF!</definedName>
    <definedName name="TOTALL_1">#REF!</definedName>
    <definedName name="TOTALL_14">#N/A</definedName>
    <definedName name="TOTALL_7_1">#REF!</definedName>
    <definedName name="TOTALL_7_14">#N/A</definedName>
    <definedName name="TOTALO">#REF!</definedName>
    <definedName name="TOTALO_1">#REF!</definedName>
    <definedName name="TOTALO_14">#N/A</definedName>
    <definedName name="TOTALO_7_1">#REF!</definedName>
    <definedName name="TOTALO_7_14">#N/A</definedName>
    <definedName name="TOTALP">#REF!</definedName>
    <definedName name="TOTALP_1">#REF!</definedName>
    <definedName name="TOTALP_14">#N/A</definedName>
    <definedName name="TOTALP_7_1">#REF!</definedName>
    <definedName name="TOTALP_7_14">#N/A</definedName>
    <definedName name="TOTALQ">#REF!</definedName>
    <definedName name="TOTALQ_1">#REF!</definedName>
    <definedName name="TOTALQ_14">#N/A</definedName>
    <definedName name="TOTALQ_7_1">#REF!</definedName>
    <definedName name="TOTALQ_7_14">#N/A</definedName>
    <definedName name="TOTALSAIBRO">#REF!</definedName>
    <definedName name="totmsa">#REF!</definedName>
    <definedName name="totmsa_1">#REF!</definedName>
    <definedName name="totmsa_2">#REF!</definedName>
    <definedName name="totmsa_3">#REF!</definedName>
    <definedName name="totmsa_4">#REF!</definedName>
    <definedName name="totmsa2">#REF!</definedName>
    <definedName name="totmsa2_1">#REF!</definedName>
    <definedName name="totmsa2_2">#REF!</definedName>
    <definedName name="totmsa2_3">#REF!</definedName>
    <definedName name="totmsa2_4">#REF!</definedName>
    <definedName name="Toto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TOTSERV">#REF!</definedName>
    <definedName name="totsma">#REF!</definedName>
    <definedName name="totsma_1">#REF!</definedName>
    <definedName name="totsma_2">#REF!</definedName>
    <definedName name="totsma_3">#REF!</definedName>
    <definedName name="totsma_4">#REF!</definedName>
    <definedName name="TP_ACUM">#REF!</definedName>
    <definedName name="TPA">#REF!</definedName>
    <definedName name="tpb">#REF!</definedName>
    <definedName name="TPC">#REF!</definedName>
    <definedName name="TPI">#REF!</definedName>
    <definedName name="tpl1\2">#REF!</definedName>
    <definedName name="TPM">#REF!</definedName>
    <definedName name="TPM_25">#REF!</definedName>
    <definedName name="TPP">#REF!</definedName>
    <definedName name="tpr">#REF!</definedName>
    <definedName name="tps1\2">#REF!</definedName>
    <definedName name="tps11\2">#REF!</definedName>
    <definedName name="TQ_150_AN">#REF!</definedName>
    <definedName name="TQ_150_AT">#REF!</definedName>
    <definedName name="TQ_200_AN">#REF!</definedName>
    <definedName name="TQ_200_AT">#REF!</definedName>
    <definedName name="TQ_250_AN">#REF!</definedName>
    <definedName name="TQ_250_AT">#REF!</definedName>
    <definedName name="TQ_300_AN">#REF!</definedName>
    <definedName name="TQ_300_AT">#REF!</definedName>
    <definedName name="TR">#REF!</definedName>
    <definedName name="TR5C">#REF!</definedName>
    <definedName name="tra">#REF!</definedName>
    <definedName name="TRABALHO">#REF!</definedName>
    <definedName name="TrabAnual">#REF!</definedName>
    <definedName name="TRAF">#REF!</definedName>
    <definedName name="TRAF_25">#REF!</definedName>
    <definedName name="tram20">#REF!</definedName>
    <definedName name="tram25">#REF!</definedName>
    <definedName name="TRANSP_1_AN">#REF!</definedName>
    <definedName name="TRANSP_1_AT">#REF!</definedName>
    <definedName name="TRANSP_3_AN">#REF!</definedName>
    <definedName name="TRANSP_3_AT">#REF!</definedName>
    <definedName name="TRANSP_LOC_CARROC_PAV">#REF!</definedName>
    <definedName name="TRANSP_LOC_EQUIP">#REF!</definedName>
    <definedName name="TRANSP_LOC_PAV">#REF!</definedName>
    <definedName name="TRANSPBETF">#REF!</definedName>
    <definedName name="TRANSPBETQ">#REF!</definedName>
    <definedName name="transporte">#REF!</definedName>
    <definedName name="transporte_1">#REF!</definedName>
    <definedName name="Transporte_Brita_TSD">#REF!</definedName>
    <definedName name="TRANSPORTES">#REF!</definedName>
    <definedName name="TRAVESSIA_AN">#REF!</definedName>
    <definedName name="TRAVESSIA_AT">#REF!</definedName>
    <definedName name="trc">#REF!</definedName>
    <definedName name="Trec">#REF!</definedName>
    <definedName name="TREC_1">#REF!</definedName>
    <definedName name="TRECHO">#REF!</definedName>
    <definedName name="TRECHO1">#NAME?</definedName>
    <definedName name="Trev">#REF!</definedName>
    <definedName name="Trevo">#REF!</definedName>
    <definedName name="trf112.5">#REF!</definedName>
    <definedName name="TRL1C">#REF!</definedName>
    <definedName name="TRL1CCG">#REF!</definedName>
    <definedName name="TRL1CFLEX">#REF!</definedName>
    <definedName name="TRM">#REF!</definedName>
    <definedName name="TRM1C">#REF!</definedName>
    <definedName name="TRM1CCG">#REF!</definedName>
    <definedName name="TRM1CRP">#REF!</definedName>
    <definedName name="TRMRP">#REF!</definedName>
    <definedName name="TRMTB">#REF!</definedName>
    <definedName name="trpc">#REF!</definedName>
    <definedName name="TRR1C">#REF!</definedName>
    <definedName name="TRR1CCG">#REF!</definedName>
    <definedName name="TRR1CP">#REF!</definedName>
    <definedName name="TRR2C">#REF!</definedName>
    <definedName name="TRR2CCG">#REF!</definedName>
    <definedName name="TRR2CFLEX">#REF!</definedName>
    <definedName name="TRRPL">#REF!</definedName>
    <definedName name="TRRRP">#REF!</definedName>
    <definedName name="TRRTB">#REF!</definedName>
    <definedName name="TRRTSD">#REF!</definedName>
    <definedName name="TSD">#REF!</definedName>
    <definedName name="TSDB">#REF!</definedName>
    <definedName name="tspp">#REF!</definedName>
    <definedName name="TSS">#REF!</definedName>
    <definedName name="TSSB">#REF!</definedName>
    <definedName name="tssd">#REF!</definedName>
    <definedName name="tssd_1">#REF!</definedName>
    <definedName name="tssd_14">#N/A</definedName>
    <definedName name="TSSP">#REF!</definedName>
    <definedName name="tt">#REF!</definedName>
    <definedName name="TT.1">#REF!</definedName>
    <definedName name="TT.10">#REF!</definedName>
    <definedName name="TT.11">#REF!</definedName>
    <definedName name="TT.12">#REF!</definedName>
    <definedName name="TT.13">#REF!</definedName>
    <definedName name="TT.14">#REF!</definedName>
    <definedName name="TT.15">#REF!</definedName>
    <definedName name="TT.2">#REF!</definedName>
    <definedName name="TT.3">#REF!</definedName>
    <definedName name="TT.4">#REF!</definedName>
    <definedName name="TT.5">#REF!</definedName>
    <definedName name="TT.6">#REF!</definedName>
    <definedName name="TT.7">#REF!</definedName>
    <definedName name="TT.8">#REF!</definedName>
    <definedName name="TT.9">#REF!</definedName>
    <definedName name="TT_1">#REF!</definedName>
    <definedName name="tt_25">#REF!</definedName>
    <definedName name="TT_ORÇADA">#REF!</definedName>
    <definedName name="TT_ORÇADA3">2750000</definedName>
    <definedName name="TT_ORÇADA4">1320000</definedName>
    <definedName name="tt1_25">#REF!</definedName>
    <definedName name="tta">#REF!</definedName>
    <definedName name="ttc">#REF!</definedName>
    <definedName name="tte">#REF!</definedName>
    <definedName name="ttel">#REF!</definedName>
    <definedName name="ttl">#REF!</definedName>
    <definedName name="tto">#REF!</definedName>
    <definedName name="ttt">#REF!</definedName>
    <definedName name="tttp">#REF!</definedName>
    <definedName name="tttt">#REF!</definedName>
    <definedName name="ttv">#REF!</definedName>
    <definedName name="ttva">#REF!</definedName>
    <definedName name="tub100ca1">#REF!</definedName>
    <definedName name="tub100ca2">#REF!</definedName>
    <definedName name="tub40ca1">#REF!</definedName>
    <definedName name="tub60ca2">#REF!</definedName>
    <definedName name="tub80ca2">#REF!</definedName>
    <definedName name="TUBO60ACBC">#REF!</definedName>
    <definedName name="tudo">#REF!</definedName>
    <definedName name="tup">#REF!</definedName>
    <definedName name="tus">#REF!</definedName>
    <definedName name="TX_ADM">#REF!</definedName>
    <definedName name="txa">#REF!</definedName>
    <definedName name="TYUIO">#REF!</definedName>
    <definedName name="TYUIO_1">{#N/A,#N/A,TRUE,"Serviços"}</definedName>
    <definedName name="TYUIOO">#REF!</definedName>
    <definedName name="U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L">#REF!</definedName>
    <definedName name="UL_1">#REF!</definedName>
    <definedName name="ulu">#REF!</definedName>
    <definedName name="UMIDECIMENTO_AN">#REF!</definedName>
    <definedName name="UMIDECIMENTO_AT">#REF!</definedName>
    <definedName name="un">#REF!</definedName>
    <definedName name="Und">#REF!</definedName>
    <definedName name="Und_26">NA()</definedName>
    <definedName name="Und_27">NA()</definedName>
    <definedName name="uni11\2">#REF!</definedName>
    <definedName name="Unid.">#REF!</definedName>
    <definedName name="unid.2">#REF!</definedName>
    <definedName name="unidade">#REF!</definedName>
    <definedName name="Unidade1">#REF!</definedName>
    <definedName name="UnidAux">#REF!</definedName>
    <definedName name="UNIT">#REF!</definedName>
    <definedName name="UNIT_1">#REF!</definedName>
    <definedName name="uohuli">#REF!</definedName>
    <definedName name="Usinagem">#REF!</definedName>
    <definedName name="USS">#REF!</definedName>
    <definedName name="uuu">#REF!</definedName>
    <definedName name="uuuuuty">#REF!</definedName>
    <definedName name="vaf">#REF!</definedName>
    <definedName name="VAL">#REF!</definedName>
    <definedName name="val11\2">#REF!</definedName>
    <definedName name="valormob">#REF!</definedName>
    <definedName name="VAM">#REF!</definedName>
    <definedName name="VAMM">#REF!</definedName>
    <definedName name="Vazio1">#REF!</definedName>
    <definedName name="VAZIO2">#REF!</definedName>
    <definedName name="Vazios">#REF!</definedName>
    <definedName name="Vazios_25">#REF!</definedName>
    <definedName name="Vazios_29">#REF!</definedName>
    <definedName name="Vazios_31">#REF!</definedName>
    <definedName name="vbhjg">#REF!</definedName>
    <definedName name="VCANT">#REF!</definedName>
    <definedName name="Vegetal">OFFSET(#REF!,0,0,COUNTA(#REF!)*2-1,1)</definedName>
    <definedName name="vemAZ25">#REF!</definedName>
    <definedName name="vencedores">#REF!</definedName>
    <definedName name="vep">#REF!</definedName>
    <definedName name="verde">#REF!</definedName>
    <definedName name="verde_25">#REF!</definedName>
    <definedName name="verdepav">#REF!</definedName>
    <definedName name="verdepav_25">#REF!</definedName>
    <definedName name="Versao" hidden="1">#REF!</definedName>
    <definedName name="vert">#REF!</definedName>
    <definedName name="vfi3.5">#REF!</definedName>
    <definedName name="vfv">#REF!</definedName>
    <definedName name="vfvr">#REF!</definedName>
    <definedName name="vibrad">#REF!</definedName>
    <definedName name="VidaAnos">#REF!</definedName>
    <definedName name="Vidahoras">#REF!</definedName>
    <definedName name="VII">#REF!</definedName>
    <definedName name="VIP">#REF!</definedName>
    <definedName name="vir">#REF!</definedName>
    <definedName name="vjebvojeh">#REF!</definedName>
    <definedName name="vli">#REF!</definedName>
    <definedName name="vlp">#REF!</definedName>
    <definedName name="VLR">#REF!</definedName>
    <definedName name="vm">#REF!</definedName>
    <definedName name="VMOB">#REF!</definedName>
    <definedName name="VOL_ACUM">#REF!</definedName>
    <definedName name="VOL_ENTUPIMENTO">#REF!</definedName>
    <definedName name="VOL_ESGOTAMENTO">#REF!</definedName>
    <definedName name="VOLAVA">#NAME?</definedName>
    <definedName name="VOLUME">#REF!</definedName>
    <definedName name="Volume_6">#REF!</definedName>
    <definedName name="Volume_7">#REF!</definedName>
    <definedName name="Volume_8">#N/A</definedName>
    <definedName name="Volume_8_1">NA()</definedName>
    <definedName name="Volume_9">#N/A</definedName>
    <definedName name="Volume_9_1">NA()</definedName>
    <definedName name="vpe">#REF!</definedName>
    <definedName name="vpf">#REF!</definedName>
    <definedName name="vpf_6">#REF!</definedName>
    <definedName name="vpf_7">#REF!</definedName>
    <definedName name="vpf_8">#N/A</definedName>
    <definedName name="vpf_8_1">NA()</definedName>
    <definedName name="vpf_9">#N/A</definedName>
    <definedName name="vpf_9_1">NA()</definedName>
    <definedName name="vpi">#REF!</definedName>
    <definedName name="vpi_5">#N/A</definedName>
    <definedName name="vpi_6">#REF!</definedName>
    <definedName name="vpi_7">#N/A</definedName>
    <definedName name="vpi_7_1">NA()</definedName>
    <definedName name="vpi_8">#REF!</definedName>
    <definedName name="vpi_9">#N/A</definedName>
    <definedName name="vpi_9_1">NA()</definedName>
    <definedName name="VR">#REF!</definedName>
    <definedName name="VR_CONTRATO">#REF!</definedName>
    <definedName name="vsb">#REF!</definedName>
    <definedName name="vsbc">#REF!</definedName>
    <definedName name="vsbpc">#REF!</definedName>
    <definedName name="VSR">#REF!</definedName>
    <definedName name="vt">#REF!</definedName>
    <definedName name="VTE">#REF!</definedName>
    <definedName name="VTOTAL1" hidden="1">ROUND(#REF!*#REF!,15-13*#REF!)</definedName>
    <definedName name="VTOTALBM" hidden="1">IF(#REF!=0,0,CHOOSE(MATCH([0]!______________TOT7,{"Global","Unitário"},0),ROUND(ROUND(#REF!,15-13*#REF!)/100*#REF!,15-13*#REF!),ROUND(ROUND(#REF!,15-13*#REF!)*ROUND(#REF!,15-13*#REF!),15-13*#REF!)))</definedName>
    <definedName name="vtt">#REF!</definedName>
    <definedName name="vv">#REF!</definedName>
    <definedName name="vvv" localSheetId="9" hidden="1">{#N/A,#N/A,FALSE,"MO (2)"}</definedName>
    <definedName name="vvv" localSheetId="2" hidden="1">{#N/A,#N/A,FALSE,"MO (2)"}</definedName>
    <definedName name="vvv" localSheetId="6" hidden="1">{#N/A,#N/A,FALSE,"MO (2)"}</definedName>
    <definedName name="vvv" localSheetId="8" hidden="1">{#N/A,#N/A,FALSE,"MO (2)"}</definedName>
    <definedName name="vvv" localSheetId="7" hidden="1">{#N/A,#N/A,FALSE,"MO (2)"}</definedName>
    <definedName name="vvv" localSheetId="3">#REF!</definedName>
    <definedName name="vvv" localSheetId="0" hidden="1">{#N/A,#N/A,FALSE,"MO (2)"}</definedName>
    <definedName name="vvv" hidden="1">{#N/A,#N/A,FALSE,"MO (2)"}</definedName>
    <definedName name="vvv_1">#REF!</definedName>
    <definedName name="w" hidden="1">{#N/A,#N/A,TRUE,"Plan1"}</definedName>
    <definedName name="WAESDE_1">#REF!</definedName>
    <definedName name="WAESDE_14">#N/A</definedName>
    <definedName name="WAESDE_7_1">#REF!</definedName>
    <definedName name="WAESDE_7_14">#N/A</definedName>
    <definedName name="wer">#REF!</definedName>
    <definedName name="wew">#REF!</definedName>
    <definedName name="wew_38">#N/A</definedName>
    <definedName name="wewewew">#REF!</definedName>
    <definedName name="WEWR">#N/A</definedName>
    <definedName name="WEWRWR">#REF!</definedName>
    <definedName name="WEWRWR_1">#REF!</definedName>
    <definedName name="WEWRWR_10">#REF!</definedName>
    <definedName name="WEWRWR_12">#REF!</definedName>
    <definedName name="WEWRWR_13">#REF!</definedName>
    <definedName name="WEWRWR_14">#REF!</definedName>
    <definedName name="WEWRWR_19">#N/A</definedName>
    <definedName name="WEWRWR_2">#REF!</definedName>
    <definedName name="WEWRWR_21">#N/A</definedName>
    <definedName name="WEWRWR_22">#REF!</definedName>
    <definedName name="WEWRWR_23">#N/A</definedName>
    <definedName name="WEWRWR_24">#N/A</definedName>
    <definedName name="WEWRWR_25">#REF!</definedName>
    <definedName name="WEWRWR_26">#REF!</definedName>
    <definedName name="WEWRWR_27">#REF!</definedName>
    <definedName name="WEWRWR_28">#REF!</definedName>
    <definedName name="WEWRWR_29">#REF!</definedName>
    <definedName name="WEWRWR_3">#REF!</definedName>
    <definedName name="WEWRWR_30">#REF!</definedName>
    <definedName name="WEWRWR_31">#REF!</definedName>
    <definedName name="WEWRWR_32">#REF!</definedName>
    <definedName name="WEWRWR_33">#REF!</definedName>
    <definedName name="WEWRWR_34">#REF!</definedName>
    <definedName name="WEWRWR_35">#REF!</definedName>
    <definedName name="WEWRWR_36">#REF!</definedName>
    <definedName name="WEWRWR_37">#REF!</definedName>
    <definedName name="WEWRWR_38">#REF!</definedName>
    <definedName name="WEWRWR_39">#N/A</definedName>
    <definedName name="WEWRWR_4">#REF!</definedName>
    <definedName name="WEWRWR_40">#N/A</definedName>
    <definedName name="WEWRWR_41">#N/A</definedName>
    <definedName name="WEWRWR_42">#N/A</definedName>
    <definedName name="WEWRWR_43">#N/A</definedName>
    <definedName name="WEWRWR_44">#N/A</definedName>
    <definedName name="WEWRWR_45">#N/A</definedName>
    <definedName name="WEWRWR_46">#N/A</definedName>
    <definedName name="WEWRWR_47">#N/A</definedName>
    <definedName name="WEWRWR_48">#N/A</definedName>
    <definedName name="WEWRWR_5">#REF!</definedName>
    <definedName name="WEWRWR_51">#N/A</definedName>
    <definedName name="WEWRWR_52">#N/A</definedName>
    <definedName name="WEWRWR_53">#N/A</definedName>
    <definedName name="WEWRWR_54">#N/A</definedName>
    <definedName name="WEWRWR_55">#N/A</definedName>
    <definedName name="WEWRWR_56">#N/A</definedName>
    <definedName name="WEWRWR_57">#N/A</definedName>
    <definedName name="WEWRWR_58">#N/A</definedName>
    <definedName name="WEWRWR_59">#N/A</definedName>
    <definedName name="WEWRWR_6">#REF!</definedName>
    <definedName name="WEWRWR_60">#N/A</definedName>
    <definedName name="WEWRWR_61">#N/A</definedName>
    <definedName name="WEWRWR_62">#N/A</definedName>
    <definedName name="WEWRWR_63">#N/A</definedName>
    <definedName name="WEWRWR_64">#N/A</definedName>
    <definedName name="WEWRWR_65">#N/A</definedName>
    <definedName name="WEWRWR_66">#N/A</definedName>
    <definedName name="WEWRWR_67">#N/A</definedName>
    <definedName name="WEWRWR_68">#N/A</definedName>
    <definedName name="WEWRWR_69">#N/A</definedName>
    <definedName name="WEWRWR_7">#REF!</definedName>
    <definedName name="WEWRWR_70">#N/A</definedName>
    <definedName name="WEWRWR_71">#N/A</definedName>
    <definedName name="WEWRWR_72">#N/A</definedName>
    <definedName name="WEWRWR_8">#REF!</definedName>
    <definedName name="WEWRWR_9">#REF!</definedName>
    <definedName name="wqdwd">#REF!</definedName>
    <definedName name="wrn.ACABINT.">#REF!</definedName>
    <definedName name="wrn.ACABINT._.TOT.">#REF!</definedName>
    <definedName name="wrn.ACABINT._.TOT._1" hidden="1">{#N/A,#N/A,FALSE,"SS 1";#N/A,#N/A,FALSE,"TER 1 (A)";#N/A,#N/A,FALSE,"SS 2";#N/A,#N/A,FALSE,"TER 1 (B)";#N/A,#N/A,FALSE,"TER 1 (C)";#N/A,#N/A,FALSE,"TER 1 (D)";#N/A,#N/A,FALSE,"TER 1 (E)";#N/A,#N/A,FALSE,"TER 2 "}</definedName>
    <definedName name="wrn.ACABINT._1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COLETAS._.DE._.EQUIPAMENTOS.">#REF!</definedName>
    <definedName name="wrn.COLETAS._.DE._.MATERIAIS.">#REF!</definedName>
    <definedName name="wrn.COMP._.EQUIP.">#REF!</definedName>
    <definedName name="wrn.COMP._.MATERIAIS.">#REF!</definedName>
    <definedName name="wrn.ESQ._.TOT." hidden="1">{#N/A,#N/A,FALSE,"SS 1";#N/A,#N/A,FALSE,"SS 2";#N/A,#N/A,FALSE,"TER 1 (1)";#N/A,#N/A,FALSE,"TER 1 (2)";#N/A,#N/A,FALSE,"TER 2";#N/A,#N/A,FALSE,"TIPO";#N/A,#N/A,FALSE,"CM  BAR"}</definedName>
    <definedName name="wrn.ESQ._.TOT._1" hidden="1">{#N/A,#N/A,FALSE,"SS 1";#N/A,#N/A,FALSE,"SS 2";#N/A,#N/A,FALSE,"TER 1 (1)";#N/A,#N/A,FALSE,"TER 1 (2)";#N/A,#N/A,FALSE,"TER 2";#N/A,#N/A,FALSE,"TIPO";#N/A,#N/A,FALSE,"CM  BAR"}</definedName>
    <definedName name="wrn.FACHADA.">#REF!</definedName>
    <definedName name="wrn.FACHADA._1" hidden="1">{#N/A,#N/A,TRUE,"TER  EXT";#N/A,#N/A,TRUE,"TER  EXT";#N/A,#N/A,TRUE,"LAT  ESQ";#N/A,#N/A,TRUE,"FRONTAL";#N/A,#N/A,TRUE,"POST";#N/A,#N/A,TRUE,"LAT  DIR"}</definedName>
    <definedName name="wrn.FERPILAR." hidden="1">{#N/A,#N/A,FALSE,"PR  06";#N/A,#N/A,FALSE,"PR  07";#N/A,#N/A,FALSE,"PR 08";#N/A,#N/A,FALSE,"PR 09";#N/A,#N/A,FALSE,"PR 40";#N/A,#N/A,FALSE,"PR 41";#N/A,#N/A,FALSE,"PR 45";#N/A,#N/A,FALSE,"PR 46";#N/A,#N/A,FALSE,"PR 55"}</definedName>
    <definedName name="wrn.FERPILAR._1" hidden="1">{#N/A,#N/A,FALSE,"PR  06";#N/A,#N/A,FALSE,"PR  07";#N/A,#N/A,FALSE,"PR 08";#N/A,#N/A,FALSE,"PR 09";#N/A,#N/A,FALSE,"PR 40";#N/A,#N/A,FALSE,"PR 41";#N/A,#N/A,FALSE,"PR 45";#N/A,#N/A,FALSE,"PR 46";#N/A,#N/A,FALSE,"PR 55"}</definedName>
    <definedName name="wrn.GERAL.">#REF!</definedName>
    <definedName name="wrn.LEVFER.">#REF!</definedName>
    <definedName name="wrn.LEVFER._1" hidden="1">{#N/A,#N/A,FALSE,"LEVFER V2 P";#N/A,#N/A,FALSE,"LEVFER V2 P10%"}</definedName>
    <definedName name="wrn.mo2." localSheetId="9" hidden="1">{#N/A,#N/A,FALSE,"MO (2)"}</definedName>
    <definedName name="wrn.mo2." localSheetId="2" hidden="1">{#N/A,#N/A,FALSE,"MO (2)"}</definedName>
    <definedName name="wrn.mo2." localSheetId="6" hidden="1">{#N/A,#N/A,FALSE,"MO (2)"}</definedName>
    <definedName name="wrn.mo2." localSheetId="8" hidden="1">{#N/A,#N/A,FALSE,"MO (2)"}</definedName>
    <definedName name="wrn.mo2." localSheetId="7" hidden="1">{#N/A,#N/A,FALSE,"MO (2)"}</definedName>
    <definedName name="wrn.mo2." localSheetId="3">#REF!</definedName>
    <definedName name="wrn.mo2." localSheetId="0" hidden="1">{#N/A,#N/A,FALSE,"MO (2)"}</definedName>
    <definedName name="wrn.mo2." hidden="1">{#N/A,#N/A,FALSE,"MO (2)"}</definedName>
    <definedName name="wrn.mo2._1">#REF!</definedName>
    <definedName name="wrn.Orçamento." hidden="1">{#N/A,#N/A,FALSE,"Planilha";#N/A,#N/A,FALSE,"Resumo";#N/A,#N/A,FALSE,"Fisico";#N/A,#N/A,FALSE,"Financeiro";#N/A,#N/A,FALSE,"Financeiro"}</definedName>
    <definedName name="wrn.Orçamento._1" hidden="1">{#N/A,#N/A,FALSE,"Planilha";#N/A,#N/A,FALSE,"Resumo";#N/A,#N/A,FALSE,"Fisico";#N/A,#N/A,FALSE,"Financeiro";#N/A,#N/A,FALSE,"Financeiro"}</definedName>
    <definedName name="wrn.PENDENCIAS.">#REF!</definedName>
    <definedName name="wrn.PNEUS.">#REF!</definedName>
    <definedName name="wrn.RELAT_EAP.">#REF!</definedName>
    <definedName name="wrn.relext." localSheetId="9" hidden="1">{#N/A,#N/A,TRUE,"Plan1"}</definedName>
    <definedName name="wrn.relext." localSheetId="2" hidden="1">{#N/A,#N/A,TRUE,"Plan1"}</definedName>
    <definedName name="wrn.relext." localSheetId="6" hidden="1">{#N/A,#N/A,TRUE,"Plan1"}</definedName>
    <definedName name="wrn.relext." localSheetId="8" hidden="1">{#N/A,#N/A,TRUE,"Plan1"}</definedName>
    <definedName name="wrn.relext." localSheetId="7" hidden="1">{#N/A,#N/A,TRUE,"Plan1"}</definedName>
    <definedName name="wrn.relext." localSheetId="3">#REF!</definedName>
    <definedName name="wrn.relext." localSheetId="0" hidden="1">{#N/A,#N/A,TRUE,"Plan1"}</definedName>
    <definedName name="wrn.relext." hidden="1">{#N/A,#N/A,TRUE,"Plan1"}</definedName>
    <definedName name="wrn.relext._1">#REF!</definedName>
    <definedName name="wrn.SERV._.PAVTO.">#REF!</definedName>
    <definedName name="wrn.SERV._.PAVTO._1" hidden="1">{#N/A,#N/A,FALSE,"SS 1";#N/A,#N/A,FALSE,"SS 2";#N/A,#N/A,FALSE,"TER 1 (1)";#N/A,#N/A,FALSE,"TER 1 (2)";#N/A,#N/A,FALSE,"TER 2 ";#N/A,#N/A,FALSE,"TP  (1)";#N/A,#N/A,FALSE,"TP  (2)";#N/A,#N/A,FALSE,"CM BAR"}</definedName>
    <definedName name="wrn.serv.xls." hidden="1">{#N/A,#N/A,FALSE,"CM BAR";#N/A,#N/A,FALSE,"SUBSOLO";#N/A,#N/A,FALSE,"TERREO";#N/A,#N/A,FALSE,"TIPO";#N/A,#N/A,FALSE,"DUP  INF";#N/A,#N/A,FALSE,"DUP SUP"}</definedName>
    <definedName name="wrn.serv.xls._1" hidden="1">{#N/A,#N/A,FALSE,"CM BAR";#N/A,#N/A,FALSE,"SUBSOLO";#N/A,#N/A,FALSE,"TERREO";#N/A,#N/A,FALSE,"TIPO";#N/A,#N/A,FALSE,"DUP  INF";#N/A,#N/A,FALSE,"DUP SUP"}</definedName>
    <definedName name="wrn.SOCIEDAD.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wrn.Tipo.">#REF!</definedName>
    <definedName name="wrn.Tipo..">#REF!</definedName>
    <definedName name="wrn.Tipo._1">{#N/A,#N/A,TRUE,"Serviços"}</definedName>
    <definedName name="wvwa\" hidden="1">{#N/A,#N/A,TRUE,"Serviços"}</definedName>
    <definedName name="WW">#REF!</definedName>
    <definedName name="wwwww">#REF!</definedName>
    <definedName name="wwwwwb">#REF!</definedName>
    <definedName name="wwwwww">#REF!</definedName>
    <definedName name="x">#REF!</definedName>
    <definedName name="x_10">#REF!</definedName>
    <definedName name="x_25">#REF!</definedName>
    <definedName name="x_27">#REF!</definedName>
    <definedName name="x_29">#REF!</definedName>
    <definedName name="x_31">#REF!</definedName>
    <definedName name="x_9">#REF!</definedName>
    <definedName name="X1a">#REF!</definedName>
    <definedName name="X2a">#REF!</definedName>
    <definedName name="xx">#REF!</definedName>
    <definedName name="xx_38">#N/A</definedName>
    <definedName name="XXX">#REF!</definedName>
    <definedName name="XXX_1">#REF!</definedName>
    <definedName name="XXX_10">#REF!</definedName>
    <definedName name="XXX_12">#REF!</definedName>
    <definedName name="XXX_13">#REF!</definedName>
    <definedName name="XXX_14">#REF!</definedName>
    <definedName name="XXX_19">#N/A</definedName>
    <definedName name="XXX_2">#REF!</definedName>
    <definedName name="XXX_21">#N/A</definedName>
    <definedName name="XXX_22">#REF!</definedName>
    <definedName name="XXX_23">#N/A</definedName>
    <definedName name="XXX_24">#N/A</definedName>
    <definedName name="XXX_25">#REF!</definedName>
    <definedName name="XXX_26">#REF!</definedName>
    <definedName name="XXX_27">#REF!</definedName>
    <definedName name="XXX_28">#REF!</definedName>
    <definedName name="XXX_29">#REF!</definedName>
    <definedName name="XXX_3">#REF!</definedName>
    <definedName name="XXX_30">#REF!</definedName>
    <definedName name="XXX_31">#REF!</definedName>
    <definedName name="XXX_32">#REF!</definedName>
    <definedName name="XXX_33">#REF!</definedName>
    <definedName name="XXX_34">#REF!</definedName>
    <definedName name="XXX_35">#REF!</definedName>
    <definedName name="XXX_36">#REF!</definedName>
    <definedName name="XXX_37">#REF!</definedName>
    <definedName name="XXX_38">#REF!</definedName>
    <definedName name="XXX_39">#N/A</definedName>
    <definedName name="XXX_4">#REF!</definedName>
    <definedName name="XXX_40">#N/A</definedName>
    <definedName name="XXX_41">#N/A</definedName>
    <definedName name="XXX_42">#N/A</definedName>
    <definedName name="XXX_43">#N/A</definedName>
    <definedName name="XXX_44">#N/A</definedName>
    <definedName name="XXX_45">#N/A</definedName>
    <definedName name="XXX_46">#N/A</definedName>
    <definedName name="XXX_47">#N/A</definedName>
    <definedName name="XXX_48">#N/A</definedName>
    <definedName name="XXX_5">#REF!</definedName>
    <definedName name="XXX_51">#N/A</definedName>
    <definedName name="XXX_52">#N/A</definedName>
    <definedName name="XXX_53">#N/A</definedName>
    <definedName name="XXX_54">#N/A</definedName>
    <definedName name="XXX_55">#N/A</definedName>
    <definedName name="XXX_56">#N/A</definedName>
    <definedName name="XXX_57">#N/A</definedName>
    <definedName name="XXX_58">#N/A</definedName>
    <definedName name="XXX_59">#N/A</definedName>
    <definedName name="XXX_6">#REF!</definedName>
    <definedName name="XXX_60">#N/A</definedName>
    <definedName name="XXX_61">#N/A</definedName>
    <definedName name="XXX_62">#N/A</definedName>
    <definedName name="XXX_63">#N/A</definedName>
    <definedName name="XXX_64">#N/A</definedName>
    <definedName name="XXX_65">#N/A</definedName>
    <definedName name="XXX_66">#N/A</definedName>
    <definedName name="XXX_67">#N/A</definedName>
    <definedName name="XXX_68">#N/A</definedName>
    <definedName name="XXX_69">#N/A</definedName>
    <definedName name="XXX_7">#REF!</definedName>
    <definedName name="XXX_70">#N/A</definedName>
    <definedName name="XXX_71">#N/A</definedName>
    <definedName name="XXX_72">#N/A</definedName>
    <definedName name="XXX_8">#REF!</definedName>
    <definedName name="XXX_9">#REF!</definedName>
    <definedName name="xxxaa">#REF!</definedName>
    <definedName name="XXXX">[4]RESUMO_AUT1!#REF!</definedName>
    <definedName name="xxxxx">#REF!</definedName>
    <definedName name="XXXXXXX">#REF!</definedName>
    <definedName name="xxxxxxxx">#REF!</definedName>
    <definedName name="Y" localSheetId="9" hidden="1">{#N/A,#N/A,FALSE,"MO (2)"}</definedName>
    <definedName name="Y" localSheetId="2" hidden="1">{#N/A,#N/A,FALSE,"MO (2)"}</definedName>
    <definedName name="Y" localSheetId="6" hidden="1">{#N/A,#N/A,FALSE,"MO (2)"}</definedName>
    <definedName name="Y" localSheetId="8" hidden="1">{#N/A,#N/A,FALSE,"MO (2)"}</definedName>
    <definedName name="Y" localSheetId="7" hidden="1">{#N/A,#N/A,FALSE,"MO (2)"}</definedName>
    <definedName name="Y" localSheetId="3">#REF!</definedName>
    <definedName name="Y" localSheetId="0" hidden="1">{#N/A,#N/A,FALSE,"MO (2)"}</definedName>
    <definedName name="Y" hidden="1">{#N/A,#N/A,FALSE,"MO (2)"}</definedName>
    <definedName name="yes">[0]!OUTT</definedName>
    <definedName name="yukym">#REF!</definedName>
    <definedName name="yy">#REF!</definedName>
    <definedName name="yy_1">{#N/A,#N/A,TRUE,"Serviços"}</definedName>
    <definedName name="z" localSheetId="9" hidden="1">{#N/A,#N/A,FALSE,"MO (2)"}</definedName>
    <definedName name="z" localSheetId="2" hidden="1">{#N/A,#N/A,FALSE,"MO (2)"}</definedName>
    <definedName name="z" localSheetId="6" hidden="1">{#N/A,#N/A,FALSE,"MO (2)"}</definedName>
    <definedName name="z" localSheetId="8" hidden="1">{#N/A,#N/A,FALSE,"MO (2)"}</definedName>
    <definedName name="z" localSheetId="7" hidden="1">{#N/A,#N/A,FALSE,"MO (2)"}</definedName>
    <definedName name="z" localSheetId="3">#REF!</definedName>
    <definedName name="z" localSheetId="0" hidden="1">{#N/A,#N/A,FALSE,"MO (2)"}</definedName>
    <definedName name="z" hidden="1">{#N/A,#N/A,FALSE,"MO (2)"}</definedName>
    <definedName name="z_1">#REF!</definedName>
    <definedName name="ZA">#N/A</definedName>
    <definedName name="zaza" localSheetId="9" hidden="1">{#N/A,#N/A,FALSE,"MO (2)"}</definedName>
    <definedName name="zaza" localSheetId="2" hidden="1">{#N/A,#N/A,FALSE,"MO (2)"}</definedName>
    <definedName name="zaza" localSheetId="6" hidden="1">{#N/A,#N/A,FALSE,"MO (2)"}</definedName>
    <definedName name="zaza" localSheetId="8" hidden="1">{#N/A,#N/A,FALSE,"MO (2)"}</definedName>
    <definedName name="zaza" localSheetId="7" hidden="1">{#N/A,#N/A,FALSE,"MO (2)"}</definedName>
    <definedName name="zaza" localSheetId="3">#REF!</definedName>
    <definedName name="zaza" localSheetId="0" hidden="1">{#N/A,#N/A,FALSE,"MO (2)"}</definedName>
    <definedName name="zaza" hidden="1">{#N/A,#N/A,FALSE,"MO (2)"}</definedName>
    <definedName name="zaza_1">#REF!</definedName>
    <definedName name="zba">#REF!</definedName>
    <definedName name="ZE">IF([0]!PRA,0,[0]!NUMEROMEDIÇÃO)</definedName>
    <definedName name="ZONASUL">#REF!</definedName>
    <definedName name="zxz">#REF!</definedName>
    <definedName name="ZZ">#NAME?</definedName>
    <definedName name="ZZ_1">#REF!</definedName>
    <definedName name="zzz">#REF!</definedName>
    <definedName name="zzzzz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33" i="13" l="1"/>
  <c r="M8" i="4" l="1"/>
  <c r="L8" i="4"/>
  <c r="F33" i="13"/>
  <c r="M10" i="4"/>
  <c r="L10" i="4"/>
  <c r="L9" i="4"/>
  <c r="J18" i="5"/>
  <c r="J17" i="5"/>
  <c r="J119" i="4"/>
  <c r="J120" i="4" s="1"/>
  <c r="G16" i="5" s="1"/>
  <c r="J113" i="4"/>
  <c r="J111" i="4"/>
  <c r="J106" i="4"/>
  <c r="J105" i="4"/>
  <c r="J15" i="4"/>
  <c r="I385" i="1"/>
  <c r="F384" i="1"/>
  <c r="I384" i="1" s="1"/>
  <c r="G401" i="1"/>
  <c r="B401" i="1"/>
  <c r="B405" i="1" s="1"/>
  <c r="F391" i="1"/>
  <c r="I391" i="1" s="1"/>
  <c r="I392" i="1" s="1"/>
  <c r="B391" i="1"/>
  <c r="B384" i="1"/>
  <c r="B383" i="1"/>
  <c r="B380" i="1"/>
  <c r="B379" i="1"/>
  <c r="I397" i="1"/>
  <c r="I396" i="1"/>
  <c r="I395" i="1"/>
  <c r="I394" i="1"/>
  <c r="F383" i="1"/>
  <c r="I383" i="1" s="1"/>
  <c r="G380" i="1"/>
  <c r="F380" i="1"/>
  <c r="G379" i="1"/>
  <c r="F379" i="1"/>
  <c r="I51" i="26"/>
  <c r="J48" i="26"/>
  <c r="J49" i="26" s="1"/>
  <c r="J50" i="26" s="1"/>
  <c r="J45" i="26"/>
  <c r="C45" i="26"/>
  <c r="J44" i="26"/>
  <c r="C44" i="26"/>
  <c r="J43" i="26"/>
  <c r="C43" i="26"/>
  <c r="J42" i="26"/>
  <c r="C42" i="26"/>
  <c r="J41" i="26"/>
  <c r="C41" i="26"/>
  <c r="J40" i="26"/>
  <c r="C40" i="26"/>
  <c r="J39" i="26"/>
  <c r="C39" i="26"/>
  <c r="J38" i="26"/>
  <c r="C38" i="26"/>
  <c r="J37" i="26"/>
  <c r="C37" i="26"/>
  <c r="J36" i="26"/>
  <c r="C36" i="26"/>
  <c r="J35" i="26"/>
  <c r="C35" i="26"/>
  <c r="J34" i="26"/>
  <c r="C34" i="26"/>
  <c r="J33" i="26"/>
  <c r="C33" i="26"/>
  <c r="J32" i="26"/>
  <c r="C32" i="26"/>
  <c r="J31" i="26"/>
  <c r="C31" i="26"/>
  <c r="J30" i="26"/>
  <c r="C30" i="26"/>
  <c r="J29" i="26"/>
  <c r="C29" i="26"/>
  <c r="J28" i="26"/>
  <c r="C28" i="26"/>
  <c r="J27" i="26"/>
  <c r="C27" i="26"/>
  <c r="J26" i="26"/>
  <c r="C26" i="26"/>
  <c r="J25" i="26"/>
  <c r="C25" i="26"/>
  <c r="J24" i="26"/>
  <c r="C24" i="26"/>
  <c r="J23" i="26"/>
  <c r="C23" i="26"/>
  <c r="J22" i="26"/>
  <c r="C22" i="26"/>
  <c r="J21" i="26"/>
  <c r="J46" i="26" s="1"/>
  <c r="C21" i="26"/>
  <c r="J20" i="26"/>
  <c r="C20" i="26"/>
  <c r="J19" i="26"/>
  <c r="C19" i="26"/>
  <c r="J18" i="26"/>
  <c r="C18" i="26"/>
  <c r="J16" i="26"/>
  <c r="J15" i="26"/>
  <c r="J14" i="26"/>
  <c r="J13" i="26"/>
  <c r="J12" i="26"/>
  <c r="J11" i="26"/>
  <c r="J10" i="26"/>
  <c r="J9" i="26"/>
  <c r="J8" i="26"/>
  <c r="J7" i="26"/>
  <c r="J6" i="26"/>
  <c r="J5" i="26"/>
  <c r="J4" i="26"/>
  <c r="J61" i="4"/>
  <c r="G10" i="5"/>
  <c r="G9" i="5"/>
  <c r="G8" i="5"/>
  <c r="J114" i="4"/>
  <c r="G15" i="5" s="1"/>
  <c r="J77" i="4"/>
  <c r="K61" i="4"/>
  <c r="H119" i="4"/>
  <c r="I119" i="4"/>
  <c r="I113" i="4"/>
  <c r="I111" i="4"/>
  <c r="I106" i="4"/>
  <c r="I105" i="4"/>
  <c r="I97" i="4"/>
  <c r="H91" i="4"/>
  <c r="H92" i="4"/>
  <c r="H93" i="4"/>
  <c r="H90" i="4"/>
  <c r="H89" i="4"/>
  <c r="I65" i="4"/>
  <c r="I66" i="4"/>
  <c r="I67" i="4"/>
  <c r="I68" i="4"/>
  <c r="I69" i="4"/>
  <c r="I70" i="4"/>
  <c r="I71" i="4"/>
  <c r="I72" i="4"/>
  <c r="I73" i="4"/>
  <c r="I74" i="4"/>
  <c r="I75" i="4"/>
  <c r="I76" i="4"/>
  <c r="I64" i="4"/>
  <c r="I54" i="4"/>
  <c r="I55" i="4"/>
  <c r="I56" i="4"/>
  <c r="I57" i="4"/>
  <c r="I58" i="4"/>
  <c r="I53" i="4"/>
  <c r="I47" i="4"/>
  <c r="I48" i="4"/>
  <c r="I49" i="4"/>
  <c r="I46" i="4"/>
  <c r="I41" i="4"/>
  <c r="I42" i="4"/>
  <c r="I40" i="4"/>
  <c r="I33" i="4"/>
  <c r="I34" i="4"/>
  <c r="I35" i="4"/>
  <c r="I32" i="4"/>
  <c r="I24" i="4"/>
  <c r="I25" i="4"/>
  <c r="I23" i="4"/>
  <c r="I22" i="4"/>
  <c r="I21" i="4"/>
  <c r="I8" i="4"/>
  <c r="J51" i="26" l="1"/>
  <c r="J52" i="26" s="1"/>
  <c r="J53" i="26" s="1"/>
  <c r="I9" i="4" s="1"/>
  <c r="J107" i="4"/>
  <c r="G14" i="5" s="1"/>
  <c r="I379" i="1"/>
  <c r="I380" i="1"/>
  <c r="I381" i="1" s="1"/>
  <c r="I386" i="1" s="1"/>
  <c r="I387" i="1" s="1"/>
  <c r="I398" i="1"/>
  <c r="I320" i="1"/>
  <c r="I399" i="1" l="1"/>
  <c r="I407" i="1" s="1"/>
  <c r="H17" i="4" s="1"/>
  <c r="B4" i="24"/>
  <c r="D10" i="24" l="1"/>
  <c r="B10" i="24"/>
  <c r="B9" i="24" l="1"/>
  <c r="B8" i="24" l="1"/>
  <c r="D7" i="24"/>
  <c r="B7" i="24"/>
  <c r="I358" i="1" l="1"/>
  <c r="I359" i="1"/>
  <c r="I360" i="1"/>
  <c r="I357" i="1"/>
  <c r="I354" i="1"/>
  <c r="I355" i="1" s="1"/>
  <c r="F347" i="1"/>
  <c r="I347" i="1" s="1"/>
  <c r="F346" i="1"/>
  <c r="I346" i="1" s="1"/>
  <c r="F343" i="1"/>
  <c r="G343" i="1"/>
  <c r="G342" i="1"/>
  <c r="F342" i="1"/>
  <c r="F8" i="17"/>
  <c r="F9" i="17"/>
  <c r="F10" i="17"/>
  <c r="F12" i="17"/>
  <c r="F13" i="17"/>
  <c r="F14" i="17"/>
  <c r="F15" i="17"/>
  <c r="F16" i="17"/>
  <c r="F17" i="17"/>
  <c r="F18" i="17"/>
  <c r="F19" i="17"/>
  <c r="F20" i="17"/>
  <c r="F21" i="17"/>
  <c r="F23" i="17"/>
  <c r="F22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F46" i="17"/>
  <c r="F47" i="17"/>
  <c r="F51" i="17"/>
  <c r="F52" i="17"/>
  <c r="F53" i="17"/>
  <c r="I361" i="1" l="1"/>
  <c r="I342" i="1"/>
  <c r="I348" i="1"/>
  <c r="I343" i="1"/>
  <c r="G58" i="4"/>
  <c r="F48" i="17" s="1"/>
  <c r="I344" i="1" l="1"/>
  <c r="I349" i="1" s="1"/>
  <c r="I350" i="1" s="1"/>
  <c r="I362" i="1" s="1"/>
  <c r="I370" i="1" s="1"/>
  <c r="F49" i="1" s="1"/>
  <c r="E42" i="17"/>
  <c r="E40" i="17"/>
  <c r="E52" i="17"/>
  <c r="E36" i="17"/>
  <c r="E51" i="17"/>
  <c r="J70" i="4" l="1"/>
  <c r="C48" i="17" l="1"/>
  <c r="E48" i="17"/>
  <c r="G48" i="17"/>
  <c r="J58" i="4"/>
  <c r="H48" i="17" s="1"/>
  <c r="G29" i="17" l="1"/>
  <c r="E29" i="17"/>
  <c r="C29" i="17"/>
  <c r="G38" i="17"/>
  <c r="E38" i="17"/>
  <c r="C38" i="17"/>
  <c r="H38" i="17"/>
  <c r="F5" i="24" l="1"/>
  <c r="F6" i="24" s="1"/>
  <c r="E5" i="24"/>
  <c r="E6" i="24" s="1"/>
  <c r="F15" i="24"/>
  <c r="E15" i="24"/>
  <c r="F16" i="24"/>
  <c r="F17" i="24" s="1"/>
  <c r="E16" i="24"/>
  <c r="E17" i="24" s="1"/>
  <c r="E8" i="24" l="1"/>
  <c r="E10" i="24" s="1"/>
  <c r="G10" i="24" s="1"/>
  <c r="E7" i="24"/>
  <c r="F8" i="24"/>
  <c r="F10" i="24" s="1"/>
  <c r="H10" i="24" s="1"/>
  <c r="F7" i="24"/>
  <c r="I331" i="1"/>
  <c r="I332" i="1" s="1"/>
  <c r="I327" i="1"/>
  <c r="I328" i="1" s="1"/>
  <c r="I323" i="1"/>
  <c r="I322" i="1"/>
  <c r="I321" i="1"/>
  <c r="I319" i="1"/>
  <c r="I318" i="1"/>
  <c r="I315" i="1"/>
  <c r="I316" i="1" s="1"/>
  <c r="I308" i="1"/>
  <c r="I309" i="1" s="1"/>
  <c r="I305" i="1"/>
  <c r="I306" i="1" s="1"/>
  <c r="C302" i="1"/>
  <c r="D301" i="1"/>
  <c r="F277" i="1"/>
  <c r="I277" i="1" s="1"/>
  <c r="F278" i="1"/>
  <c r="I278" i="1" s="1"/>
  <c r="I282" i="1"/>
  <c r="I283" i="1"/>
  <c r="I284" i="1"/>
  <c r="I285" i="1"/>
  <c r="I295" i="1"/>
  <c r="I296" i="1" s="1"/>
  <c r="I291" i="1"/>
  <c r="I292" i="1" s="1"/>
  <c r="I287" i="1"/>
  <c r="I286" i="1"/>
  <c r="I281" i="1"/>
  <c r="I270" i="1"/>
  <c r="I271" i="1" s="1"/>
  <c r="I267" i="1"/>
  <c r="I268" i="1" s="1"/>
  <c r="C264" i="1"/>
  <c r="D263" i="1"/>
  <c r="I257" i="1"/>
  <c r="I258" i="1" s="1"/>
  <c r="I253" i="1"/>
  <c r="I254" i="1" s="1"/>
  <c r="I249" i="1"/>
  <c r="I248" i="1"/>
  <c r="I246" i="1"/>
  <c r="C234" i="1"/>
  <c r="D233" i="1"/>
  <c r="I219" i="1"/>
  <c r="I218" i="1"/>
  <c r="I217" i="1"/>
  <c r="F214" i="1"/>
  <c r="I214" i="1" s="1"/>
  <c r="I215" i="1" s="1"/>
  <c r="G204" i="1"/>
  <c r="F204" i="1"/>
  <c r="I227" i="1"/>
  <c r="I228" i="1" s="1"/>
  <c r="I223" i="1"/>
  <c r="I224" i="1" s="1"/>
  <c r="F207" i="1"/>
  <c r="I207" i="1" s="1"/>
  <c r="C201" i="1"/>
  <c r="D200" i="1"/>
  <c r="G16" i="4"/>
  <c r="F49" i="17" s="1"/>
  <c r="G8" i="1"/>
  <c r="F8" i="1"/>
  <c r="G7" i="1"/>
  <c r="F7" i="1"/>
  <c r="I19" i="1"/>
  <c r="F9" i="1"/>
  <c r="G9" i="1"/>
  <c r="D169" i="1"/>
  <c r="D138" i="1"/>
  <c r="D107" i="1"/>
  <c r="D63" i="1"/>
  <c r="D33" i="1"/>
  <c r="C64" i="1"/>
  <c r="F67" i="1"/>
  <c r="G67" i="1"/>
  <c r="F68" i="1"/>
  <c r="G68" i="1"/>
  <c r="F69" i="1"/>
  <c r="G69" i="1"/>
  <c r="F70" i="1"/>
  <c r="G70" i="1"/>
  <c r="F71" i="1"/>
  <c r="G71" i="1"/>
  <c r="F74" i="1"/>
  <c r="I74" i="1" s="1"/>
  <c r="F75" i="1"/>
  <c r="I75" i="1" s="1"/>
  <c r="F76" i="1"/>
  <c r="I76" i="1" s="1"/>
  <c r="F77" i="1"/>
  <c r="I77" i="1" s="1"/>
  <c r="F84" i="1"/>
  <c r="I84" i="1" s="1"/>
  <c r="F85" i="1"/>
  <c r="I85" i="1" s="1"/>
  <c r="F86" i="1"/>
  <c r="I86" i="1" s="1"/>
  <c r="I89" i="1"/>
  <c r="I90" i="1" s="1"/>
  <c r="I93" i="1"/>
  <c r="I94" i="1"/>
  <c r="I99" i="1"/>
  <c r="I100" i="1"/>
  <c r="I101" i="1"/>
  <c r="H7" i="24" l="1"/>
  <c r="F9" i="24"/>
  <c r="H9" i="24" s="1"/>
  <c r="G7" i="24"/>
  <c r="E9" i="24"/>
  <c r="G9" i="24" s="1"/>
  <c r="I220" i="1"/>
  <c r="I324" i="1"/>
  <c r="I310" i="1"/>
  <c r="I311" i="1" s="1"/>
  <c r="I279" i="1"/>
  <c r="I288" i="1"/>
  <c r="I272" i="1"/>
  <c r="I273" i="1" s="1"/>
  <c r="I250" i="1"/>
  <c r="I240" i="1"/>
  <c r="I241" i="1" s="1"/>
  <c r="I204" i="1"/>
  <c r="I205" i="1" s="1"/>
  <c r="I208" i="1"/>
  <c r="I9" i="1"/>
  <c r="I8" i="1"/>
  <c r="I7" i="1"/>
  <c r="I67" i="1"/>
  <c r="I71" i="1"/>
  <c r="I69" i="1"/>
  <c r="I70" i="1"/>
  <c r="I68" i="1"/>
  <c r="I78" i="1"/>
  <c r="I102" i="1"/>
  <c r="I87" i="1"/>
  <c r="I251" i="1" l="1"/>
  <c r="I259" i="1" s="1"/>
  <c r="D234" i="1" s="1"/>
  <c r="I325" i="1"/>
  <c r="I333" i="1" s="1"/>
  <c r="I289" i="1"/>
  <c r="I297" i="1" s="1"/>
  <c r="H100" i="4" s="1"/>
  <c r="I209" i="1"/>
  <c r="I210" i="1" s="1"/>
  <c r="I221" i="1" s="1"/>
  <c r="I229" i="1" s="1"/>
  <c r="I10" i="1"/>
  <c r="I72" i="1"/>
  <c r="I79" i="1" s="1"/>
  <c r="I80" i="1" s="1"/>
  <c r="I91" i="1" s="1"/>
  <c r="H99" i="4" l="1"/>
  <c r="D302" i="1"/>
  <c r="H101" i="4"/>
  <c r="D264" i="1"/>
  <c r="D201" i="1"/>
  <c r="H98" i="4"/>
  <c r="C47" i="17"/>
  <c r="E47" i="17"/>
  <c r="G47" i="17"/>
  <c r="C17" i="17"/>
  <c r="E17" i="17"/>
  <c r="G17" i="17"/>
  <c r="C21" i="17"/>
  <c r="E21" i="17"/>
  <c r="G21" i="17"/>
  <c r="C31" i="17"/>
  <c r="E31" i="17"/>
  <c r="C43" i="17"/>
  <c r="E43" i="17"/>
  <c r="C19" i="17"/>
  <c r="E19" i="17"/>
  <c r="C28" i="17"/>
  <c r="E28" i="17"/>
  <c r="J97" i="4"/>
  <c r="J68" i="4"/>
  <c r="J69" i="4"/>
  <c r="H47" i="17" s="1"/>
  <c r="J71" i="4"/>
  <c r="H17" i="17" s="1"/>
  <c r="J72" i="4"/>
  <c r="H21" i="17" s="1"/>
  <c r="G17" i="4"/>
  <c r="F50" i="17" s="1"/>
  <c r="E11" i="17" l="1"/>
  <c r="G11" i="17"/>
  <c r="G24" i="13"/>
  <c r="I24" i="13" s="1"/>
  <c r="B17" i="24"/>
  <c r="H17" i="24" s="1"/>
  <c r="H8" i="24"/>
  <c r="B6" i="24"/>
  <c r="H6" i="24" s="1"/>
  <c r="B5" i="24"/>
  <c r="G5" i="24" s="1"/>
  <c r="B16" i="24"/>
  <c r="H16" i="24" s="1"/>
  <c r="G8" i="24" l="1"/>
  <c r="J57" i="4"/>
  <c r="G6" i="24"/>
  <c r="B15" i="24"/>
  <c r="G15" i="24" s="1"/>
  <c r="G4" i="24"/>
  <c r="G11" i="24" s="1"/>
  <c r="K24" i="13"/>
  <c r="B13" i="24"/>
  <c r="H13" i="24" s="1"/>
  <c r="B14" i="24"/>
  <c r="H14" i="24" s="1"/>
  <c r="H5" i="24"/>
  <c r="H4" i="24"/>
  <c r="H11" i="24" s="1"/>
  <c r="G17" i="24"/>
  <c r="G16" i="24"/>
  <c r="F7" i="17"/>
  <c r="G14" i="24" l="1"/>
  <c r="H15" i="24"/>
  <c r="H18" i="24" s="1"/>
  <c r="M24" i="13"/>
  <c r="E44" i="13" s="1"/>
  <c r="G44" i="13" s="1"/>
  <c r="G13" i="24"/>
  <c r="G18" i="24" l="1"/>
  <c r="G113" i="4" s="1"/>
  <c r="F11" i="17" s="1"/>
  <c r="G111" i="4"/>
  <c r="C25" i="17"/>
  <c r="E25" i="17"/>
  <c r="G25" i="17"/>
  <c r="C7" i="17"/>
  <c r="E7" i="17"/>
  <c r="G7" i="17"/>
  <c r="C32" i="17"/>
  <c r="E32" i="17"/>
  <c r="C14" i="17"/>
  <c r="E14" i="17"/>
  <c r="C20" i="17"/>
  <c r="E20" i="17"/>
  <c r="G20" i="17"/>
  <c r="C15" i="17"/>
  <c r="E15" i="17"/>
  <c r="G15" i="17"/>
  <c r="C45" i="17"/>
  <c r="E45" i="17"/>
  <c r="G45" i="17"/>
  <c r="C8" i="17"/>
  <c r="E8" i="17"/>
  <c r="G8" i="17"/>
  <c r="C26" i="17"/>
  <c r="E26" i="17"/>
  <c r="C34" i="17"/>
  <c r="E34" i="17"/>
  <c r="G34" i="17"/>
  <c r="C53" i="17"/>
  <c r="E53" i="17"/>
  <c r="G53" i="17"/>
  <c r="C18" i="17"/>
  <c r="E18" i="17"/>
  <c r="G18" i="17"/>
  <c r="C41" i="17"/>
  <c r="E41" i="17"/>
  <c r="G41" i="17"/>
  <c r="C30" i="17"/>
  <c r="E30" i="17"/>
  <c r="G30" i="17"/>
  <c r="C33" i="17"/>
  <c r="E33" i="17"/>
  <c r="G33" i="17"/>
  <c r="C46" i="17"/>
  <c r="E46" i="17"/>
  <c r="C13" i="17"/>
  <c r="E13" i="17"/>
  <c r="G13" i="17"/>
  <c r="C10" i="17"/>
  <c r="E10" i="17"/>
  <c r="G10" i="17"/>
  <c r="C24" i="17"/>
  <c r="E24" i="17"/>
  <c r="C49" i="17"/>
  <c r="E49" i="17"/>
  <c r="C50" i="17"/>
  <c r="E50" i="17"/>
  <c r="C22" i="17"/>
  <c r="E22" i="17"/>
  <c r="C16" i="17"/>
  <c r="E16" i="17"/>
  <c r="G16" i="17"/>
  <c r="C35" i="17"/>
  <c r="E35" i="17"/>
  <c r="C9" i="17"/>
  <c r="E9" i="17"/>
  <c r="C23" i="17"/>
  <c r="E23" i="17"/>
  <c r="C39" i="17"/>
  <c r="E39" i="17"/>
  <c r="C12" i="17"/>
  <c r="E12" i="17"/>
  <c r="G12" i="17"/>
  <c r="C37" i="17"/>
  <c r="E37" i="17"/>
  <c r="G37" i="17"/>
  <c r="C44" i="17"/>
  <c r="E44" i="17"/>
  <c r="C27" i="17"/>
  <c r="E27" i="17"/>
  <c r="G27" i="17"/>
  <c r="J74" i="4"/>
  <c r="H20" i="17" s="1"/>
  <c r="J73" i="4"/>
  <c r="H15" i="17" s="1"/>
  <c r="J67" i="4"/>
  <c r="H30" i="17" s="1"/>
  <c r="J66" i="4"/>
  <c r="H33" i="17" s="1"/>
  <c r="H13" i="17"/>
  <c r="F24" i="17" l="1"/>
  <c r="F25" i="17"/>
  <c r="H11" i="17"/>
  <c r="F3" i="4"/>
  <c r="F4" i="4"/>
  <c r="H22" i="4" l="1"/>
  <c r="H24" i="4"/>
  <c r="I84" i="4"/>
  <c r="I89" i="4"/>
  <c r="J89" i="4" s="1"/>
  <c r="H70" i="4"/>
  <c r="I91" i="4"/>
  <c r="I93" i="4"/>
  <c r="I92" i="4"/>
  <c r="I90" i="4"/>
  <c r="H106" i="4"/>
  <c r="H58" i="4"/>
  <c r="H57" i="4"/>
  <c r="H105" i="4"/>
  <c r="I98" i="4"/>
  <c r="G31" i="17" s="1"/>
  <c r="I99" i="4"/>
  <c r="G43" i="17" s="1"/>
  <c r="H97" i="4"/>
  <c r="I101" i="4"/>
  <c r="I100" i="4"/>
  <c r="H71" i="4"/>
  <c r="H72" i="4"/>
  <c r="H69" i="4"/>
  <c r="H68" i="4"/>
  <c r="H35" i="4"/>
  <c r="I17" i="4"/>
  <c r="J17" i="4" s="1"/>
  <c r="D23" i="13"/>
  <c r="D43" i="13" s="1"/>
  <c r="J21" i="4"/>
  <c r="H21" i="4"/>
  <c r="H76" i="4"/>
  <c r="H113" i="4"/>
  <c r="H111" i="4"/>
  <c r="H75" i="4"/>
  <c r="H73" i="4"/>
  <c r="H65" i="4"/>
  <c r="H67" i="4"/>
  <c r="H66" i="4"/>
  <c r="H64" i="4"/>
  <c r="H74" i="4"/>
  <c r="H56" i="4"/>
  <c r="H55" i="4"/>
  <c r="H49" i="4"/>
  <c r="H42" i="4"/>
  <c r="H54" i="4"/>
  <c r="H48" i="4"/>
  <c r="H41" i="4"/>
  <c r="H33" i="4"/>
  <c r="H23" i="4"/>
  <c r="H53" i="4"/>
  <c r="H47" i="4"/>
  <c r="H40" i="4"/>
  <c r="H32" i="4"/>
  <c r="H46" i="4"/>
  <c r="H34" i="4"/>
  <c r="H25" i="4"/>
  <c r="J92" i="4" l="1"/>
  <c r="H36" i="17" s="1"/>
  <c r="G36" i="17"/>
  <c r="J93" i="4"/>
  <c r="H51" i="17" s="1"/>
  <c r="G51" i="17"/>
  <c r="J91" i="4"/>
  <c r="H52" i="17" s="1"/>
  <c r="G52" i="17"/>
  <c r="J90" i="4"/>
  <c r="H40" i="17" s="1"/>
  <c r="G40" i="17"/>
  <c r="J84" i="4"/>
  <c r="H42" i="17" s="1"/>
  <c r="G42" i="17"/>
  <c r="D22" i="13"/>
  <c r="F22" i="13" s="1"/>
  <c r="H29" i="17"/>
  <c r="J99" i="4"/>
  <c r="H43" i="17" s="1"/>
  <c r="J98" i="4"/>
  <c r="J101" i="4"/>
  <c r="H28" i="17" s="1"/>
  <c r="G28" i="17"/>
  <c r="J100" i="4"/>
  <c r="H19" i="17" s="1"/>
  <c r="G19" i="17"/>
  <c r="H23" i="13"/>
  <c r="N23" i="13"/>
  <c r="J23" i="13"/>
  <c r="L23" i="13"/>
  <c r="F23" i="13"/>
  <c r="G9" i="17"/>
  <c r="H31" i="17" l="1"/>
  <c r="J102" i="4"/>
  <c r="G13" i="5" s="1"/>
  <c r="D42" i="13"/>
  <c r="D21" i="13" l="1"/>
  <c r="D41" i="13" s="1"/>
  <c r="G31" i="13"/>
  <c r="I31" i="13" s="1"/>
  <c r="K31" i="13" s="1"/>
  <c r="M31" i="13" s="1"/>
  <c r="H21" i="13" l="1"/>
  <c r="F21" i="13"/>
  <c r="F2" i="17"/>
  <c r="F3" i="17"/>
  <c r="F4" i="17"/>
  <c r="F1" i="17"/>
  <c r="F40" i="1" l="1"/>
  <c r="I40" i="1" s="1"/>
  <c r="I41" i="1" s="1"/>
  <c r="G37" i="1"/>
  <c r="F37" i="1"/>
  <c r="F12" i="1"/>
  <c r="I12" i="1" s="1"/>
  <c r="I13" i="1" s="1"/>
  <c r="I14" i="1" s="1"/>
  <c r="I15" i="1" s="1"/>
  <c r="C57" i="1"/>
  <c r="I53" i="1"/>
  <c r="I54" i="1" s="1"/>
  <c r="I49" i="1"/>
  <c r="I50" i="1" s="1"/>
  <c r="C34" i="1"/>
  <c r="C4" i="1"/>
  <c r="I23" i="1" l="1"/>
  <c r="I29" i="1" s="1"/>
  <c r="H16" i="4" s="1"/>
  <c r="I16" i="4" s="1"/>
  <c r="J16" i="4" s="1"/>
  <c r="I37" i="1"/>
  <c r="I38" i="1" s="1"/>
  <c r="I42" i="1" s="1"/>
  <c r="I43" i="1" l="1"/>
  <c r="I51" i="1" s="1"/>
  <c r="D4" i="1"/>
  <c r="B14" i="13"/>
  <c r="B34" i="13" s="1"/>
  <c r="C194" i="1" l="1"/>
  <c r="I195" i="1"/>
  <c r="I186" i="1"/>
  <c r="I187" i="1" s="1"/>
  <c r="F183" i="1"/>
  <c r="I183" i="1" s="1"/>
  <c r="I184" i="1" s="1"/>
  <c r="F176" i="1"/>
  <c r="I176" i="1" s="1"/>
  <c r="F175" i="1"/>
  <c r="I175" i="1" s="1"/>
  <c r="C163" i="1"/>
  <c r="F153" i="1"/>
  <c r="I153" i="1" s="1"/>
  <c r="I154" i="1" s="1"/>
  <c r="F146" i="1"/>
  <c r="I146" i="1" s="1"/>
  <c r="F145" i="1"/>
  <c r="I145" i="1" s="1"/>
  <c r="G142" i="1"/>
  <c r="F142" i="1"/>
  <c r="I142" i="1" l="1"/>
  <c r="I143" i="1" s="1"/>
  <c r="I177" i="1"/>
  <c r="I178" i="1" s="1"/>
  <c r="I179" i="1" s="1"/>
  <c r="I188" i="1" s="1"/>
  <c r="I147" i="1"/>
  <c r="I148" i="1" l="1"/>
  <c r="I149" i="1" s="1"/>
  <c r="I157" i="1" s="1"/>
  <c r="F122" i="1" l="1"/>
  <c r="I122" i="1" s="1"/>
  <c r="I123" i="1" s="1"/>
  <c r="F115" i="1"/>
  <c r="I115" i="1" s="1"/>
  <c r="F114" i="1"/>
  <c r="I114" i="1" s="1"/>
  <c r="G111" i="1"/>
  <c r="F111" i="1"/>
  <c r="C132" i="1"/>
  <c r="I116" i="1" l="1"/>
  <c r="I111" i="1"/>
  <c r="I112" i="1" s="1"/>
  <c r="I117" i="1" l="1"/>
  <c r="I118" i="1" s="1"/>
  <c r="I126" i="1" s="1"/>
  <c r="I95" i="1" l="1"/>
  <c r="I96" i="1" s="1"/>
  <c r="I103" i="1" s="1"/>
  <c r="D64" i="1" l="1"/>
  <c r="H80" i="4"/>
  <c r="H88" i="4" l="1"/>
  <c r="I88" i="4" s="1"/>
  <c r="J88" i="4" s="1"/>
  <c r="I80" i="4"/>
  <c r="I190" i="1"/>
  <c r="I159" i="1"/>
  <c r="I160" i="1" s="1"/>
  <c r="I128" i="1"/>
  <c r="I129" i="1" s="1"/>
  <c r="J94" i="4" l="1"/>
  <c r="G12" i="5" s="1"/>
  <c r="D20" i="13" s="1"/>
  <c r="I191" i="1"/>
  <c r="I196" i="1" s="1"/>
  <c r="H83" i="4" s="1"/>
  <c r="H20" i="13" l="1"/>
  <c r="F20" i="13"/>
  <c r="J20" i="13"/>
  <c r="D40" i="13"/>
  <c r="I163" i="1"/>
  <c r="I164" i="1" s="1"/>
  <c r="I165" i="1" s="1"/>
  <c r="H82" i="4" s="1"/>
  <c r="I132" i="1"/>
  <c r="I133" i="1" s="1"/>
  <c r="I134" i="1" s="1"/>
  <c r="H81" i="4" s="1"/>
  <c r="A7" i="13" l="1"/>
  <c r="A6" i="13"/>
  <c r="A5" i="13"/>
  <c r="A4" i="13"/>
  <c r="A4" i="17" l="1"/>
  <c r="A3" i="17"/>
  <c r="A2" i="17"/>
  <c r="A1" i="17"/>
  <c r="A4" i="4"/>
  <c r="A3" i="4"/>
  <c r="A2" i="4"/>
  <c r="A1" i="4"/>
  <c r="A37" i="8" l="1"/>
  <c r="A36" i="8"/>
  <c r="A35" i="8"/>
  <c r="A34" i="8"/>
  <c r="A38" i="8"/>
  <c r="A4" i="6"/>
  <c r="A3" i="6"/>
  <c r="A2" i="6"/>
  <c r="A1" i="6"/>
  <c r="A4" i="7"/>
  <c r="A3" i="7"/>
  <c r="A2" i="7"/>
  <c r="A1" i="7"/>
  <c r="A4" i="18"/>
  <c r="A3" i="18"/>
  <c r="A2" i="18"/>
  <c r="A1" i="18"/>
  <c r="E25" i="5" l="1"/>
  <c r="H9" i="17" l="1"/>
  <c r="J49" i="4"/>
  <c r="I82" i="4"/>
  <c r="G32" i="17" s="1"/>
  <c r="G39" i="17"/>
  <c r="I83" i="4"/>
  <c r="G44" i="17" s="1"/>
  <c r="E4" i="17"/>
  <c r="B25" i="5"/>
  <c r="E3" i="17"/>
  <c r="H12" i="17" l="1"/>
  <c r="J65" i="4"/>
  <c r="H41" i="17" s="1"/>
  <c r="J76" i="4"/>
  <c r="H37" i="17" s="1"/>
  <c r="J56" i="4"/>
  <c r="H53" i="17" s="1"/>
  <c r="J83" i="4"/>
  <c r="H44" i="17" s="1"/>
  <c r="J35" i="4"/>
  <c r="H39" i="17" s="1"/>
  <c r="J75" i="4"/>
  <c r="H18" i="17" s="1"/>
  <c r="J64" i="4"/>
  <c r="H34" i="17" s="1"/>
  <c r="H10" i="17"/>
  <c r="J82" i="4"/>
  <c r="H32" i="17" s="1"/>
  <c r="D24" i="13" l="1"/>
  <c r="D44" i="13" s="1"/>
  <c r="D18" i="13" l="1"/>
  <c r="F18" i="13" s="1"/>
  <c r="H24" i="13"/>
  <c r="J24" i="13"/>
  <c r="L24" i="13"/>
  <c r="N24" i="13"/>
  <c r="N18" i="13" l="1"/>
  <c r="H18" i="13"/>
  <c r="D38" i="13"/>
  <c r="L38" i="13" s="1"/>
  <c r="J18" i="13"/>
  <c r="N44" i="13"/>
  <c r="L44" i="13"/>
  <c r="J44" i="13"/>
  <c r="H44" i="13"/>
  <c r="F44" i="13"/>
  <c r="N38" i="13" l="1"/>
  <c r="J38" i="13"/>
  <c r="G11" i="13"/>
  <c r="I11" i="13" s="1"/>
  <c r="K11" i="13" s="1"/>
  <c r="M11" i="13" s="1"/>
  <c r="I57" i="1" l="1"/>
  <c r="I58" i="1" s="1"/>
  <c r="I59" i="1" s="1"/>
  <c r="H15" i="4" s="1"/>
  <c r="D34" i="1" l="1"/>
  <c r="G46" i="17" l="1"/>
  <c r="J42" i="4"/>
  <c r="H46" i="17" l="1"/>
  <c r="J55" i="4"/>
  <c r="J48" i="4"/>
  <c r="J40" i="4"/>
  <c r="J25" i="4" l="1"/>
  <c r="J22" i="4"/>
  <c r="J46" i="4"/>
  <c r="J53" i="4"/>
  <c r="J32" i="4"/>
  <c r="J47" i="4"/>
  <c r="J33" i="4"/>
  <c r="H25" i="17" s="1"/>
  <c r="J41" i="4"/>
  <c r="J54" i="4"/>
  <c r="J59" i="4" l="1"/>
  <c r="H45" i="17"/>
  <c r="J43" i="4"/>
  <c r="H7" i="17"/>
  <c r="J24" i="4"/>
  <c r="H27" i="17" s="1"/>
  <c r="J50" i="4"/>
  <c r="I81" i="4"/>
  <c r="G26" i="17" s="1"/>
  <c r="G35" i="17"/>
  <c r="G49" i="17" l="1"/>
  <c r="J80" i="4"/>
  <c r="J81" i="4"/>
  <c r="H26" i="17" s="1"/>
  <c r="I15" i="4"/>
  <c r="G22" i="17" s="1"/>
  <c r="J85" i="4" l="1"/>
  <c r="G11" i="5" s="1"/>
  <c r="H35" i="17"/>
  <c r="D17" i="13"/>
  <c r="N17" i="13" s="1"/>
  <c r="H49" i="17"/>
  <c r="H22" i="17"/>
  <c r="J17" i="13" l="1"/>
  <c r="L17" i="13"/>
  <c r="D37" i="13"/>
  <c r="N37" i="13" s="1"/>
  <c r="J37" i="13"/>
  <c r="H50" i="17"/>
  <c r="G50" i="17"/>
  <c r="H24" i="17"/>
  <c r="G24" i="17"/>
  <c r="D19" i="13"/>
  <c r="D39" i="13" s="1"/>
  <c r="H37" i="13" l="1"/>
  <c r="F37" i="13"/>
  <c r="F45" i="13" s="1"/>
  <c r="J18" i="4"/>
  <c r="J28" i="4" s="1"/>
  <c r="N19" i="13"/>
  <c r="L19" i="13"/>
  <c r="J19" i="13"/>
  <c r="G7" i="5" l="1"/>
  <c r="K28" i="4"/>
  <c r="J116" i="4"/>
  <c r="N39" i="13"/>
  <c r="L39" i="13"/>
  <c r="J39" i="13"/>
  <c r="J23" i="4"/>
  <c r="J26" i="4" s="1"/>
  <c r="H8" i="17" l="1"/>
  <c r="D15" i="13" l="1"/>
  <c r="H15" i="13" l="1"/>
  <c r="F15" i="13"/>
  <c r="N15" i="13"/>
  <c r="D35" i="13"/>
  <c r="N35" i="13" l="1"/>
  <c r="L35" i="13"/>
  <c r="J35" i="13"/>
  <c r="J34" i="4"/>
  <c r="J36" i="4" l="1"/>
  <c r="H16" i="17"/>
  <c r="D16" i="13" l="1"/>
  <c r="N16" i="13" l="1"/>
  <c r="H16" i="13"/>
  <c r="D36" i="13"/>
  <c r="J16" i="13"/>
  <c r="N36" i="13" l="1"/>
  <c r="L36" i="13"/>
  <c r="G14" i="17"/>
  <c r="H8" i="4"/>
  <c r="J8" i="4"/>
  <c r="H14" i="17" s="1"/>
  <c r="G23" i="17"/>
  <c r="H9" i="4"/>
  <c r="J9" i="4"/>
  <c r="H23" i="17" l="1"/>
  <c r="J10" i="4"/>
  <c r="H55" i="17"/>
  <c r="K10" i="4" l="1"/>
  <c r="G5" i="5"/>
  <c r="G17" i="5" s="1"/>
  <c r="J122" i="4"/>
  <c r="I48" i="17"/>
  <c r="I40" i="17"/>
  <c r="I36" i="17"/>
  <c r="I42" i="17"/>
  <c r="I52" i="17"/>
  <c r="I51" i="17"/>
  <c r="I23" i="17"/>
  <c r="I13" i="17"/>
  <c r="I46" i="17"/>
  <c r="I28" i="17"/>
  <c r="I44" i="17"/>
  <c r="I27" i="17"/>
  <c r="I38" i="17"/>
  <c r="I24" i="17"/>
  <c r="I47" i="17"/>
  <c r="I8" i="17"/>
  <c r="I33" i="17"/>
  <c r="I17" i="17"/>
  <c r="I12" i="17"/>
  <c r="I34" i="17"/>
  <c r="I25" i="17"/>
  <c r="I32" i="17"/>
  <c r="I9" i="17"/>
  <c r="I22" i="17"/>
  <c r="I35" i="17"/>
  <c r="I21" i="17"/>
  <c r="I39" i="17"/>
  <c r="I10" i="17"/>
  <c r="I31" i="17"/>
  <c r="I45" i="17"/>
  <c r="I15" i="17"/>
  <c r="I41" i="17"/>
  <c r="I19" i="17"/>
  <c r="I30" i="17"/>
  <c r="I53" i="17"/>
  <c r="I14" i="17"/>
  <c r="I29" i="17"/>
  <c r="I49" i="17"/>
  <c r="I16" i="17"/>
  <c r="I20" i="17"/>
  <c r="I50" i="17"/>
  <c r="I11" i="17"/>
  <c r="I7" i="17"/>
  <c r="J7" i="17" s="1"/>
  <c r="I37" i="17"/>
  <c r="I18" i="17"/>
  <c r="I26" i="17"/>
  <c r="I43" i="17"/>
  <c r="H12" i="5" l="1"/>
  <c r="D13" i="13"/>
  <c r="L13" i="13" s="1"/>
  <c r="L25" i="13" s="1"/>
  <c r="H10" i="5"/>
  <c r="H13" i="5"/>
  <c r="H14" i="5"/>
  <c r="H9" i="5"/>
  <c r="H16" i="5"/>
  <c r="H8" i="5"/>
  <c r="H17" i="5"/>
  <c r="H7" i="5"/>
  <c r="H15" i="5"/>
  <c r="H11" i="5"/>
  <c r="H5" i="5"/>
  <c r="N13" i="13" l="1"/>
  <c r="N25" i="13" s="1"/>
  <c r="D33" i="13"/>
  <c r="J33" i="13" s="1"/>
  <c r="J45" i="13" s="1"/>
  <c r="H13" i="13"/>
  <c r="D25" i="13"/>
  <c r="D26" i="13" s="1"/>
  <c r="E45" i="13" s="1"/>
  <c r="J13" i="13"/>
  <c r="J25" i="13" s="1"/>
  <c r="F13" i="13"/>
  <c r="F25" i="13" s="1"/>
  <c r="H25" i="13" l="1"/>
  <c r="H33" i="13"/>
  <c r="H45" i="13" s="1"/>
  <c r="G45" i="13" s="1"/>
  <c r="D45" i="13"/>
  <c r="D46" i="13" s="1"/>
  <c r="N33" i="13"/>
  <c r="I25" i="13"/>
  <c r="K25" i="13"/>
  <c r="I45" i="13"/>
  <c r="M25" i="13"/>
  <c r="E25" i="13"/>
  <c r="G25" i="13"/>
  <c r="F26" i="13"/>
  <c r="E26" i="13" s="1"/>
  <c r="H26" i="13" l="1"/>
  <c r="G26" i="13" s="1"/>
  <c r="J26" i="13" l="1"/>
  <c r="L26" i="13" s="1"/>
  <c r="I26" i="13" l="1"/>
  <c r="K26" i="13"/>
  <c r="N26" i="13"/>
  <c r="M26" i="13" l="1"/>
  <c r="F46" i="13"/>
  <c r="H46" i="13" l="1"/>
  <c r="E46" i="13"/>
  <c r="J46" i="13" l="1"/>
  <c r="G46" i="13"/>
  <c r="J8" i="17"/>
  <c r="J9" i="17" s="1"/>
  <c r="J10" i="17" s="1"/>
  <c r="J11" i="17" s="1"/>
  <c r="J12" i="17" s="1"/>
  <c r="J13" i="17" s="1"/>
  <c r="J14" i="17" s="1"/>
  <c r="J15" i="17" s="1"/>
  <c r="J16" i="17" s="1"/>
  <c r="J17" i="17" s="1"/>
  <c r="J18" i="17" s="1"/>
  <c r="J19" i="17" s="1"/>
  <c r="J20" i="17" s="1"/>
  <c r="J21" i="17" s="1"/>
  <c r="J22" i="17" s="1"/>
  <c r="J23" i="17" s="1"/>
  <c r="J24" i="17" s="1"/>
  <c r="J25" i="17" s="1"/>
  <c r="J26" i="17" s="1"/>
  <c r="J27" i="17" s="1"/>
  <c r="J28" i="17" s="1"/>
  <c r="J29" i="17" s="1"/>
  <c r="J30" i="17" s="1"/>
  <c r="J31" i="17" s="1"/>
  <c r="J32" i="17" s="1"/>
  <c r="J33" i="17" s="1"/>
  <c r="J34" i="17" s="1"/>
  <c r="J35" i="17" s="1"/>
  <c r="J36" i="17" s="1"/>
  <c r="J37" i="17" s="1"/>
  <c r="J38" i="17" s="1"/>
  <c r="J39" i="17" s="1"/>
  <c r="J40" i="17" s="1"/>
  <c r="J41" i="17" s="1"/>
  <c r="J42" i="17" s="1"/>
  <c r="J43" i="17" s="1"/>
  <c r="J44" i="17" s="1"/>
  <c r="J45" i="17" s="1"/>
  <c r="J46" i="17" s="1"/>
  <c r="J47" i="17" s="1"/>
  <c r="J48" i="17" s="1"/>
  <c r="J49" i="17" s="1"/>
  <c r="J50" i="17" s="1"/>
  <c r="J51" i="17" s="1"/>
  <c r="J52" i="17" s="1"/>
  <c r="J53" i="17" s="1"/>
  <c r="I46" i="13" l="1"/>
  <c r="J49" i="13"/>
</calcChain>
</file>

<file path=xl/sharedStrings.xml><?xml version="1.0" encoding="utf-8"?>
<sst xmlns="http://schemas.openxmlformats.org/spreadsheetml/2006/main" count="16073" uniqueCount="7831">
  <si>
    <t xml:space="preserve"> Custo Unitário de Referência</t>
  </si>
  <si>
    <t xml:space="preserve">Produção da equipe </t>
  </si>
  <si>
    <t>m³</t>
  </si>
  <si>
    <t>Concreto magro - confecção em betoneira e lançamento manual - areia e brita comerciais</t>
  </si>
  <si>
    <t>Valores em reais (R$)</t>
  </si>
  <si>
    <t>Utilização</t>
  </si>
  <si>
    <t>Custo Horário</t>
  </si>
  <si>
    <t>Custo</t>
  </si>
  <si>
    <t>A - EQUIPAMENTOS</t>
  </si>
  <si>
    <t>Quantidade</t>
  </si>
  <si>
    <t>Operativa</t>
  </si>
  <si>
    <t>Improdutiva</t>
  </si>
  <si>
    <t>Produtivo</t>
  </si>
  <si>
    <t>Improdutivo</t>
  </si>
  <si>
    <t>Horário Total</t>
  </si>
  <si>
    <t>E9519</t>
  </si>
  <si>
    <t>Betoneira com motor a gasolina com capacidade de 600 l - 10 kW</t>
  </si>
  <si>
    <t>1,00000</t>
  </si>
  <si>
    <t>1,00</t>
  </si>
  <si>
    <t>0,00</t>
  </si>
  <si>
    <t>E9071</t>
  </si>
  <si>
    <t>Transportador manual carrinho de mão com capacidade de 80 l</t>
  </si>
  <si>
    <t>E9064</t>
  </si>
  <si>
    <t>Transportador manual gerica com capacidade de 180 l</t>
  </si>
  <si>
    <t>Custo horário total de equipamentos</t>
  </si>
  <si>
    <t>B - MÃO DE OBRA</t>
  </si>
  <si>
    <t>Unidade</t>
  </si>
  <si>
    <t>Custo Hórario</t>
  </si>
  <si>
    <t>Custo Hórario Total</t>
  </si>
  <si>
    <t>P9821</t>
  </si>
  <si>
    <t>Pedreiro</t>
  </si>
  <si>
    <t>h</t>
  </si>
  <si>
    <t>P9824</t>
  </si>
  <si>
    <t>Servente</t>
  </si>
  <si>
    <t>Custo horário total de mão de obra</t>
  </si>
  <si>
    <t>Custo horário total de execução</t>
  </si>
  <si>
    <t>Custo unitário de execução</t>
  </si>
  <si>
    <t>Custo do FIC</t>
  </si>
  <si>
    <t>Custo do FIT</t>
  </si>
  <si>
    <t>C - MATERIAL</t>
  </si>
  <si>
    <t>Preço Unitário</t>
  </si>
  <si>
    <t>Custo Unitário</t>
  </si>
  <si>
    <t>M0082</t>
  </si>
  <si>
    <t>Areia média lavada</t>
  </si>
  <si>
    <t>M0192</t>
  </si>
  <si>
    <t>Brita 2</t>
  </si>
  <si>
    <t>M0424</t>
  </si>
  <si>
    <t>Cimento Portland CP II - 32</t>
  </si>
  <si>
    <t>kg</t>
  </si>
  <si>
    <t>Custo unitário total de material</t>
  </si>
  <si>
    <t>D - ATIVIDADES AUXILIARES</t>
  </si>
  <si>
    <t>Custo total de atividades auxiliares</t>
  </si>
  <si>
    <t xml:space="preserve">Subtotal </t>
  </si>
  <si>
    <t>E - TEMPO FIXO</t>
  </si>
  <si>
    <t>Código</t>
  </si>
  <si>
    <t>t</t>
  </si>
  <si>
    <t>5914655</t>
  </si>
  <si>
    <t>Custo unitário total de tempo fixo</t>
  </si>
  <si>
    <t>F - MOMENTO DE TRANSPORTE</t>
  </si>
  <si>
    <t>DMT</t>
  </si>
  <si>
    <t>LN</t>
  </si>
  <si>
    <t>RP</t>
  </si>
  <si>
    <t>P</t>
  </si>
  <si>
    <t>tkm</t>
  </si>
  <si>
    <t>Custo unitário total de transporte</t>
  </si>
  <si>
    <t>Custo unitário direto total</t>
  </si>
  <si>
    <t xml:space="preserve">Obs. </t>
  </si>
  <si>
    <t>E9010</t>
  </si>
  <si>
    <t>Balança plataforma digital com mesa de 75 x 75 cm com capacidade de 500 kg</t>
  </si>
  <si>
    <t>M0030</t>
  </si>
  <si>
    <t>Aditivo plastificante e retardador tipo Plastiment ou similar</t>
  </si>
  <si>
    <t>M0191</t>
  </si>
  <si>
    <t>Brita 1</t>
  </si>
  <si>
    <t>Armação em aço CA-50 - fornecimento, preparo e colocação</t>
  </si>
  <si>
    <t>P9801</t>
  </si>
  <si>
    <t>Ajudante</t>
  </si>
  <si>
    <t>P9805</t>
  </si>
  <si>
    <t>Armador</t>
  </si>
  <si>
    <t>M0004</t>
  </si>
  <si>
    <t>Aço CA 50</t>
  </si>
  <si>
    <t>M0075</t>
  </si>
  <si>
    <t>Arame recozido 18 BWG</t>
  </si>
  <si>
    <t>SERVIÇOS PRELIMINARES</t>
  </si>
  <si>
    <t>ADMINISTRAÇÃO LOCAL</t>
  </si>
  <si>
    <t>m²</t>
  </si>
  <si>
    <t>E9066</t>
  </si>
  <si>
    <t>Grupo gerador - 13 / 14 kVA</t>
  </si>
  <si>
    <t>E9535</t>
  </si>
  <si>
    <t>Serra circular com bancada - D = 30 cm - 4 kW</t>
  </si>
  <si>
    <t>P9808</t>
  </si>
  <si>
    <t>Carpinteiro</t>
  </si>
  <si>
    <t>M0284</t>
  </si>
  <si>
    <t>Caibro de pinho de 7,5 x 7,5 cm</t>
  </si>
  <si>
    <t>m</t>
  </si>
  <si>
    <t>M0446</t>
  </si>
  <si>
    <t>Compensado resinado de 10 mm</t>
  </si>
  <si>
    <t>M0560</t>
  </si>
  <si>
    <t>Desmoldante para formas</t>
  </si>
  <si>
    <t>l</t>
  </si>
  <si>
    <t>M0310</t>
  </si>
  <si>
    <t>Peça de madeira de 2,5 x 7,5 cm</t>
  </si>
  <si>
    <t>M1205</t>
  </si>
  <si>
    <t>Prego de ferro</t>
  </si>
  <si>
    <t>M0290</t>
  </si>
  <si>
    <t>Tábua de 2,5 x 10 cm</t>
  </si>
  <si>
    <t>M0286</t>
  </si>
  <si>
    <t>Tábua de 2,5 x 30 cm</t>
  </si>
  <si>
    <t>2,00000</t>
  </si>
  <si>
    <t>M0536</t>
  </si>
  <si>
    <t>Quadro tubular contraventado com acessórios de 1,0 x 1,0 x 1,2 m³ e capacidade de 6 t por poste</t>
  </si>
  <si>
    <t>un</t>
  </si>
  <si>
    <t>E9667</t>
  </si>
  <si>
    <t>Caminhão basculante com capacidade de 14 m³ - 188 kW</t>
  </si>
  <si>
    <t>E9511</t>
  </si>
  <si>
    <t>E9541</t>
  </si>
  <si>
    <t>Trator de esteiras com Lâmina - 259 kW</t>
  </si>
  <si>
    <t>E9630</t>
  </si>
  <si>
    <t>Bomba submersível com capacidade de 75 m³/h - 3,6 kW</t>
  </si>
  <si>
    <t>M0014</t>
  </si>
  <si>
    <t>Aço CA 60</t>
  </si>
  <si>
    <t>E9721</t>
  </si>
  <si>
    <t>Conjunto bomba e macaco hidráulico para protensão com capacidade de 1.150 kN</t>
  </si>
  <si>
    <t>E9719</t>
  </si>
  <si>
    <t>Talha manual com capacidade de 3 t</t>
  </si>
  <si>
    <t>M0085</t>
  </si>
  <si>
    <t>Ancoragem ativa em ferro fundido nodular para 4 cordoalhas - D = 12,7 mm</t>
  </si>
  <si>
    <t>M2462</t>
  </si>
  <si>
    <t>Mangueira cristal trançado ar/água com capacidade de 250 lb - D = 20 mm</t>
  </si>
  <si>
    <t>M2419</t>
  </si>
  <si>
    <t>Parafuso cabeça abaulada M6 com porca e arruela</t>
  </si>
  <si>
    <t>E9521</t>
  </si>
  <si>
    <t>Grupo gerador - 2,5/3 kVA</t>
  </si>
  <si>
    <t>E9717</t>
  </si>
  <si>
    <t>Máquina policorte - 2,2 kW</t>
  </si>
  <si>
    <t>M0427</t>
  </si>
  <si>
    <t>Cordoalha CP 190 RB - D = 12,7 mm</t>
  </si>
  <si>
    <t>M0076</t>
  </si>
  <si>
    <t>Disco de corte para policorte - D = 30 cm</t>
  </si>
  <si>
    <t>E9094</t>
  </si>
  <si>
    <t>Guindaste móvel sobre pneus com 6 eixos com capacidade de 10.500 kNm - 450 kW</t>
  </si>
  <si>
    <t>E9776</t>
  </si>
  <si>
    <t>Grupo gerador - 145/160 kVA</t>
  </si>
  <si>
    <t>E9078</t>
  </si>
  <si>
    <t>Treliça lançadeira com capacidade de carga de 120 a 150 t e vão máximo de 45 m - 110 kW</t>
  </si>
  <si>
    <t>M0804</t>
  </si>
  <si>
    <t>Cabo de aço - D = 13 mm</t>
  </si>
  <si>
    <t>M0019</t>
  </si>
  <si>
    <t>Esticador para cabo de aço - D = 13 mm</t>
  </si>
  <si>
    <t>M0018</t>
  </si>
  <si>
    <t>Grampo pesado para cabo de aço - D = 13 mm</t>
  </si>
  <si>
    <t>E9592</t>
  </si>
  <si>
    <t>Caminhão carroceria com capacidade de 15 t - 188 kW</t>
  </si>
  <si>
    <t>E9579</t>
  </si>
  <si>
    <t>Caminhão basculante com capacidade de 10 m³ - 188 kW</t>
  </si>
  <si>
    <t>E9515</t>
  </si>
  <si>
    <t>E9571</t>
  </si>
  <si>
    <t>Caminhão tanque com capacidade de 10.000 l - 188 kW</t>
  </si>
  <si>
    <t>E9518</t>
  </si>
  <si>
    <t>Grade de 24 discos rebocável de 24"</t>
  </si>
  <si>
    <t>E9524</t>
  </si>
  <si>
    <t>Motoniveladora - 93 kW</t>
  </si>
  <si>
    <t>E9685</t>
  </si>
  <si>
    <t>Rolo compactador pé de carneiro vibratório autopropelido de 11,6 t - 82 kW</t>
  </si>
  <si>
    <t>E9577</t>
  </si>
  <si>
    <t>Trator agrícola - 77 kW</t>
  </si>
  <si>
    <t>E9605</t>
  </si>
  <si>
    <t>Caminhão tanque com capacidade de 6.000 l - 136 kW</t>
  </si>
  <si>
    <t>E9687</t>
  </si>
  <si>
    <t>Caminhão carroceria com capacidade de 5 t - 115 kW</t>
  </si>
  <si>
    <t>E9644</t>
  </si>
  <si>
    <t>Caminhão demarcador de faixas com sistema de pintura a frio - 28 kW/ 115 kW</t>
  </si>
  <si>
    <t>P9853</t>
  </si>
  <si>
    <t>Pré-marcador</t>
  </si>
  <si>
    <t>M2037</t>
  </si>
  <si>
    <t>Microesferas de vidro refletiva tipo I-B</t>
  </si>
  <si>
    <t>M2038</t>
  </si>
  <si>
    <t>Microesferas de vidro refletiva tipo II-A</t>
  </si>
  <si>
    <t>M2036</t>
  </si>
  <si>
    <t>Tinta à base de resina acrílica emulsão em água</t>
  </si>
  <si>
    <t>M2044</t>
  </si>
  <si>
    <t>Tinta para pré-marcação</t>
  </si>
  <si>
    <t>P9830</t>
  </si>
  <si>
    <t>Montador</t>
  </si>
  <si>
    <t>E9686</t>
  </si>
  <si>
    <t>Caminhão carroceria com guindauto com capacidade de 20 t.m - 136 kW</t>
  </si>
  <si>
    <t xml:space="preserve">SISTEMA DE CUSTOS REFERENCIAIS DE OBRAS - SICRO </t>
  </si>
  <si>
    <t>E9041</t>
  </si>
  <si>
    <t>Caminhão carroceria com guindauto com capacidade de 45 t.m - 188 kW</t>
  </si>
  <si>
    <t>M0450</t>
  </si>
  <si>
    <t>Compensado de virola de 6 mm</t>
  </si>
  <si>
    <t>E9547</t>
  </si>
  <si>
    <t>Máquina para solda elétrica - 9,2 kW</t>
  </si>
  <si>
    <t>P9823</t>
  </si>
  <si>
    <t>Serralheiro</t>
  </si>
  <si>
    <t>P9825</t>
  </si>
  <si>
    <t>Soldador</t>
  </si>
  <si>
    <t>M0365</t>
  </si>
  <si>
    <t>Cantoneira de ferro de 1" x 1" x 3/16"</t>
  </si>
  <si>
    <t>M2130</t>
  </si>
  <si>
    <t>Eletrodo E70 xx</t>
  </si>
  <si>
    <t>E9507</t>
  </si>
  <si>
    <t>Computador, plotter de recorte e software</t>
  </si>
  <si>
    <t>E9568</t>
  </si>
  <si>
    <t>Furadeira de impacto de 12,5 mm - 0,8 kW</t>
  </si>
  <si>
    <t>E9623</t>
  </si>
  <si>
    <t>Máquina de bancada guilhotina - 4 kW</t>
  </si>
  <si>
    <t>E9622</t>
  </si>
  <si>
    <t>Máquina de bancada universal para corte de chapa - 1,5 kW</t>
  </si>
  <si>
    <t>M1367</t>
  </si>
  <si>
    <t>Chapa de aço galvanizado</t>
  </si>
  <si>
    <t>M3235</t>
  </si>
  <si>
    <t>Película retrorrefletiva tipo I</t>
  </si>
  <si>
    <t>M3237</t>
  </si>
  <si>
    <t>Película retrorrefletiva Tipo III</t>
  </si>
  <si>
    <t>CÓDIGO</t>
  </si>
  <si>
    <t>UNID.</t>
  </si>
  <si>
    <t>E9076</t>
  </si>
  <si>
    <t>Equipamento de pintura com cabine de 7,00 kW e estufa de 80.000 kCal para pintura eletrostática</t>
  </si>
  <si>
    <t>P9822</t>
  </si>
  <si>
    <t>Pintor</t>
  </si>
  <si>
    <t>M3153</t>
  </si>
  <si>
    <t>Tinta poliéster em pó</t>
  </si>
  <si>
    <t>BONIFICAÇÃO E</t>
  </si>
  <si>
    <t>DESPESAS INDIRETAS</t>
  </si>
  <si>
    <t>QUADRO DE QUANTIDADES E CUSTOS</t>
  </si>
  <si>
    <t>BDI normal:</t>
  </si>
  <si>
    <t>ITEM</t>
  </si>
  <si>
    <t>CÓDIGO SICRO</t>
  </si>
  <si>
    <t>ITENS DE SERVIÇO</t>
  </si>
  <si>
    <t>ESPECIF</t>
  </si>
  <si>
    <t>UNID</t>
  </si>
  <si>
    <t>QUANT.</t>
  </si>
  <si>
    <t>PREÇO UNIT SEM BDI</t>
  </si>
  <si>
    <t>PREÇO UNIT COM BDI</t>
  </si>
  <si>
    <t>VALOR              (R$)</t>
  </si>
  <si>
    <t xml:space="preserve"> </t>
  </si>
  <si>
    <t>1.1</t>
  </si>
  <si>
    <t>S/C</t>
  </si>
  <si>
    <t>unid</t>
  </si>
  <si>
    <t>1.2</t>
  </si>
  <si>
    <t>Subtotal de serviços preliminares</t>
  </si>
  <si>
    <t>2.1</t>
  </si>
  <si>
    <t>2.1.1</t>
  </si>
  <si>
    <t>2.1.2</t>
  </si>
  <si>
    <t>2.2</t>
  </si>
  <si>
    <t>2.2.1</t>
  </si>
  <si>
    <t>2.3</t>
  </si>
  <si>
    <t>2.3.1</t>
  </si>
  <si>
    <t>SUPERESTRUTURA</t>
  </si>
  <si>
    <t>3.1</t>
  </si>
  <si>
    <t>Subtotal de Superestrutura</t>
  </si>
  <si>
    <t>P9819</t>
  </si>
  <si>
    <t>Engenheiro supervisor</t>
  </si>
  <si>
    <t>P9897</t>
  </si>
  <si>
    <t>E9093</t>
  </si>
  <si>
    <t>Veículo leve - 53 kW (sem motorista)</t>
  </si>
  <si>
    <t>P9827</t>
  </si>
  <si>
    <t>Vigia</t>
  </si>
  <si>
    <t>P9806</t>
  </si>
  <si>
    <t>Auxiliar administrativo</t>
  </si>
  <si>
    <t>P9842</t>
  </si>
  <si>
    <t>Faxineiro</t>
  </si>
  <si>
    <t>P9869</t>
  </si>
  <si>
    <t>P9875</t>
  </si>
  <si>
    <t>P9804</t>
  </si>
  <si>
    <t>Apontador</t>
  </si>
  <si>
    <t>P9949</t>
  </si>
  <si>
    <t>Topógrafo</t>
  </si>
  <si>
    <t>P9950</t>
  </si>
  <si>
    <t>Auxiliar de topografia</t>
  </si>
  <si>
    <t>E9125</t>
  </si>
  <si>
    <t>P9876</t>
  </si>
  <si>
    <t>Técnico de segurança do trabalho</t>
  </si>
  <si>
    <t>P9858</t>
  </si>
  <si>
    <t>Laboratorista</t>
  </si>
  <si>
    <t>P9833</t>
  </si>
  <si>
    <t>Auxiliar de laboratório</t>
  </si>
  <si>
    <t>R$</t>
  </si>
  <si>
    <t>Subtotal de administração local</t>
  </si>
  <si>
    <t>Total Geral do Orçamento</t>
  </si>
  <si>
    <t>M0447</t>
  </si>
  <si>
    <t>Compensado resinado de 12 mm</t>
  </si>
  <si>
    <t>DISCRIMINAÇÃO</t>
  </si>
  <si>
    <t>I - SERVIÇOS</t>
  </si>
  <si>
    <t>Percent. (%)</t>
  </si>
  <si>
    <t xml:space="preserve"> Superestrutura</t>
  </si>
  <si>
    <t>Total geral</t>
  </si>
  <si>
    <t>RESUMO DO ORÇAMENTO</t>
  </si>
  <si>
    <t>Obra:</t>
  </si>
  <si>
    <t>PROJETO DE ENGENHARIA</t>
  </si>
  <si>
    <t>Coord:</t>
  </si>
  <si>
    <t>Extensão:</t>
  </si>
  <si>
    <t>Largura:</t>
  </si>
  <si>
    <t>BDI (Serv):</t>
  </si>
  <si>
    <t>CÓD.</t>
  </si>
  <si>
    <t>EQUIPAMENTO</t>
  </si>
  <si>
    <t>C. HOR. OPERAT.</t>
  </si>
  <si>
    <t>C. HOR. IMPROD.</t>
  </si>
  <si>
    <t>hora</t>
  </si>
  <si>
    <t>COD.</t>
  </si>
  <si>
    <t>MATERIAL</t>
  </si>
  <si>
    <t>PREÇO UNITÁRIO</t>
  </si>
  <si>
    <t>PV</t>
  </si>
  <si>
    <t>QUADRO</t>
  </si>
  <si>
    <t>ESCALA SALARIAL DE MÃO-DE-OBRA</t>
  </si>
  <si>
    <t>CATEGORIA PROFISSIONAL</t>
  </si>
  <si>
    <t>PADRÃO SALARIAL</t>
  </si>
  <si>
    <t>SALÁRIO / HORA (R$)</t>
  </si>
  <si>
    <t>OBSERVAÇÕES:</t>
  </si>
  <si>
    <t>SALÁRIO BASE: R$</t>
  </si>
  <si>
    <t>METODOLOGIA:</t>
  </si>
  <si>
    <t>SICRO/DNIT</t>
  </si>
  <si>
    <t>DATA DE REFERÊNCIA:</t>
  </si>
  <si>
    <t>Van furgão - 93 kW</t>
  </si>
  <si>
    <t>Encarregado de obras de artes especiais</t>
  </si>
  <si>
    <t>Encarregado de turma</t>
  </si>
  <si>
    <t>Técnico de meio ambiente</t>
  </si>
  <si>
    <t>M1638</t>
  </si>
  <si>
    <t>Mourão de madeira - H = 2,10 m e D = 10 cm</t>
  </si>
  <si>
    <t xml:space="preserve">un </t>
  </si>
  <si>
    <t>M1811</t>
  </si>
  <si>
    <t>Longarina de madeira de primeira de 6 x 16 cm</t>
  </si>
  <si>
    <t>SIN4813</t>
  </si>
  <si>
    <t>Placa de obra em chapa galvanizada nº 22 - 2 x 1,125 m</t>
  </si>
  <si>
    <t>DISTÂNCIAS DE TRANSPORTE</t>
  </si>
  <si>
    <t>M0285</t>
  </si>
  <si>
    <t>Pontalete para escoramento - D = 15 cm</t>
  </si>
  <si>
    <t>M1850</t>
  </si>
  <si>
    <t>Pranchão de 7,5 x 30 cm</t>
  </si>
  <si>
    <t>M0289</t>
  </si>
  <si>
    <t>Tábua de 2,5 x 15 cm</t>
  </si>
  <si>
    <t>%</t>
  </si>
  <si>
    <t>Meses</t>
  </si>
  <si>
    <t>(R$)</t>
  </si>
  <si>
    <t>E9512</t>
  </si>
  <si>
    <t>Veículo leve - 53 kW</t>
  </si>
  <si>
    <t>E9666</t>
  </si>
  <si>
    <t>E9665</t>
  </si>
  <si>
    <t>CRONOGRAMA FÍSICO - FINANCEIRO</t>
  </si>
  <si>
    <t>SERVIÇOS</t>
  </si>
  <si>
    <t>TOTAL</t>
  </si>
  <si>
    <t>1</t>
  </si>
  <si>
    <t>VALOR</t>
  </si>
  <si>
    <t>Serviços preliminares</t>
  </si>
  <si>
    <t>Superestrutura</t>
  </si>
  <si>
    <t>Administração local</t>
  </si>
  <si>
    <t xml:space="preserve"> Faturamento simples (R$)</t>
  </si>
  <si>
    <t xml:space="preserve"> Faturamento acumulado (R$)</t>
  </si>
  <si>
    <t>Cavalo mecânico com semi-reboque com capacidade de 22 t - 240 Kw</t>
  </si>
  <si>
    <t>Cavalo mecânico com semi-reboque com capacidade de 30 t - 265 kW</t>
  </si>
  <si>
    <t>P9866</t>
  </si>
  <si>
    <t>P9870</t>
  </si>
  <si>
    <t>Motorista de caminhão</t>
  </si>
  <si>
    <t>Motorista de veículo leve</t>
  </si>
  <si>
    <t>M1103</t>
  </si>
  <si>
    <t>Pedrisco</t>
  </si>
  <si>
    <t>M0999</t>
  </si>
  <si>
    <t>Tela de aço eletrosoldada</t>
  </si>
  <si>
    <t>M1378</t>
  </si>
  <si>
    <t>Chapa de aço ASTM A36</t>
  </si>
  <si>
    <t>E9050</t>
  </si>
  <si>
    <t>Guindaste sobre rodas com capacidade de 370 kNm - 75 kW</t>
  </si>
  <si>
    <t>P9810</t>
  </si>
  <si>
    <t>Eletricista</t>
  </si>
  <si>
    <t>P9953</t>
  </si>
  <si>
    <t>P9952</t>
  </si>
  <si>
    <t>P9954</t>
  </si>
  <si>
    <t>E9669</t>
  </si>
  <si>
    <t>Eletricista - mensalista</t>
  </si>
  <si>
    <t>Pedreiro - mensalista</t>
  </si>
  <si>
    <t>Servente - mensalista</t>
  </si>
  <si>
    <t>Caminhão tanque com capacidade de 8.000 l - 136 kW</t>
  </si>
  <si>
    <t>S-93287</t>
  </si>
  <si>
    <t xml:space="preserve">Guindaste hidraulico autopropelido, com lança telescópica 40m, capacidade 60 ton, 260 Kw </t>
  </si>
  <si>
    <t>E9761</t>
  </si>
  <si>
    <t>Guincho de coluna com capacidade de 200 kg - 920 W</t>
  </si>
  <si>
    <t>Treliça lançadeira com capacidade de carga de 30 t e vão máximo de 25 m</t>
  </si>
  <si>
    <t>Talha manual 10 ton com 5 metros de corrente</t>
  </si>
  <si>
    <t xml:space="preserve">% </t>
  </si>
  <si>
    <t>% Acum.</t>
  </si>
  <si>
    <t>SIN0012</t>
  </si>
  <si>
    <t>Escova de aço com cabo 4 x 15 fileiras de cerdas</t>
  </si>
  <si>
    <t>M0879</t>
  </si>
  <si>
    <t>Lixa para ferro</t>
  </si>
  <si>
    <t>M1387</t>
  </si>
  <si>
    <t>Adesivo estrutural à base de resina epóxi</t>
  </si>
  <si>
    <t>P9807</t>
  </si>
  <si>
    <t>Bombeiro hidráulico</t>
  </si>
  <si>
    <t>E9502</t>
  </si>
  <si>
    <t>E9662</t>
  </si>
  <si>
    <t>Bate-estaca de gravidade para 3,5 a 4,0 t - 119 kW</t>
  </si>
  <si>
    <t>Equipamento para solda/corte com oxiacetileno</t>
  </si>
  <si>
    <t>M1606</t>
  </si>
  <si>
    <t>Trilho TR 68 usado</t>
  </si>
  <si>
    <t>Graxa Lubrificante</t>
  </si>
  <si>
    <t>SIN4229</t>
  </si>
  <si>
    <t>SIN0393</t>
  </si>
  <si>
    <t>Abraçadeira Ø 1"</t>
  </si>
  <si>
    <t>VARIÁVEL</t>
  </si>
  <si>
    <t>COMPONENTE</t>
  </si>
  <si>
    <t>1º QUARTIL (%)</t>
  </si>
  <si>
    <t>TAXA (%)</t>
  </si>
  <si>
    <t>3º QUARTIL (%)</t>
  </si>
  <si>
    <t>R</t>
  </si>
  <si>
    <t>RISCO</t>
  </si>
  <si>
    <t>S+G</t>
  </si>
  <si>
    <t>SEGURO+GARANTIA</t>
  </si>
  <si>
    <t>DF</t>
  </si>
  <si>
    <t>DESPESAS FINANCEIRAS</t>
  </si>
  <si>
    <t>AC</t>
  </si>
  <si>
    <t>ADMINISTRAÇÃO CENTRAL</t>
  </si>
  <si>
    <t>L</t>
  </si>
  <si>
    <t>LUCRO</t>
  </si>
  <si>
    <t>I</t>
  </si>
  <si>
    <t>TRIBUTOS</t>
  </si>
  <si>
    <t>PIS</t>
  </si>
  <si>
    <t>COFINS</t>
  </si>
  <si>
    <t>ISSQN</t>
  </si>
  <si>
    <t>INSS (CPRB)</t>
  </si>
  <si>
    <t>BDI</t>
  </si>
  <si>
    <t>BDI(Mat-Equip)</t>
  </si>
  <si>
    <t>BDI Mat./Equip:</t>
  </si>
  <si>
    <t>2.1.2.1</t>
  </si>
  <si>
    <t>2.2.1.1</t>
  </si>
  <si>
    <t>2.2.1.2</t>
  </si>
  <si>
    <t>2.3.1.1</t>
  </si>
  <si>
    <t>BENEFÍCIOS E DESPESAS INDIRETAS (BDI) - MATERIAL E EQUIPAMENTOS - SEM DESONERAÇÃO</t>
  </si>
  <si>
    <t>Van passageiro - 93 kW</t>
  </si>
  <si>
    <t xml:space="preserve">Rodovia: </t>
  </si>
  <si>
    <t>Trecho:</t>
  </si>
  <si>
    <t>E9565</t>
  </si>
  <si>
    <t>Trator de esteiras com escarificador - 259 kW</t>
  </si>
  <si>
    <t>INFRAESTRUTURA</t>
  </si>
  <si>
    <t>Estacas</t>
  </si>
  <si>
    <t>Subtotal de Estacas</t>
  </si>
  <si>
    <t>Subtotal de Infraestrutura</t>
  </si>
  <si>
    <t>MESOESTRUTURA</t>
  </si>
  <si>
    <t>Subtotal de mesoestrutura</t>
  </si>
  <si>
    <t>dm³</t>
  </si>
  <si>
    <t>E9702</t>
  </si>
  <si>
    <t>E9649</t>
  </si>
  <si>
    <t>E9779</t>
  </si>
  <si>
    <t>E9694</t>
  </si>
  <si>
    <t>E9642</t>
  </si>
  <si>
    <t>Compressor de ar portátil de 197 PCM - 55 kW</t>
  </si>
  <si>
    <t>Grupo gerador - 100/110 kVA</t>
  </si>
  <si>
    <t>Misturador de argamassa de alta turbulência com capacidade de 220 l</t>
  </si>
  <si>
    <t>Perfuratriz hidráulica sobre esteiras para estaca raiz - 56 kW</t>
  </si>
  <si>
    <t>M2321</t>
  </si>
  <si>
    <t>Revestimento para estaca raiz SCH 80 - D Externo = 323,8 mm - 132,04 kg/m</t>
  </si>
  <si>
    <t>Kg</t>
  </si>
  <si>
    <t>x</t>
  </si>
  <si>
    <t>E9652</t>
  </si>
  <si>
    <t>Compressor de ar portátil de 1.146 PCM - 369 Kw</t>
  </si>
  <si>
    <t>M0669</t>
  </si>
  <si>
    <t>Martelo de fundo DTH - D = 8"</t>
  </si>
  <si>
    <t>M1644</t>
  </si>
  <si>
    <t>Bit de botão esférico - D = 9 7/8"</t>
  </si>
  <si>
    <t>M0798</t>
  </si>
  <si>
    <t>Apoio de neoprene fretado</t>
  </si>
  <si>
    <t>M0003</t>
  </si>
  <si>
    <t>Aço CA 25</t>
  </si>
  <si>
    <t>E9722</t>
  </si>
  <si>
    <t>M0091</t>
  </si>
  <si>
    <t>Conjunto bomba e macaco hidráulico para protensão com capacidade de 2.000 kN</t>
  </si>
  <si>
    <t>Ancoragem ativa em ferro fundido nodular para 10 cordoalhas - D = 12,7mm</t>
  </si>
  <si>
    <t>E9026</t>
  </si>
  <si>
    <t>E9024</t>
  </si>
  <si>
    <t>M2470</t>
  </si>
  <si>
    <t>M0052</t>
  </si>
  <si>
    <t>M3353</t>
  </si>
  <si>
    <t>Bomba para injeção de nata de cimento - 2,2 Kw</t>
  </si>
  <si>
    <t>Fita de PVC de 50 mm x 50m</t>
  </si>
  <si>
    <t>Mangueira cristal trançado ar/água com capacidade de 250 lb - D = 1/2"</t>
  </si>
  <si>
    <t>Misturador de nata cimento - 1,5 Kw</t>
  </si>
  <si>
    <t xml:space="preserve"> Infraestrutura</t>
  </si>
  <si>
    <t xml:space="preserve"> Mesoestrutura</t>
  </si>
  <si>
    <t>Infraestrutura</t>
  </si>
  <si>
    <t>Mesoestrutura</t>
  </si>
  <si>
    <t>2</t>
  </si>
  <si>
    <t>E9612</t>
  </si>
  <si>
    <t>Plataforma flutuante montada na obra de 12 x 24 x 1,8 m com capacidade de 150 t</t>
  </si>
  <si>
    <t>E9043</t>
  </si>
  <si>
    <t>Barco de alumínio com comprimento de 6 m e motor de popa - 30 HP</t>
  </si>
  <si>
    <t>Rebocador - 360 HP</t>
  </si>
  <si>
    <t>E9009</t>
  </si>
  <si>
    <t>E9650</t>
  </si>
  <si>
    <t>Guindaste sobre esteiras com martelo hidráulico de 2.600 kg - 220 Kw</t>
  </si>
  <si>
    <t>E9095</t>
  </si>
  <si>
    <t>Subtotal de Movimento de Terra (Encabeçamento das Cortinas e Alas)</t>
  </si>
  <si>
    <t>Fornecimento e implantação de placa em aço - película I + III</t>
  </si>
  <si>
    <t>Subtotal de Sinalização Horizontal e Vertical</t>
  </si>
  <si>
    <t>E9530</t>
  </si>
  <si>
    <t>Rolo compactador liso autopropelido vibratório de 11 t - 97 Kw</t>
  </si>
  <si>
    <t>M1097</t>
  </si>
  <si>
    <t>Pedra de Mão</t>
  </si>
  <si>
    <t>5915474</t>
  </si>
  <si>
    <t>Confecção de placa em aço nº 16 galvanizado, com película retrorrefletiva tipo I + III</t>
  </si>
  <si>
    <t>4,00000</t>
  </si>
  <si>
    <t>0,48193</t>
  </si>
  <si>
    <t>0,15060</t>
  </si>
  <si>
    <t>0,20080</t>
  </si>
  <si>
    <t>11,77500</t>
  </si>
  <si>
    <t>0,40000</t>
  </si>
  <si>
    <r>
      <rPr>
        <sz val="11"/>
        <color theme="0"/>
        <rFont val="Arial"/>
        <family val="2"/>
      </rPr>
      <t>A</t>
    </r>
    <r>
      <rPr>
        <sz val="11"/>
        <rFont val="Arial"/>
        <family val="2"/>
      </rPr>
      <t>5212552</t>
    </r>
  </si>
  <si>
    <t>Pintura eletrostática a pó com tinta poliester em chapa de aço</t>
  </si>
  <si>
    <t>Chapa de aço galvanizado - Caminhão carroceria 15 t</t>
  </si>
  <si>
    <t>0,01178</t>
  </si>
  <si>
    <t>Película retrorrefletiva tipo I - Caminhão carroceria 5 t</t>
  </si>
  <si>
    <t>0,00054</t>
  </si>
  <si>
    <t>Película retrorrefletiva Tipo III - Caminhão carroceria 5 t</t>
  </si>
  <si>
    <t>0,00016</t>
  </si>
  <si>
    <t>Tinta poliéster em pó - Caminhão carroceria 15 t</t>
  </si>
  <si>
    <t>0,00008</t>
  </si>
  <si>
    <t xml:space="preserve"> Sinalização</t>
  </si>
  <si>
    <t>Sinalização</t>
  </si>
  <si>
    <t>E9647</t>
  </si>
  <si>
    <t>Compactador manual com soquete vibratório - 4,1 kW</t>
  </si>
  <si>
    <t>M0789</t>
  </si>
  <si>
    <t>M2018</t>
  </si>
  <si>
    <t>M1662</t>
  </si>
  <si>
    <t>M2128</t>
  </si>
  <si>
    <t>Conjunto de cantoneiras e parafusos galvanizados para fixação de placas</t>
  </si>
  <si>
    <t>Gastalho de 10 x 2 cm</t>
  </si>
  <si>
    <t>Suporte em madeira de eucalipto tratado de 8 x 8 cm</t>
  </si>
  <si>
    <t>Tinta esmalte sintético</t>
  </si>
  <si>
    <t>Concreto ciclópico fck = 20 MPa - confecção em betoneira e lançamento manual - areia, brita e pedra de mão comerciais</t>
  </si>
  <si>
    <t>Subtotal de Longarinas</t>
  </si>
  <si>
    <t>2.3.2</t>
  </si>
  <si>
    <t>2.3.2.1</t>
  </si>
  <si>
    <t>2.3.2.2</t>
  </si>
  <si>
    <t>2.3.2.3</t>
  </si>
  <si>
    <t>2.3.2.4</t>
  </si>
  <si>
    <t>2.3.3</t>
  </si>
  <si>
    <t>2.3.3.1</t>
  </si>
  <si>
    <t>2.3.3.2</t>
  </si>
  <si>
    <t>2.3.3.3</t>
  </si>
  <si>
    <t>2.3.3.4</t>
  </si>
  <si>
    <t>2.1.1.2</t>
  </si>
  <si>
    <t>2.1.1.3</t>
  </si>
  <si>
    <t>2.1.2.2</t>
  </si>
  <si>
    <t>2.1.2.3</t>
  </si>
  <si>
    <t>2.1.2.4</t>
  </si>
  <si>
    <t>2.2.1.3</t>
  </si>
  <si>
    <t>2.2.1.4</t>
  </si>
  <si>
    <t>2.4</t>
  </si>
  <si>
    <t>2.4.1</t>
  </si>
  <si>
    <t>2.5</t>
  </si>
  <si>
    <t>2.5.1</t>
  </si>
  <si>
    <t>2.5.2</t>
  </si>
  <si>
    <t>2.5.3</t>
  </si>
  <si>
    <t>Purgador plástico</t>
  </si>
  <si>
    <t>Caminhão carroceria com guindauto com capacidade de 20 t.m - 136 Kw</t>
  </si>
  <si>
    <t>m2</t>
  </si>
  <si>
    <t>Defensa semimaleável simples - fornecimento e implantação</t>
  </si>
  <si>
    <t>E9082</t>
  </si>
  <si>
    <t>Bate-estaca hidráulico para defensas montado em caminhão guindauto com capacidade de 20 t.m e carroceria de 4 t - 136 kW</t>
  </si>
  <si>
    <t>M1968</t>
  </si>
  <si>
    <t>Defensa metálica semimaleável simples</t>
  </si>
  <si>
    <t>Defensa metálica semimaleável simples - caminhão carroceria 15t</t>
  </si>
  <si>
    <t>M1673</t>
  </si>
  <si>
    <t>Tubo de PVC roscável de 4"</t>
  </si>
  <si>
    <t>Bainha metálica - D = 65 mm</t>
  </si>
  <si>
    <t>M0088</t>
  </si>
  <si>
    <t>Ancoragem ativa em ferro fundido nodular para 8 cordoalhas - D = 12,7mm</t>
  </si>
  <si>
    <t>M0113</t>
  </si>
  <si>
    <t>Ancoragem ativa em ferro fundido nodular para 12 cordoalhas - D = 12,7mm</t>
  </si>
  <si>
    <t>M0093</t>
  </si>
  <si>
    <t>Ancoragem ativa em ferro fundido nodular para 15 cordoalhas - D = 12,7mm</t>
  </si>
  <si>
    <t>M2468</t>
  </si>
  <si>
    <t>Bainha metálica - D = 55 mm</t>
  </si>
  <si>
    <t>M2471</t>
  </si>
  <si>
    <t>Bainha metálica - D = 70 mm</t>
  </si>
  <si>
    <t>M2422</t>
  </si>
  <si>
    <t>M2420</t>
  </si>
  <si>
    <t>Parafuso cabeça abaulada M8 com porca e arruela</t>
  </si>
  <si>
    <t>E9723</t>
  </si>
  <si>
    <t>Conjunto bomba e macaco hidráulico para protensão com capacidade de 2.500 kN</t>
  </si>
  <si>
    <t>E9724</t>
  </si>
  <si>
    <t>Conjunto bomba e macaco hidráulico para protensão com capacidade de 4.000 kN</t>
  </si>
  <si>
    <t>Ancoragem de defensa semimaleável simples - fornecimento e implantação</t>
  </si>
  <si>
    <t>Terminal de ancoragem de defensa metálica em barreira New Jersey - fornecimento e implantação</t>
  </si>
  <si>
    <t>M1977</t>
  </si>
  <si>
    <t>Terminal de ancoragem de defensa metálica em barreira New Jersey (tipo D - NBR 6.971)</t>
  </si>
  <si>
    <t>Chumbador para concreto D = 16 mm tipo tecbolt - fornecimento e instalção</t>
  </si>
  <si>
    <t>Terminal de ancoragem de defensa metálica em barreira New Jersey (tipo D - NBR 6.971) -  caminhão carroceria 15t</t>
  </si>
  <si>
    <t>Bomba de injeção de argamassa com capacidade de 340l/min</t>
  </si>
  <si>
    <t>Carregadeira de pneus com capacidade de 3,4 m³ - 195 kW</t>
  </si>
  <si>
    <t>Escavadeira hidráulica sobre esteira com caçamba com capacidade de 1,56 m³ - 118 kW</t>
  </si>
  <si>
    <t>Guindaste móvel sobre pneus com 8 eixos com capacidade de 15.000 kN.m - 500 Kw</t>
  </si>
  <si>
    <t>2.4.2</t>
  </si>
  <si>
    <t>2.4.3</t>
  </si>
  <si>
    <t>Blocos + Vigas de Equilíbrio</t>
  </si>
  <si>
    <t>Subtotal de Blocos + Vigas de Equilíbrio</t>
  </si>
  <si>
    <t>Pilares + Viga do Pórtico + Aparelhos de Apoio</t>
  </si>
  <si>
    <t>Laje + Alas + Berços + Cortinas</t>
  </si>
  <si>
    <t>Subtotal de Laje + Alas + Berços + Cortinas</t>
  </si>
  <si>
    <t>2.3.1.2</t>
  </si>
  <si>
    <t>2.3.1.3</t>
  </si>
  <si>
    <t>Serviços Preliminares</t>
  </si>
  <si>
    <t>Administração Local</t>
  </si>
  <si>
    <t>BENEFÍCIOS E DESPESAS INDIRETAS (BDI) - SERVIÇOS - SEM DESONERAÇÃO</t>
  </si>
  <si>
    <t>VALOR (SEM DESON)</t>
  </si>
  <si>
    <t>10,40 m</t>
  </si>
  <si>
    <t>GOINFRA - GOIÁS</t>
  </si>
  <si>
    <t>AGÊNCIA GOIANIA DE INFRAESTRUTURA E TRANSPORTES</t>
  </si>
  <si>
    <t>Longarinas + Transversinas</t>
  </si>
  <si>
    <t>2.4.4</t>
  </si>
  <si>
    <t>2.4.5</t>
  </si>
  <si>
    <t>2.5.4</t>
  </si>
  <si>
    <t>ESTADO DE GOIÁS</t>
  </si>
  <si>
    <t>6</t>
  </si>
  <si>
    <t>3</t>
  </si>
  <si>
    <t>M0686</t>
  </si>
  <si>
    <t>Estaca pré-moldada de concreto centrifugado - D = 38 cm</t>
  </si>
  <si>
    <t>Terraplenagem</t>
  </si>
  <si>
    <t>TERRAPLENAGEM</t>
  </si>
  <si>
    <t>SINALIZAÇÃO VERTICAL</t>
  </si>
  <si>
    <t>Escavação Mecanizada</t>
  </si>
  <si>
    <t>Concreto Fck=15MPa (AC/BC)</t>
  </si>
  <si>
    <t>Concreto Fck=30MPa com aditivo (AC/BC)</t>
  </si>
  <si>
    <t>Aço CA50/60 aquisição, armação e colocação (incluso perdas) - Infraestrutura</t>
  </si>
  <si>
    <t>Forma chapa compensada resinada 12mm (incluso desforma)</t>
  </si>
  <si>
    <t>Aço CA50/60 aquisição, armação e colocação (incluso perdas) - Mesoestrutura</t>
  </si>
  <si>
    <t>Escoramento para ponte</t>
  </si>
  <si>
    <t>Aço CA50/60 aquisição, armação e colocação (incluso perdas) - Superestrutura</t>
  </si>
  <si>
    <t>Neoprene</t>
  </si>
  <si>
    <t>2.4.6</t>
  </si>
  <si>
    <t>2.4.7</t>
  </si>
  <si>
    <t>2.4.8</t>
  </si>
  <si>
    <t>2.4.9</t>
  </si>
  <si>
    <t>2.4.10</t>
  </si>
  <si>
    <t>Drenos 100mm</t>
  </si>
  <si>
    <t>Compactação a 95% do Proctor normal</t>
  </si>
  <si>
    <t>Compactação a 100% dp Proctor normal</t>
  </si>
  <si>
    <t>Escav., carga e transporte de mat. 1ª categ. - c/escavadeira - (DT: 201 A 400m)</t>
  </si>
  <si>
    <t>Escav., carga e transporte de mat. 1ª categ. - c/escavadeira - (DT: 51 A 200m)</t>
  </si>
  <si>
    <t>Escav. E carga 1ª categ. - Sem transporte</t>
  </si>
  <si>
    <t>Desmatamento, destocamento e limpeza - Árvores com diâmetros menores de 15cm</t>
  </si>
  <si>
    <t>Enrocamento de pedra argamassada</t>
  </si>
  <si>
    <t>TABELA REFERÊNCIA: GOINFRA</t>
  </si>
  <si>
    <t>2.6</t>
  </si>
  <si>
    <t>TRANSPORTE</t>
  </si>
  <si>
    <t>2.6.1</t>
  </si>
  <si>
    <t>MATERIAL BÁSICO</t>
  </si>
  <si>
    <t>2.6.2</t>
  </si>
  <si>
    <t>AGREGADOS</t>
  </si>
  <si>
    <t>Subtotal de Transporte</t>
  </si>
  <si>
    <t>Transporte comercial de material básico</t>
  </si>
  <si>
    <t>Transporte comercial de agregados - OAE</t>
  </si>
  <si>
    <t>CÁLCULO DOS MOMENTOS DE TRANSPORTE</t>
  </si>
  <si>
    <t>QUANTIDADE</t>
  </si>
  <si>
    <t>UNIDADE</t>
  </si>
  <si>
    <t>T/UNIDADE</t>
  </si>
  <si>
    <t>DMT PAV</t>
  </si>
  <si>
    <t>DMT N.PAV</t>
  </si>
  <si>
    <t>TOTAL PAV</t>
  </si>
  <si>
    <t>TOTAL N.PAV</t>
  </si>
  <si>
    <t>ORIGEM – DESTINO</t>
  </si>
  <si>
    <t>Concr.estr.fck=30 Mpa – Cimento</t>
  </si>
  <si>
    <t>m3</t>
  </si>
  <si>
    <t>Concreto Magro – Cimento</t>
  </si>
  <si>
    <t>Forma – Madeira</t>
  </si>
  <si>
    <t>Aço CA-50</t>
  </si>
  <si>
    <t>SUBTOTAL BÁSICO</t>
  </si>
  <si>
    <t>MATERIAL AGREGADO</t>
  </si>
  <si>
    <t>Concreto Magro – Areia</t>
  </si>
  <si>
    <t>Concreto Magro – Brita</t>
  </si>
  <si>
    <t>Concr.estr.fck=30 Mpa – Areia</t>
  </si>
  <si>
    <t>Concr.estr.fck=30 Mpa – Brita</t>
  </si>
  <si>
    <t>Enrocamento - Rachão</t>
  </si>
  <si>
    <t>SUBTOTAL AGREGADO</t>
  </si>
  <si>
    <t>Transporte</t>
  </si>
  <si>
    <t>Canteiro de Obra Tipo Faixa F</t>
  </si>
  <si>
    <t>Mobilização / Desmobilização Tipo Faixa F</t>
  </si>
  <si>
    <t>2.1.2.5</t>
  </si>
  <si>
    <t>Semeadura natural</t>
  </si>
  <si>
    <t>Administração local - Tipo F</t>
  </si>
  <si>
    <t>Emenda de estacas por soldagem</t>
  </si>
  <si>
    <t>Escav., carga e transporte de mat. 1ª categ. - c/escavadeira - (DT: 401 A 600m)</t>
  </si>
  <si>
    <t>Escav., carga e transporte de mat. 1ª categ. - c/escavadeira - (DT: 601 A 800m)</t>
  </si>
  <si>
    <t>Escav., carga e transporte de mat. 1ª categ. - c/escavadeira - (DT: 1001 A 1200m)</t>
  </si>
  <si>
    <t>Escav., carga e transporte de mat. 1ª categ. - c/escavadeira - (DT: 1201 A 1400m)</t>
  </si>
  <si>
    <t>2.4.11</t>
  </si>
  <si>
    <t>2.4.12</t>
  </si>
  <si>
    <t>2.4.13</t>
  </si>
  <si>
    <t>Goiânia - Crixás</t>
  </si>
  <si>
    <t>Pedreira - Crixás</t>
  </si>
  <si>
    <t>Areal - Crixás</t>
  </si>
  <si>
    <t>PONTE SOBRE O RIO CRIXÁS MIRIM</t>
  </si>
  <si>
    <t>Ponte Rio Crixás Mirim</t>
  </si>
  <si>
    <t>GO-347</t>
  </si>
  <si>
    <t>Mozarlândia – Crixás</t>
  </si>
  <si>
    <t>-14º41'24,92'' / -50º11'05.14''</t>
  </si>
  <si>
    <t>50,00m</t>
  </si>
  <si>
    <t>2.6.3</t>
  </si>
  <si>
    <t>2.6.4</t>
  </si>
  <si>
    <t>OBRAS DE ARTE CORRENTES</t>
  </si>
  <si>
    <t>2.6.5</t>
  </si>
  <si>
    <t>Corpo de BDCC 2,00 x 2,00 m - moldado no local - altura do aterro 0,00 a 1,00 m</t>
  </si>
  <si>
    <t>Boca de BDCC 2,00 x 2,00 m - esconsidade 0° - areia e brita comerciais</t>
  </si>
  <si>
    <t>0705271</t>
  </si>
  <si>
    <t>0705322</t>
  </si>
  <si>
    <t>Subtotal de Obras de Arte Corrente</t>
  </si>
  <si>
    <t>Obras de Arte Corrente</t>
  </si>
  <si>
    <t>2.7</t>
  </si>
  <si>
    <t>Obras de arte corrente</t>
  </si>
  <si>
    <t>2.1.1.1</t>
  </si>
  <si>
    <t>0804317</t>
  </si>
  <si>
    <t>Boca BTTC D = 1,00 m - esconsidade 0° - areia e brita comerciais - alas retas</t>
  </si>
  <si>
    <t>0804303</t>
  </si>
  <si>
    <t>Corpo de BTTC D = 1,20 m CA2 - areia, brita e pedra de mão comerciais</t>
  </si>
  <si>
    <t>Ponte sobre o Rio do Crixás Mirim</t>
  </si>
  <si>
    <t>Total Ponte sobre o Rio Crixás Mirim</t>
  </si>
  <si>
    <t>Arrasamento de estacas de concreto com seção superior à 900 cm²</t>
  </si>
  <si>
    <t>E9640</t>
  </si>
  <si>
    <t>E9706</t>
  </si>
  <si>
    <t>Compressor de ar portátil de 33,51 l/s (71 PCM) - 14 Kw</t>
  </si>
  <si>
    <t>Martelete perfurador/rompedor a ar comprimido de 28 kg para concreto com capacidade de 1.230 gpm</t>
  </si>
  <si>
    <t>M0601</t>
  </si>
  <si>
    <t>Ponteiro para martelete - D = 32 mm e C = 1,00 m</t>
  </si>
  <si>
    <t>Compressor de ar portátil de 33,51 l/s (71 PCM) - 14 kW</t>
  </si>
  <si>
    <t>Corpo de BTTC D = 1,20 m PA2 - areia, brita e pedra de mão comerciais</t>
  </si>
  <si>
    <t>Tubo de concreto armado PA2 - D = 1,20 m</t>
  </si>
  <si>
    <t>M2180</t>
  </si>
  <si>
    <t>Argamassa de cimento e areia 1:4 - confecção em betoneira e lançamento manual - areia comercial</t>
  </si>
  <si>
    <t>Fôrmas de tábuas de pinho para dispositivos de drenagem - utilização de 3 vezes - confecção, instalação e retirada</t>
  </si>
  <si>
    <t>Boca de BTTC D = 1,00 m - esconsidade 0° - areia e brita comerciais - alas retas</t>
  </si>
  <si>
    <t>Concreto fck = 20 MPa - confecção em betoneira e lançamento manual - areia e brita comerciais</t>
  </si>
  <si>
    <t>Corpo de BDCC 2,00 x 2,00 m - moldado no local - altura do aterro 0,00 a 1,00 m - areia e brita comerciais</t>
  </si>
  <si>
    <t>M0786</t>
  </si>
  <si>
    <t>Compensado resinado - E = 10 mm</t>
  </si>
  <si>
    <t>Placa de poliestireno expandido (EPS)</t>
  </si>
  <si>
    <t>Fôrmas de compensado resinado 14 mm - uso geral - utilização de 3 vezes - confecção, instalação e retirada</t>
  </si>
  <si>
    <t>Escoramento para corpo de bueiros celulares - utilização de 3 vezes - confecção, instalação e retirada</t>
  </si>
  <si>
    <t>Argamassa de cimento e areia 1:3 - confecção em betoneira e lançamento manual - areia comercial</t>
  </si>
  <si>
    <t>Adensamento de concreto por vibrador de imersão</t>
  </si>
  <si>
    <t>OBRAS COMPLEMENTARES</t>
  </si>
  <si>
    <t>Subtotal de Obras Complementares</t>
  </si>
  <si>
    <t>2.7.1</t>
  </si>
  <si>
    <t>2.7.2</t>
  </si>
  <si>
    <t>2.8</t>
  </si>
  <si>
    <t>2.8.1</t>
  </si>
  <si>
    <t>2.8.2</t>
  </si>
  <si>
    <t>Remoção de cerca</t>
  </si>
  <si>
    <t>Cerca de vedação de faixa de domínio em madeira</t>
  </si>
  <si>
    <t>Obras Complementares</t>
  </si>
  <si>
    <t>Barreia New Jersey + Placa de Transição + Acabamentos</t>
  </si>
  <si>
    <t>Subtotal de Barreia New Jersey + Placa de Transição + Acabamentos</t>
  </si>
  <si>
    <t>2.3.3.5</t>
  </si>
  <si>
    <t>2.3.3.6</t>
  </si>
  <si>
    <t>Escav., carga e transporte de mat. 1ª categ. - c/escavadeira - (DT: 801 A 1.000m)</t>
  </si>
  <si>
    <t>SINALIZAÇÃO PROVISÓRIA</t>
  </si>
  <si>
    <t>2.7.3</t>
  </si>
  <si>
    <t>2.7.4</t>
  </si>
  <si>
    <t>2.7.5</t>
  </si>
  <si>
    <t>2.9</t>
  </si>
  <si>
    <t>2.9.1</t>
  </si>
  <si>
    <t>2.9.1.1</t>
  </si>
  <si>
    <t>2.9.2</t>
  </si>
  <si>
    <t>2.9.2.1</t>
  </si>
  <si>
    <t>Subtotal de Sinalização Provisória</t>
  </si>
  <si>
    <t>Cone plástico para canalização de trânsito - utilização de 5 vezes</t>
  </si>
  <si>
    <t>Dispositivo de canalização de trânsito com luz de advertência e bateria - utilização de 200 vezes</t>
  </si>
  <si>
    <t>Cilindro canalizador de tráfego com base quadrada de 111 x 56 x 56 cm - utilização de 10 vezes</t>
  </si>
  <si>
    <t>Barreira de sinalização tipo III de direcionamento ou bloqueio - utilização de 10 vezes</t>
  </si>
  <si>
    <t>2.6.46</t>
  </si>
  <si>
    <t>Fornecimento e implantação de suporte e travessa para placa de sinalização em madeira de lei tratada 8x8 cm</t>
  </si>
  <si>
    <t>2.5.5</t>
  </si>
  <si>
    <t>unid.dia</t>
  </si>
  <si>
    <t xml:space="preserve"> Sinalização Provisória</t>
  </si>
  <si>
    <t>Sinalização Provsória</t>
  </si>
  <si>
    <t>Limpeza geral</t>
  </si>
  <si>
    <t>CP-02</t>
  </si>
  <si>
    <t>Estaca de concreto armado pré-moldada 35 x 35 cm - sem emenda - confecção e cravação</t>
  </si>
  <si>
    <t>CGCIT</t>
  </si>
  <si>
    <t>DNIT</t>
  </si>
  <si>
    <t>SISTEMA DE CUSTOS REFERENCIAIS DE OBRAS - SICRO</t>
  </si>
  <si>
    <t>Goiás</t>
  </si>
  <si>
    <t>Custo Unitário de Referência</t>
  </si>
  <si>
    <t>E9763</t>
  </si>
  <si>
    <t>Grupo gerador - 36/40 kVA</t>
  </si>
  <si>
    <t>E9070</t>
  </si>
  <si>
    <t>Ponte rolante com capacidade de 5 t e vão de até 15 m - 10 kW</t>
  </si>
  <si>
    <t>Custo Horário Total</t>
  </si>
  <si>
    <t>Chapa grossa em aço ASTM A36</t>
  </si>
  <si>
    <t>0407819</t>
  </si>
  <si>
    <t>0407820</t>
  </si>
  <si>
    <t>Armação em aço CA-60 - fornecimento, preparo e colocação</t>
  </si>
  <si>
    <t>1110000</t>
  </si>
  <si>
    <t>Concreto</t>
  </si>
  <si>
    <t>2408058</t>
  </si>
  <si>
    <t>Solda elétrica de perfis metálicos e chapas de aço com eletrodo E70XX</t>
  </si>
  <si>
    <t>Subtotal</t>
  </si>
  <si>
    <t>Chapa grossa em aço ASTM A36 - Caminhão carroceria 15 t</t>
  </si>
  <si>
    <t>5914333</t>
  </si>
  <si>
    <t>5914449</t>
  </si>
  <si>
    <t>5914464</t>
  </si>
  <si>
    <t>5914479</t>
  </si>
  <si>
    <t>Obs.</t>
  </si>
  <si>
    <t>CP-01</t>
  </si>
  <si>
    <t>Fabricação de estaca pré-moldada de concreto armado seção 35 x 35 cm</t>
  </si>
  <si>
    <t>Forma – Metal</t>
  </si>
  <si>
    <t>Madeira - Cerca</t>
  </si>
  <si>
    <t>Madeira - Escoramento</t>
  </si>
  <si>
    <t>PREÇO UNITÁRIO DE CUSTO HORÁRIO DE EQUIPAMENTOS  -  JANEIRO/2024 (SEM DESON)</t>
  </si>
  <si>
    <t>JANIERO 2024 (DESON)</t>
  </si>
  <si>
    <t>PREÇO UNITÁRIO DE MATERIAL    -    DATA BASE: JANEIRO/2024 (SEM DESONER)</t>
  </si>
  <si>
    <r>
      <rPr>
        <sz val="9"/>
        <rFont val="Arial"/>
        <family val="2"/>
      </rPr>
      <t>Tabela de</t>
    </r>
  </si>
  <si>
    <r>
      <rPr>
        <sz val="9"/>
        <rFont val="Arial"/>
        <family val="2"/>
      </rPr>
      <t>Preços:</t>
    </r>
  </si>
  <si>
    <r>
      <rPr>
        <sz val="9"/>
        <rFont val="Arial"/>
        <family val="2"/>
      </rPr>
      <t>TABELA DE TERRAPLENAGEM, PAVIMENTAÇÃO E OBRAS DE ARTE</t>
    </r>
  </si>
  <si>
    <r>
      <rPr>
        <sz val="9"/>
        <rFont val="Arial"/>
        <family val="2"/>
      </rPr>
      <t>ESPECIAIS - ABR/24 - SEM DESONERAÇÃO - T247</t>
    </r>
  </si>
  <si>
    <r>
      <rPr>
        <sz val="9"/>
        <rFont val="Arial"/>
        <family val="2"/>
      </rPr>
      <t>Data Base: 01/04/2024</t>
    </r>
  </si>
  <si>
    <r>
      <rPr>
        <sz val="9"/>
        <rFont val="Arial"/>
        <family val="2"/>
      </rPr>
      <t>Valores com BDI - BDI: 20,60%</t>
    </r>
  </si>
  <si>
    <r>
      <rPr>
        <b/>
        <sz val="9"/>
        <rFont val="Arial"/>
        <family val="2"/>
      </rPr>
      <t>Código Auxiliar</t>
    </r>
  </si>
  <si>
    <r>
      <rPr>
        <b/>
        <sz val="9"/>
        <rFont val="Arial"/>
        <family val="2"/>
      </rPr>
      <t>Serviço</t>
    </r>
  </si>
  <si>
    <r>
      <rPr>
        <b/>
        <sz val="9"/>
        <rFont val="Arial"/>
        <family val="2"/>
      </rPr>
      <t>Unidade</t>
    </r>
  </si>
  <si>
    <r>
      <rPr>
        <b/>
        <sz val="9"/>
        <rFont val="Arial"/>
        <family val="2"/>
      </rPr>
      <t>Preço Unitário</t>
    </r>
  </si>
  <si>
    <r>
      <rPr>
        <b/>
        <sz val="9"/>
        <rFont val="Arial"/>
        <family val="2"/>
      </rPr>
      <t>TERRAPLENAGEM</t>
    </r>
  </si>
  <si>
    <r>
      <rPr>
        <sz val="9"/>
        <rFont val="Arial"/>
        <family val="2"/>
      </rPr>
      <t>DESMATAMENTO E LIMPEZA - INCLUSO DESTOCAMENTO DE ÁRVORES COM DIÂMETROS MENORES DE 15 cm</t>
    </r>
  </si>
  <si>
    <r>
      <rPr>
        <sz val="9"/>
        <rFont val="Arial"/>
        <family val="2"/>
      </rPr>
      <t>m2</t>
    </r>
  </si>
  <si>
    <r>
      <rPr>
        <sz val="9"/>
        <rFont val="Arial"/>
        <family val="2"/>
      </rPr>
      <t>DESTOCAMENTO DE ÁRVORES COM DIÂMETRO DE 15 A 30 cm</t>
    </r>
  </si>
  <si>
    <r>
      <rPr>
        <sz val="9"/>
        <rFont val="Arial"/>
        <family val="2"/>
      </rPr>
      <t>un</t>
    </r>
  </si>
  <si>
    <r>
      <rPr>
        <sz val="9"/>
        <rFont val="Arial"/>
        <family val="2"/>
      </rPr>
      <t>DESTOCAMENTO DE ÁRVORES COM DIÂMETRO MAIOR QUE 30 cm</t>
    </r>
  </si>
  <si>
    <r>
      <rPr>
        <sz val="9"/>
        <rFont val="Arial"/>
        <family val="2"/>
      </rPr>
      <t>CARGA DE ENTULHOS</t>
    </r>
  </si>
  <si>
    <r>
      <rPr>
        <sz val="9"/>
        <rFont val="Arial"/>
        <family val="2"/>
      </rPr>
      <t>m3</t>
    </r>
  </si>
  <si>
    <r>
      <rPr>
        <sz val="9"/>
        <rFont val="Arial"/>
        <family val="2"/>
      </rPr>
      <t>TRANSPORTE DE ENTULHOS</t>
    </r>
  </si>
  <si>
    <r>
      <rPr>
        <sz val="9"/>
        <rFont val="Arial"/>
        <family val="2"/>
      </rPr>
      <t>m3km</t>
    </r>
  </si>
  <si>
    <r>
      <rPr>
        <sz val="9"/>
        <rFont val="Arial"/>
        <family val="2"/>
      </rPr>
      <t>ESCAVAÇÃO, CARGA E TRANSPORTE DE MATERIAL DE 1ª CATEGORIA ATÉ 50M</t>
    </r>
  </si>
  <si>
    <r>
      <rPr>
        <sz val="9"/>
        <rFont val="Arial"/>
        <family val="2"/>
      </rPr>
      <t>ESCAVAÇÃO, CARGA E TRANSPORTE DE MATERIAL DE 2ª CATEGORIA ATÉ 50M</t>
    </r>
  </si>
  <si>
    <r>
      <rPr>
        <sz val="9"/>
        <rFont val="Arial"/>
        <family val="2"/>
      </rPr>
      <t>ESCAVAÇÃO, CARGA E TRANSPORTE DE MATERIAL DE 3ª CATEGORIA ATÉ 50M</t>
    </r>
  </si>
  <si>
    <r>
      <rPr>
        <sz val="9"/>
        <rFont val="Arial"/>
        <family val="2"/>
      </rPr>
      <t>ESCAV., CARGA E TRANSPORTE DE MAT. 1ª CATEG. - C/ ESCAVADEIRA - (DT: 51 A 200M)</t>
    </r>
  </si>
  <si>
    <r>
      <rPr>
        <sz val="9"/>
        <rFont val="Arial"/>
        <family val="2"/>
      </rPr>
      <t>ESCAV., CARGA E TRANSPORTE DE MAT. 1ª CATEG. - C/ ESCAVADEIRA - (DT: 201 A 400M)</t>
    </r>
  </si>
  <si>
    <r>
      <rPr>
        <sz val="9"/>
        <rFont val="Arial"/>
        <family val="2"/>
      </rPr>
      <t>ESCAV., CARGA E TRANSPORTE DE MAT. 1ª CATEG. - C/ ESCAVADEIRA - (DT: 401 A 600M)</t>
    </r>
  </si>
  <si>
    <r>
      <rPr>
        <sz val="9"/>
        <rFont val="Arial"/>
        <family val="2"/>
      </rPr>
      <t>ESCAV., CARGA E TRANSPORTE DE MAT. 1ª CATEG. - C/ ESCAVADEIRA - (DT: 601 A 800M)</t>
    </r>
  </si>
  <si>
    <r>
      <rPr>
        <sz val="9"/>
        <rFont val="Arial"/>
        <family val="2"/>
      </rPr>
      <t>ESCAV., CARGA E TRANSPORTE DE MAT. 1ª CATEG. - C/ ESCAVADEIRA - (DT: 801 A 1. 000M)</t>
    </r>
  </si>
  <si>
    <r>
      <rPr>
        <sz val="9"/>
        <rFont val="Arial"/>
        <family val="2"/>
      </rPr>
      <t xml:space="preserve">ESCAV., CARGA E TRANSPORTE DE MAT. 1ª CATEG. - C/ ESCAVADEIRA - (DT: 1.001 A 1
</t>
    </r>
    <r>
      <rPr>
        <sz val="9"/>
        <rFont val="Arial"/>
        <family val="2"/>
      </rPr>
      <t>.200M)</t>
    </r>
  </si>
  <si>
    <r>
      <rPr>
        <sz val="9"/>
        <rFont val="Arial"/>
        <family val="2"/>
      </rPr>
      <t xml:space="preserve">ESCAV., CARGA E TRANSPORTE DE MAT. 1ª CATEG. - C/ ESCAVADEIRA - (DT: 1.201 A 1
</t>
    </r>
    <r>
      <rPr>
        <sz val="9"/>
        <rFont val="Arial"/>
        <family val="2"/>
      </rPr>
      <t>.400M)</t>
    </r>
  </si>
  <si>
    <r>
      <rPr>
        <sz val="9"/>
        <rFont val="Arial"/>
        <family val="2"/>
      </rPr>
      <t xml:space="preserve">ESCAV., CARGA E TRANSPORTE DE MAT. 1ª CATEG. - C/ ESCAVADEIRA - (DT: 1.401 A 1
</t>
    </r>
    <r>
      <rPr>
        <sz val="9"/>
        <rFont val="Arial"/>
        <family val="2"/>
      </rPr>
      <t>.600M)</t>
    </r>
  </si>
  <si>
    <r>
      <rPr>
        <sz val="9"/>
        <rFont val="Arial"/>
        <family val="2"/>
      </rPr>
      <t xml:space="preserve">ESCAV., CARGA E TRANSPORTE DE MAT. 1ª CATEG. - C/ ESCAVADEIRA - (DT: 1.601 A 1
</t>
    </r>
    <r>
      <rPr>
        <sz val="9"/>
        <rFont val="Arial"/>
        <family val="2"/>
      </rPr>
      <t>.800M)</t>
    </r>
  </si>
  <si>
    <r>
      <rPr>
        <sz val="9"/>
        <rFont val="Arial"/>
        <family val="2"/>
      </rPr>
      <t xml:space="preserve">ESCAV., CARGA E TRANSPORTE DE MAT. 1ª CATEG. - C/ ESCAVADEIRA - (DT: 1.801 A 2
</t>
    </r>
    <r>
      <rPr>
        <sz val="9"/>
        <rFont val="Arial"/>
        <family val="2"/>
      </rPr>
      <t>.000M)</t>
    </r>
  </si>
  <si>
    <r>
      <rPr>
        <sz val="9"/>
        <rFont val="Arial"/>
        <family val="2"/>
      </rPr>
      <t xml:space="preserve">ESCAV., CARGA E TRANSPORTE DE MAT. 1ª CATEG. - C/ ESCAVADEIRA - (DT: 2.001 A 3
</t>
    </r>
    <r>
      <rPr>
        <sz val="9"/>
        <rFont val="Arial"/>
        <family val="2"/>
      </rPr>
      <t>.000M)</t>
    </r>
  </si>
  <si>
    <r>
      <rPr>
        <sz val="9"/>
        <rFont val="Arial"/>
        <family val="2"/>
      </rPr>
      <t xml:space="preserve">ESCAV., CARGA E TRANSPORTE DE MAT. 1ª CATEG. - C/ ESCAVADEIRA - (DT: 3.001 A 5
</t>
    </r>
    <r>
      <rPr>
        <sz val="9"/>
        <rFont val="Arial"/>
        <family val="2"/>
      </rPr>
      <t>.000M)</t>
    </r>
  </si>
  <si>
    <r>
      <rPr>
        <sz val="9"/>
        <rFont val="Arial"/>
        <family val="2"/>
      </rPr>
      <t>ESCAV., CARGA E TRANSPORTE DE MAT. 1ª CATEG. - C/ ESCAVADEIRA - (DT: 5.001 A 10.000M)</t>
    </r>
  </si>
  <si>
    <r>
      <rPr>
        <sz val="9"/>
        <rFont val="Arial"/>
        <family val="2"/>
      </rPr>
      <t>ESCAV., CARGA E TRANSPORTE DE MAT. 2ª CATEG. - C/ ESCAVADEIRA - (DT: 51 A 200M)</t>
    </r>
  </si>
  <si>
    <r>
      <rPr>
        <sz val="9"/>
        <rFont val="Arial"/>
        <family val="2"/>
      </rPr>
      <t>ESCAV., CARGA E TRANSPORTE DE MAT. 2ª CATEG. - C/ ESCAVADEIRA - (DT: 201 A 400M)</t>
    </r>
  </si>
  <si>
    <r>
      <rPr>
        <sz val="9"/>
        <rFont val="Arial"/>
        <family val="2"/>
      </rPr>
      <t>ESCAV., CARGA E TRANSPORTE DE MAT. 2ª CATEG. - C/ ESCAVADEIRA - (DT: 401 A 600M)</t>
    </r>
  </si>
  <si>
    <r>
      <rPr>
        <sz val="9"/>
        <rFont val="Arial"/>
        <family val="2"/>
      </rPr>
      <t>ESCAV., CARGA E TRANSPORTE DE MAT. 2ª CATEG. - C/ ESCAVADEIRA - (DT: 601 A 800M)</t>
    </r>
  </si>
  <si>
    <r>
      <rPr>
        <sz val="9"/>
        <rFont val="Arial"/>
        <family val="2"/>
      </rPr>
      <t>ESCAV., CARGA E TRANSPORTE DE MAT. 2ª CATEG. - C/ ESCAVADEIRA - (DT: 801 A 1. 000M)</t>
    </r>
  </si>
  <si>
    <r>
      <rPr>
        <sz val="9"/>
        <rFont val="Arial"/>
        <family val="2"/>
      </rPr>
      <t xml:space="preserve">ESCAV., CARGA E TRANSPORTE DE MAT. 2ª CATEG. - C/ ESCAVADEIRA - (DT: 1.001 A 1
</t>
    </r>
    <r>
      <rPr>
        <sz val="9"/>
        <rFont val="Arial"/>
        <family val="2"/>
      </rPr>
      <t>.200M)</t>
    </r>
  </si>
  <si>
    <r>
      <rPr>
        <sz val="9"/>
        <rFont val="Arial"/>
        <family val="2"/>
      </rPr>
      <t xml:space="preserve">ESCAV., CARGA E TRANSPORTE DE MAT. 2ª CATEG. - C/ ESCAVADEIRA - (DT: 1.201 A 1
</t>
    </r>
    <r>
      <rPr>
        <sz val="9"/>
        <rFont val="Arial"/>
        <family val="2"/>
      </rPr>
      <t>.400M)</t>
    </r>
  </si>
  <si>
    <r>
      <rPr>
        <sz val="9"/>
        <rFont val="Arial"/>
        <family val="2"/>
      </rPr>
      <t xml:space="preserve">ESCAV., CARGA E TRANSPORTE DE MAT. 2ª CATEG. - C/ ESCAVADEIRA - (DT: 1.401 A 1
</t>
    </r>
    <r>
      <rPr>
        <sz val="9"/>
        <rFont val="Arial"/>
        <family val="2"/>
      </rPr>
      <t>.600M)</t>
    </r>
  </si>
  <si>
    <r>
      <rPr>
        <sz val="9"/>
        <rFont val="Arial"/>
        <family val="2"/>
      </rPr>
      <t xml:space="preserve">ESCAV., CARGA E TRANSPORTE DE MAT. 2ª CATEG. - C/ ESCAVADEIRA - (DT: 1.601 A 1
</t>
    </r>
    <r>
      <rPr>
        <sz val="9"/>
        <rFont val="Arial"/>
        <family val="2"/>
      </rPr>
      <t>.800M)</t>
    </r>
  </si>
  <si>
    <r>
      <rPr>
        <sz val="9"/>
        <rFont val="Arial"/>
        <family val="2"/>
      </rPr>
      <t xml:space="preserve">ESCAV., CARGA E TRANSPORTE DE MAT. 2ª CATEG. - C/ ESCAVADEIRA - (DT: 1.801 A 2
</t>
    </r>
    <r>
      <rPr>
        <sz val="9"/>
        <rFont val="Arial"/>
        <family val="2"/>
      </rPr>
      <t>.000M)</t>
    </r>
  </si>
  <si>
    <r>
      <rPr>
        <sz val="9"/>
        <rFont val="Arial"/>
        <family val="2"/>
      </rPr>
      <t xml:space="preserve">ESCAV., CARGA E TRANSPORTE DE MAT. 2ª CATEG. - C/ ESCAVADEIRA - (DT: 2.001 A 3
</t>
    </r>
    <r>
      <rPr>
        <sz val="9"/>
        <rFont val="Arial"/>
        <family val="2"/>
      </rPr>
      <t>.000M)</t>
    </r>
  </si>
  <si>
    <r>
      <rPr>
        <sz val="9"/>
        <rFont val="Arial"/>
        <family val="2"/>
      </rPr>
      <t>SCO - Sistema de Custos e Orçamentos                                                                                                                                  Página: 1 de 11</t>
    </r>
  </si>
  <si>
    <r>
      <rPr>
        <sz val="9"/>
        <rFont val="Arial"/>
        <family val="2"/>
      </rPr>
      <t xml:space="preserve">ESCAV., CARGA E TRANSPORTE DE MAT. 2ª CATEG. - C/ ESCAVADEIRA - (DT: 3.001 A 5
</t>
    </r>
    <r>
      <rPr>
        <sz val="9"/>
        <rFont val="Arial"/>
        <family val="2"/>
      </rPr>
      <t>.000M)</t>
    </r>
  </si>
  <si>
    <r>
      <rPr>
        <sz val="9"/>
        <rFont val="Arial"/>
        <family val="2"/>
      </rPr>
      <t>ESCAV., CARGA E TRANSPORTE DE MAT. 2ª CATEG. - C/ ESCAVADEIRA - (DT: 5.001 A 10.000M)</t>
    </r>
  </si>
  <si>
    <r>
      <rPr>
        <sz val="9"/>
        <rFont val="Arial"/>
        <family val="2"/>
      </rPr>
      <t>ESCAV., CARGA E TRANSP. 1ª CATEG. C/ CARREGADEIRA P/ PEQUENOS MOVIMENTOS DE TERRA - (DT: 51 A 200M)</t>
    </r>
  </si>
  <si>
    <r>
      <rPr>
        <sz val="9"/>
        <rFont val="Arial"/>
        <family val="2"/>
      </rPr>
      <t>ESCAV., CARGA E TRANSP. 1ª CATEG. C/ CARREGADEIRA P/ PEQUENOS MOVIMENTOS DE TERRA - (DT: 201 A 400M)</t>
    </r>
  </si>
  <si>
    <r>
      <rPr>
        <sz val="9"/>
        <rFont val="Arial"/>
        <family val="2"/>
      </rPr>
      <t>ESCAV., CARGA E TRANSP. 1ª CATEG. C/ CARREGADEIRA P/ PEQUENOS MOVIMENTOS DE TERRA - (DT: 401 A 600M)</t>
    </r>
  </si>
  <si>
    <r>
      <rPr>
        <sz val="9"/>
        <rFont val="Arial"/>
        <family val="2"/>
      </rPr>
      <t>ESCAV., CARGA E TRANSP. 1ª CATEG. C/ CARREGADEIRA P/ PEQUENOS MOVIMENTOS DE TERRA - (DT: 601 A 800M)</t>
    </r>
  </si>
  <si>
    <r>
      <rPr>
        <sz val="9"/>
        <rFont val="Arial"/>
        <family val="2"/>
      </rPr>
      <t>ESCAV., CARGA E TRANSP. 1ª CATEG. C/ CARREGADEIRA P/ PEQUENOS MOVIMENTOS DE TERRA - (DT: 801 A 1.000M)</t>
    </r>
  </si>
  <si>
    <r>
      <rPr>
        <sz val="9"/>
        <rFont val="Arial"/>
        <family val="2"/>
      </rPr>
      <t>ESCAV., CARGA E TRANSP. 1ª CATEG. C/ CARREGADEIRA P/ PEQUENOS MOVIMENTOS DE TERRA - (DT: 1.001 A 1.200M)</t>
    </r>
  </si>
  <si>
    <r>
      <rPr>
        <sz val="9"/>
        <rFont val="Arial"/>
        <family val="2"/>
      </rPr>
      <t>ESCAV., CARGA E TRANSP. 1ª CATEG. C/ CARREGADEIRA P/ PEQUENOS MOVIMENTOS DE TERRA - (DT: 1.201 A 1.400M)</t>
    </r>
  </si>
  <si>
    <r>
      <rPr>
        <sz val="9"/>
        <rFont val="Arial"/>
        <family val="2"/>
      </rPr>
      <t>ESCAV., CARGA E TRANSP. 1ª CATEG. C/ CARREGADEIRA P/ PEQUENOS MOVIMENTOS DE TERRA - (DT: 1.401 A 1.600M)</t>
    </r>
  </si>
  <si>
    <r>
      <rPr>
        <sz val="9"/>
        <rFont val="Arial"/>
        <family val="2"/>
      </rPr>
      <t>ESCAV., CARGA E TRANSP. 1ª CATEG. C/ CARREGADEIRA P/ PEQUENOS MOVIMENTOS DE TERRA - (DT: 1.601 A 1.800M)</t>
    </r>
  </si>
  <si>
    <r>
      <rPr>
        <sz val="9"/>
        <rFont val="Arial"/>
        <family val="2"/>
      </rPr>
      <t>ESCAV., CARGA E TRANSP. 1ª CATEG. C/ CARREGADEIRA P/ PEQUENOS MOVIMENTOS DE TERRA - (DT: 1.801 A 2.000M)</t>
    </r>
  </si>
  <si>
    <r>
      <rPr>
        <sz val="9"/>
        <rFont val="Arial"/>
        <family val="2"/>
      </rPr>
      <t>ESCAV., CARGA E TRANSP. 1ª CATEG. C/ CARREGADEIRA P/ PEQUENOS MOVIMENTOS DE TERRA - (DT: 2001 A 3000M)</t>
    </r>
  </si>
  <si>
    <r>
      <rPr>
        <sz val="9"/>
        <rFont val="Arial"/>
        <family val="2"/>
      </rPr>
      <t>ESCAV., CARGA E TRANSP. 1ª CATEG. C/ CARREGADEIRA P/ PEQUENOS MOVIMENTOS DE TERRA - (DT: 3.001 A 5.000M)</t>
    </r>
  </si>
  <si>
    <r>
      <rPr>
        <sz val="9"/>
        <rFont val="Arial"/>
        <family val="2"/>
      </rPr>
      <t>ESCAV., CARGA E TRANSP. 1ª CATEG. C/ CARREGADEIRA P/ PEQUENOS MOVIMENTOS DE TERRA - (DT: 5.001 A 10.000M)</t>
    </r>
  </si>
  <si>
    <r>
      <rPr>
        <sz val="9"/>
        <rFont val="Arial"/>
        <family val="2"/>
      </rPr>
      <t>ESCAV., CARGA E TRANSP. 2ª CATEG. C/ CARREGADEIRA P/ PEQUENOS MOVIMENTOS DE TERRA - (DT: 51 A 200M)</t>
    </r>
  </si>
  <si>
    <r>
      <rPr>
        <sz val="9"/>
        <rFont val="Arial"/>
        <family val="2"/>
      </rPr>
      <t>ESCAV., CARGA E TRANSP. 2ª CATEG. C/ CARREGADEIRA P/ PEQUENOS MOVIMENTOS DE TERRA - (DT: 201 A 400M)</t>
    </r>
  </si>
  <si>
    <r>
      <rPr>
        <sz val="9"/>
        <rFont val="Arial"/>
        <family val="2"/>
      </rPr>
      <t>ESCAV., CARGA E TRANSP. 2ª CATEG. C/ CARREGADEIRA P/ PEQUENOS MOVIMENTOS DE TERRA - (DT: 401 A 600M)</t>
    </r>
  </si>
  <si>
    <r>
      <rPr>
        <sz val="9"/>
        <rFont val="Arial"/>
        <family val="2"/>
      </rPr>
      <t>ESCAV., CARGA E TRANSP. 2ª CATEG. C/ CARREGADEIRA P/ PEQUENOS MOVIMENTOS DE TERRA - (DT: 601 A 800M)</t>
    </r>
  </si>
  <si>
    <r>
      <rPr>
        <sz val="9"/>
        <rFont val="Arial"/>
        <family val="2"/>
      </rPr>
      <t>ESCAV., CARGA E TRANSP. 2ª CATEG. C/ CARREGADEIRA P/ PEQUENOS MOVIMENTOS DE TERRA - (DT: 801 A 1.000M)</t>
    </r>
  </si>
  <si>
    <r>
      <rPr>
        <sz val="9"/>
        <rFont val="Arial"/>
        <family val="2"/>
      </rPr>
      <t>ESCAV., CARGA E TRANSP. 2ª CATEG. C/ CARREGADEIRA P/ PEQUENOS MOVIMENTOS DE TERRA - (DT: 1.001 A 1.200M)</t>
    </r>
  </si>
  <si>
    <r>
      <rPr>
        <sz val="9"/>
        <rFont val="Arial"/>
        <family val="2"/>
      </rPr>
      <t>ESCAV., CARGA E TRANSP. 2ª CATEG. C/ CARREGADEIRA P/ PEQUENOS MOVIMENTOS DE TERRA - (DT: 1.201 A 1.400M)</t>
    </r>
  </si>
  <si>
    <r>
      <rPr>
        <sz val="9"/>
        <rFont val="Arial"/>
        <family val="2"/>
      </rPr>
      <t>ESCAV., CARGA E TRANSP. 2ª CATEG. C/ CARREGADEIRA P/ PEQUENOS MOVIMENTOS DE TERRA - (DT: 1.401 A 1.600M)</t>
    </r>
  </si>
  <si>
    <r>
      <rPr>
        <sz val="9"/>
        <rFont val="Arial"/>
        <family val="2"/>
      </rPr>
      <t>ESCAV., CARGA E TRANSP. 2ª CATEG. C/ CARREGADEIRA P/ PEQUENOS MOVIMENTOS DE TERRA - (DT: 1.601 A 1.800M)</t>
    </r>
  </si>
  <si>
    <r>
      <rPr>
        <sz val="9"/>
        <rFont val="Arial"/>
        <family val="2"/>
      </rPr>
      <t>ESCAV., CARGA E TRANSP. 2ª CATEG. C/ CARREGADEIRA P/ PEQUENOS MOVIMENTOS DE TERRA - (DT: 1.801 A 2.000M)</t>
    </r>
  </si>
  <si>
    <r>
      <rPr>
        <sz val="9"/>
        <rFont val="Arial"/>
        <family val="2"/>
      </rPr>
      <t>ESCAV., CARGA E TRANSP. 2ª CATEG. C/ CARREGADEIRA P/ PEQUENOS MOVIMENTOS DE TERRA - (DT: 2.001 A 3.000M)</t>
    </r>
  </si>
  <si>
    <r>
      <rPr>
        <sz val="9"/>
        <rFont val="Arial"/>
        <family val="2"/>
      </rPr>
      <t>ESCAV., CARGA E TRANSP. 2ª CATEG. C/ CARREGADEIRA P/ PEQUENOS MOVIMENTOS DE TERRA - (DT: 3.001 A 5.000M)</t>
    </r>
  </si>
  <si>
    <r>
      <rPr>
        <sz val="9"/>
        <rFont val="Arial"/>
        <family val="2"/>
      </rPr>
      <t>ESCAV., CARGA E TRANSP. 2ª CATEG. C/ CARREGADEIRA P/ PEQUENOS MOVIMENTOS DE TERRA - (DT: 5.001 A 10.000M)</t>
    </r>
  </si>
  <si>
    <r>
      <rPr>
        <sz val="9"/>
        <rFont val="Arial"/>
        <family val="2"/>
      </rPr>
      <t>ESCAV., CARGA E TRANSP. 3ª CATEG. C/ CARREGADEIRA - (DT: 51 A 200M)</t>
    </r>
  </si>
  <si>
    <r>
      <rPr>
        <sz val="9"/>
        <rFont val="Arial"/>
        <family val="2"/>
      </rPr>
      <t>ESCAV., CARGA E TRANSP. 3ª CATEG. C/ CARREGADEIRA - (DT: 201 A 400M)</t>
    </r>
  </si>
  <si>
    <r>
      <rPr>
        <sz val="9"/>
        <rFont val="Arial"/>
        <family val="2"/>
      </rPr>
      <t>ESCAV., CARGA E TRANSP. 3ª CATEG. C/ CARREGADEIRA - (DT: 401 A 600M)</t>
    </r>
  </si>
  <si>
    <r>
      <rPr>
        <sz val="9"/>
        <rFont val="Arial"/>
        <family val="2"/>
      </rPr>
      <t>ESCAV., CARGA E TRANSP. 3ª CATEG. C/ CARREGADEIRA - (DT: 601 A 800M)</t>
    </r>
  </si>
  <si>
    <r>
      <rPr>
        <sz val="9"/>
        <rFont val="Arial"/>
        <family val="2"/>
      </rPr>
      <t>ESCAV., CARGA E TRANSP. 3ª CATEG. C/ CARREGADEIRA - (DT: 801 A 1.000M)</t>
    </r>
  </si>
  <si>
    <r>
      <rPr>
        <sz val="9"/>
        <rFont val="Arial"/>
        <family val="2"/>
      </rPr>
      <t>ESCAV., CARGA E TRANSP. 3ª CATEG. C/ CARREGADEIRA - (DT: 1.001 A 1.200M)</t>
    </r>
  </si>
  <si>
    <r>
      <rPr>
        <sz val="9"/>
        <rFont val="Arial"/>
        <family val="2"/>
      </rPr>
      <t>ESCAV., CARGA E TRANSP. 3ª CATEG. C/ CARREGADEIRA - (DT: 1.201 A 1.400M)</t>
    </r>
  </si>
  <si>
    <r>
      <rPr>
        <sz val="9"/>
        <rFont val="Arial"/>
        <family val="2"/>
      </rPr>
      <t>SCO - Sistema de Custos e Orçamentos                                                                                                                                  Página: 2 de 11</t>
    </r>
  </si>
  <si>
    <r>
      <rPr>
        <sz val="9"/>
        <rFont val="Arial"/>
        <family val="2"/>
      </rPr>
      <t>ESCAV., CARGA E TRANSP. 3ª CATEG. C/ CARREGADEIRA - (DT: 1.401 A 1.600M)</t>
    </r>
  </si>
  <si>
    <r>
      <rPr>
        <sz val="9"/>
        <rFont val="Arial"/>
        <family val="2"/>
      </rPr>
      <t>ESCAV., CARGA E TRANSP. 3ª CATEG. C/ CARREGADEIRA - (DT: 1.601 A 1.800M)</t>
    </r>
  </si>
  <si>
    <r>
      <rPr>
        <sz val="9"/>
        <rFont val="Arial"/>
        <family val="2"/>
      </rPr>
      <t>ESCAV., CARGA E TRANSP. 3ª CATEG. C/ CARREGADEIRA - (DT: 1.801 A 2.000M)</t>
    </r>
  </si>
  <si>
    <r>
      <rPr>
        <sz val="9"/>
        <rFont val="Arial"/>
        <family val="2"/>
      </rPr>
      <t>ESCAVAÇÃO, CARGA E TRANSPORTE DE SOLO MOLE - C/ ESCAVADEIRA - (DT: 000 A 200M)</t>
    </r>
  </si>
  <si>
    <r>
      <rPr>
        <sz val="9"/>
        <rFont val="Arial"/>
        <family val="2"/>
      </rPr>
      <t>ESCAVAÇÃO, CARGA E TRANSPORTE DE SOLO MOLE - C/ ESCAVADEIRA - (DT: 201 A 400M)</t>
    </r>
  </si>
  <si>
    <r>
      <rPr>
        <sz val="9"/>
        <rFont val="Arial"/>
        <family val="2"/>
      </rPr>
      <t>ESCAVAÇÃO, CARGA E TRANSPORTE DE SOLO MOLE - C/ ESCAVADEIRA - (DT: 401 A 600M)</t>
    </r>
  </si>
  <si>
    <r>
      <rPr>
        <sz val="9"/>
        <rFont val="Arial"/>
        <family val="2"/>
      </rPr>
      <t>ESCAVAÇÃO, CARGA E TRANSPORTE DE SOLO MOLE - C/ ESCAVADEIRA - (DT: 601 A 800M)</t>
    </r>
  </si>
  <si>
    <r>
      <rPr>
        <sz val="9"/>
        <rFont val="Arial"/>
        <family val="2"/>
      </rPr>
      <t xml:space="preserve">ESCAVAÇÃO, CARGA E TRANSPORTE DE SOLO MOLE - C/ ESCAVADEIRA - (DT: 801 A 1
</t>
    </r>
    <r>
      <rPr>
        <sz val="9"/>
        <rFont val="Arial"/>
        <family val="2"/>
      </rPr>
      <t>.000M)</t>
    </r>
  </si>
  <si>
    <r>
      <rPr>
        <sz val="9"/>
        <rFont val="Arial"/>
        <family val="2"/>
      </rPr>
      <t>ESCAV. E CARGA 1ª CATEG. - SEM TRANSPORTE</t>
    </r>
  </si>
  <si>
    <r>
      <rPr>
        <sz val="9"/>
        <rFont val="Arial"/>
        <family val="2"/>
      </rPr>
      <t>ESCAV. E CARGA 2ª CATEG. - SEM TRANSPORTE</t>
    </r>
  </si>
  <si>
    <r>
      <rPr>
        <sz val="9"/>
        <rFont val="Arial"/>
        <family val="2"/>
      </rPr>
      <t>ESCAV. E CARGA 3ª CATEG. - SEM TRANSPORTE</t>
    </r>
  </si>
  <si>
    <r>
      <rPr>
        <sz val="9"/>
        <rFont val="Arial"/>
        <family val="2"/>
      </rPr>
      <t>TRANSPORTE LOCAL SOLO MOLE C/ BASCULANTE 6M³ - DMT&gt;1,0KM</t>
    </r>
  </si>
  <si>
    <r>
      <rPr>
        <sz val="9"/>
        <rFont val="Arial"/>
        <family val="2"/>
      </rPr>
      <t>TRANSPORTE LOCAL MAT. 3ª CATEG. C/ BASCULANTE 10M³ - DMT&gt;2,0KM</t>
    </r>
  </si>
  <si>
    <r>
      <rPr>
        <sz val="9"/>
        <rFont val="Arial"/>
        <family val="2"/>
      </rPr>
      <t>TRANSPORTE LOCAL MAT. 1ª CATEG. C/ BASCULANTE 10M³ - DMT&gt;10,0KM</t>
    </r>
  </si>
  <si>
    <r>
      <rPr>
        <sz val="9"/>
        <rFont val="Arial"/>
        <family val="2"/>
      </rPr>
      <t>TRANSPORTE LOCAL MAT. 2ª CATEG. C/ BASCULANTE 10M³ - DMT&gt;10,0KM</t>
    </r>
  </si>
  <si>
    <r>
      <rPr>
        <sz val="9"/>
        <rFont val="Arial"/>
        <family val="2"/>
      </rPr>
      <t>COMPACTAÇÃO A 95% DO PROCTOR NORMAL</t>
    </r>
  </si>
  <si>
    <r>
      <rPr>
        <sz val="9"/>
        <rFont val="Arial"/>
        <family val="2"/>
      </rPr>
      <t>COMPACTAÇÃO A 100% DO PROCTOR NORMAL</t>
    </r>
  </si>
  <si>
    <r>
      <rPr>
        <sz val="9"/>
        <rFont val="Arial"/>
        <family val="2"/>
      </rPr>
      <t>COMPACTAÇÃO MANUAL</t>
    </r>
  </si>
  <si>
    <r>
      <rPr>
        <sz val="9"/>
        <rFont val="Arial"/>
        <family val="2"/>
      </rPr>
      <t>ACABAMENTO E RECOMPOSIÇÃO DE EMPRESTIMO</t>
    </r>
  </si>
  <si>
    <r>
      <rPr>
        <sz val="9"/>
        <rFont val="Arial"/>
        <family val="2"/>
      </rPr>
      <t>REVESTIMENTO PRIMÁRIO - ESPALHAMENTO</t>
    </r>
  </si>
  <si>
    <r>
      <rPr>
        <sz val="9"/>
        <rFont val="Arial"/>
        <family val="2"/>
      </rPr>
      <t>REVESTIMENTO PRIMÁRIO - ESPALHAMENTO E ADENSAMENTO</t>
    </r>
  </si>
  <si>
    <r>
      <rPr>
        <sz val="9"/>
        <rFont val="Arial"/>
        <family val="2"/>
      </rPr>
      <t>ESTABILIZAÇÃO DE SOLO COM BAIXA CAPACIDADE DE SUPORTE COM RACHÃO</t>
    </r>
  </si>
  <si>
    <r>
      <rPr>
        <sz val="9"/>
        <rFont val="Arial"/>
        <family val="2"/>
      </rPr>
      <t>ESPALHAMENTO DE MATERIAL EM BOTA-FORA</t>
    </r>
  </si>
  <si>
    <r>
      <rPr>
        <b/>
        <sz val="9"/>
        <rFont val="Arial"/>
        <family val="2"/>
      </rPr>
      <t>PAVIMENTAÇÃO</t>
    </r>
  </si>
  <si>
    <r>
      <rPr>
        <sz val="9"/>
        <rFont val="Arial"/>
        <family val="2"/>
      </rPr>
      <t>ACABAMENTO E RECOMPOSIÇÃO DE JAZIDA</t>
    </r>
  </si>
  <si>
    <r>
      <rPr>
        <sz val="9"/>
        <rFont val="Arial"/>
        <family val="2"/>
      </rPr>
      <t>REGULARIZAÇÃO E COMPACTAÇÃO DO SUB-LEITO</t>
    </r>
  </si>
  <si>
    <r>
      <rPr>
        <sz val="9"/>
        <rFont val="Arial"/>
        <family val="2"/>
      </rPr>
      <t>ESCAVAÇÃO E CARGA DE MATERIAL DE JAZIDA</t>
    </r>
  </si>
  <si>
    <r>
      <rPr>
        <sz val="9"/>
        <rFont val="Arial"/>
        <family val="2"/>
      </rPr>
      <t>FORNECIMENTO DE MATERIAL DE JAZIDA (CASCALHO)</t>
    </r>
  </si>
  <si>
    <r>
      <rPr>
        <sz val="9"/>
        <rFont val="Arial"/>
        <family val="2"/>
      </rPr>
      <t>TRANSPORTE DE MATERIAL DE JAZIDA (CASCALHO)</t>
    </r>
  </si>
  <si>
    <r>
      <rPr>
        <sz val="9"/>
        <rFont val="Arial"/>
        <family val="2"/>
      </rPr>
      <t>TRANSPORTE DA MISTURA</t>
    </r>
  </si>
  <si>
    <r>
      <rPr>
        <sz val="9"/>
        <rFont val="Arial"/>
        <family val="2"/>
      </rPr>
      <t xml:space="preserve">ESTABILIZAÇÃO GRANULOMÉTRICA SEM MISTURA - REF.PROCTOR: 26 GOLPES (100
</t>
    </r>
    <r>
      <rPr>
        <sz val="9"/>
        <rFont val="Arial"/>
        <family val="2"/>
      </rPr>
      <t>% P.I.)</t>
    </r>
  </si>
  <si>
    <r>
      <rPr>
        <sz val="9"/>
        <rFont val="Arial"/>
        <family val="2"/>
      </rPr>
      <t xml:space="preserve">ESTABILIZAÇÃO GRANULOMÉTRICA SEM MISTURA - REF.PROCTOR: 39 GOLPES (100
</t>
    </r>
    <r>
      <rPr>
        <sz val="9"/>
        <rFont val="Arial"/>
        <family val="2"/>
      </rPr>
      <t>% P.IM.)</t>
    </r>
  </si>
  <si>
    <r>
      <rPr>
        <sz val="9"/>
        <rFont val="Arial"/>
        <family val="2"/>
      </rPr>
      <t xml:space="preserve">ESTABILIZAÇÃO GRANULOMÉTRICA SEM MISTURA - REF.PROCTOR: 55 GOLPES (100
</t>
    </r>
    <r>
      <rPr>
        <sz val="9"/>
        <rFont val="Arial"/>
        <family val="2"/>
      </rPr>
      <t>% P.M.)</t>
    </r>
  </si>
  <si>
    <r>
      <rPr>
        <sz val="9"/>
        <rFont val="Arial"/>
        <family val="2"/>
      </rPr>
      <t>ESTABILIZAÇÃO SOLO-CIMENTO 2% PESO - PISTA</t>
    </r>
  </si>
  <si>
    <r>
      <rPr>
        <sz val="9"/>
        <rFont val="Arial"/>
        <family val="2"/>
      </rPr>
      <t>ESTABILIZAÇÃO SOLO-CIMENTO 6% PESO - USINA</t>
    </r>
  </si>
  <si>
    <r>
      <rPr>
        <sz val="9"/>
        <rFont val="Arial"/>
        <family val="2"/>
      </rPr>
      <t>ESTABILIZAÇÃO SOLO-CIMENTO 4% PESO - PISTA</t>
    </r>
  </si>
  <si>
    <r>
      <rPr>
        <sz val="9"/>
        <rFont val="Arial"/>
        <family val="2"/>
      </rPr>
      <t>ESTABILIZAÇÃO SOLO-CIMENTO 3% PESO - PISTA</t>
    </r>
  </si>
  <si>
    <r>
      <rPr>
        <sz val="9"/>
        <rFont val="Arial"/>
        <family val="2"/>
      </rPr>
      <t>IMPRIMAÇÃO</t>
    </r>
  </si>
  <si>
    <r>
      <rPr>
        <sz val="9"/>
        <rFont val="Arial"/>
        <family val="2"/>
      </rPr>
      <t>PINTURA DE LIGAÇÃO</t>
    </r>
  </si>
  <si>
    <r>
      <rPr>
        <sz val="9"/>
        <rFont val="Arial"/>
        <family val="2"/>
      </rPr>
      <t>ESCARIFICAÇÃO DE PAVIMENTO ASFÁLTICO</t>
    </r>
  </si>
  <si>
    <r>
      <rPr>
        <sz val="9"/>
        <rFont val="Arial"/>
        <family val="2"/>
      </rPr>
      <t>REMOÇÃO E CARGA DE PAV. ASFÁLTICA ( EXCETO TRANSPORTE)</t>
    </r>
  </si>
  <si>
    <r>
      <rPr>
        <sz val="9"/>
        <rFont val="Arial"/>
        <family val="2"/>
      </rPr>
      <t>TRANSPORTE DE PAVIMENTO REMOVIDO</t>
    </r>
  </si>
  <si>
    <r>
      <rPr>
        <sz val="9"/>
        <rFont val="Arial"/>
        <family val="2"/>
      </rPr>
      <t>TRANSPORTE LOCAL DE MATERIAL BETUMINOSO</t>
    </r>
  </si>
  <si>
    <r>
      <rPr>
        <sz val="9"/>
        <rFont val="Arial"/>
        <family val="2"/>
      </rPr>
      <t>TKM</t>
    </r>
  </si>
  <si>
    <r>
      <rPr>
        <sz val="9"/>
        <rFont val="Arial"/>
        <family val="2"/>
      </rPr>
      <t>TRANSPORTE LOCAL DE MASSA ASFÁLTICA</t>
    </r>
  </si>
  <si>
    <r>
      <rPr>
        <sz val="9"/>
        <rFont val="Arial"/>
        <family val="2"/>
      </rPr>
      <t>TRANSPORTE LOCAL DE AGREGADOS</t>
    </r>
  </si>
  <si>
    <r>
      <rPr>
        <sz val="9"/>
        <rFont val="Arial"/>
        <family val="2"/>
      </rPr>
      <t>TRANSPORTE LOCAL DE CIMENTO / CAL / FILLER</t>
    </r>
  </si>
  <si>
    <r>
      <rPr>
        <sz val="9"/>
        <rFont val="Arial"/>
        <family val="2"/>
      </rPr>
      <t>tkm</t>
    </r>
  </si>
  <si>
    <r>
      <rPr>
        <sz val="9"/>
        <rFont val="Arial"/>
        <family val="2"/>
      </rPr>
      <t>TRANSPORTE COMERCIAL DE CIMENTO / CAL / FILLER</t>
    </r>
  </si>
  <si>
    <r>
      <rPr>
        <sz val="9"/>
        <rFont val="Arial"/>
        <family val="2"/>
      </rPr>
      <t>TRANSPORTE COMERCIAL DE AGREGADOS</t>
    </r>
  </si>
  <si>
    <r>
      <rPr>
        <sz val="9"/>
        <rFont val="Arial"/>
        <family val="2"/>
      </rPr>
      <t>TRANSPORTE COMERCIAL DE MASSA</t>
    </r>
  </si>
  <si>
    <r>
      <rPr>
        <sz val="9"/>
        <rFont val="Arial"/>
        <family val="2"/>
      </rPr>
      <t>FRESAGEM DESCONTÍNUA À FRIO</t>
    </r>
  </si>
  <si>
    <r>
      <rPr>
        <sz val="9"/>
        <rFont val="Arial"/>
        <family val="2"/>
      </rPr>
      <t>FRESAGEM CONTÍNUA Á FRIO</t>
    </r>
  </si>
  <si>
    <r>
      <rPr>
        <sz val="9"/>
        <rFont val="Arial"/>
        <family val="2"/>
      </rPr>
      <t>FORNECIMENTO DE CM-30</t>
    </r>
  </si>
  <si>
    <r>
      <rPr>
        <sz val="9"/>
        <rFont val="Arial"/>
        <family val="2"/>
      </rPr>
      <t>T</t>
    </r>
  </si>
  <si>
    <r>
      <rPr>
        <sz val="9"/>
        <rFont val="Arial"/>
        <family val="2"/>
      </rPr>
      <t>FORNECIMENTO DE EMULSÃO ASFÁLTICA PARA IMPRIMAÇÃO - EAI</t>
    </r>
  </si>
  <si>
    <r>
      <rPr>
        <sz val="9"/>
        <rFont val="Arial"/>
        <family val="2"/>
      </rPr>
      <t>t</t>
    </r>
  </si>
  <si>
    <r>
      <rPr>
        <sz val="9"/>
        <rFont val="Arial"/>
        <family val="2"/>
      </rPr>
      <t>FORNECIMENTO DE EMULSÃO RR-2C</t>
    </r>
  </si>
  <si>
    <r>
      <rPr>
        <sz val="9"/>
        <rFont val="Arial"/>
        <family val="2"/>
      </rPr>
      <t>FORNECIMENTO DE EMULSÃO RR-2C COM POLÍMERO</t>
    </r>
  </si>
  <si>
    <r>
      <rPr>
        <sz val="9"/>
        <rFont val="Arial"/>
        <family val="2"/>
      </rPr>
      <t>SCO - Sistema de Custos e Orçamentos                                                                                                                                  Página: 3 de 11</t>
    </r>
  </si>
  <si>
    <r>
      <rPr>
        <sz val="9"/>
        <rFont val="Arial"/>
        <family val="2"/>
      </rPr>
      <t>FORNECIMENTO DE EMULSÃO RL-1C</t>
    </r>
  </si>
  <si>
    <r>
      <rPr>
        <sz val="9"/>
        <rFont val="Arial"/>
        <family val="2"/>
      </rPr>
      <t>FORNECIMENTO DE EMULSÃO RL-1C COM POLÍMERO</t>
    </r>
  </si>
  <si>
    <r>
      <rPr>
        <sz val="9"/>
        <rFont val="Arial"/>
        <family val="2"/>
      </rPr>
      <t>FORNECIMENTO DE EMULSÃO RM-1C</t>
    </r>
  </si>
  <si>
    <r>
      <rPr>
        <sz val="9"/>
        <rFont val="Arial"/>
        <family val="2"/>
      </rPr>
      <t>FORNECIMENTO DE EMULSÃO RR-1C</t>
    </r>
  </si>
  <si>
    <r>
      <rPr>
        <sz val="9"/>
        <rFont val="Arial"/>
        <family val="2"/>
      </rPr>
      <t>FORNECIMENTO DE EMULSÃO RC-1C COM POLÍMERO</t>
    </r>
  </si>
  <si>
    <r>
      <rPr>
        <sz val="9"/>
        <rFont val="Arial"/>
        <family val="2"/>
      </rPr>
      <t>FORNECIMENTO DE CAP-60/85 COM POLÍMERO</t>
    </r>
  </si>
  <si>
    <r>
      <rPr>
        <sz val="9"/>
        <rFont val="Arial"/>
        <family val="2"/>
      </rPr>
      <t>FORNECIMENTO DE CAP-30/45</t>
    </r>
  </si>
  <si>
    <r>
      <rPr>
        <sz val="9"/>
        <rFont val="Arial"/>
        <family val="2"/>
      </rPr>
      <t>FORNECIMENTO DE CAP-50/70</t>
    </r>
  </si>
  <si>
    <r>
      <rPr>
        <sz val="9"/>
        <rFont val="Arial"/>
        <family val="2"/>
      </rPr>
      <t>FORNECIMENTO DE CAP-BORRACHA - AB8</t>
    </r>
  </si>
  <si>
    <r>
      <rPr>
        <sz val="9"/>
        <rFont val="Arial"/>
        <family val="2"/>
      </rPr>
      <t>TRANSPORTE COMERCIAL DE MATERIAL BETUMINOSO</t>
    </r>
  </si>
  <si>
    <r>
      <rPr>
        <sz val="9"/>
        <rFont val="Arial"/>
        <family val="2"/>
      </rPr>
      <t>ESTABILIZAÇÃO SOLO AREIA 20% PESO - USINA (AC)</t>
    </r>
  </si>
  <si>
    <r>
      <rPr>
        <sz val="9"/>
        <rFont val="Arial"/>
        <family val="2"/>
      </rPr>
      <t>CONCRETO BETUMINOSO USINADO À QUENTE - CBUQ - FAIXA C</t>
    </r>
  </si>
  <si>
    <r>
      <rPr>
        <sz val="9"/>
        <rFont val="Arial"/>
        <family val="2"/>
      </rPr>
      <t>LAMA ASFÁLTICA FINA</t>
    </r>
  </si>
  <si>
    <r>
      <rPr>
        <sz val="9"/>
        <rFont val="Arial"/>
        <family val="2"/>
      </rPr>
      <t>LAMA ASFÁLTICA GROSSA</t>
    </r>
  </si>
  <si>
    <r>
      <rPr>
        <sz val="9"/>
        <rFont val="Arial"/>
        <family val="2"/>
      </rPr>
      <t>LAMA ASFÁLTICA FINA COM POLIMERO (AC/BC)</t>
    </r>
  </si>
  <si>
    <r>
      <rPr>
        <sz val="9"/>
        <rFont val="Arial"/>
        <family val="2"/>
      </rPr>
      <t>ESTABILIZAÇÃO SOLO BRITA 50% PESO - USINA (BC)</t>
    </r>
  </si>
  <si>
    <r>
      <rPr>
        <sz val="9"/>
        <rFont val="Arial"/>
        <family val="2"/>
      </rPr>
      <t>ESTABILIZAÇÃO BRITA GRADUADA - USINA</t>
    </r>
  </si>
  <si>
    <r>
      <rPr>
        <sz val="9"/>
        <rFont val="Arial"/>
        <family val="2"/>
      </rPr>
      <t>TRATAMENTO SUPERFICIAL SIMPLES - TSS (BC)</t>
    </r>
  </si>
  <si>
    <r>
      <rPr>
        <sz val="9"/>
        <rFont val="Arial"/>
        <family val="2"/>
      </rPr>
      <t>TRATAMENTO SUPERFICIAL DUPLO - TSD (BC)</t>
    </r>
  </si>
  <si>
    <r>
      <rPr>
        <sz val="9"/>
        <rFont val="Arial"/>
        <family val="2"/>
      </rPr>
      <t>MICRORREVESTIMENTO À FRIO - 0,8cm C/ COMPACTAÇÃO (BC)</t>
    </r>
  </si>
  <si>
    <r>
      <rPr>
        <sz val="9"/>
        <rFont val="Arial"/>
        <family val="2"/>
      </rPr>
      <t>MICRORREVESTIMENTO À FRIO - 0,8cm S/ COMPACTAÇÃO (BC)</t>
    </r>
  </si>
  <si>
    <r>
      <rPr>
        <sz val="9"/>
        <rFont val="Arial"/>
        <family val="2"/>
      </rPr>
      <t>MICRORREVESTIMENTO À FRIO - 1,0cm C/ COMPACTAÇÃO (BC)</t>
    </r>
  </si>
  <si>
    <r>
      <rPr>
        <sz val="9"/>
        <rFont val="Arial"/>
        <family val="2"/>
      </rPr>
      <t>MICRORREVESTIMENTO À FRIO - 1,0cm S/ COMPACTAÇÃO (BC)</t>
    </r>
  </si>
  <si>
    <r>
      <rPr>
        <sz val="9"/>
        <rFont val="Arial"/>
        <family val="2"/>
      </rPr>
      <t>PRÉ-MISTURADO A FRIO - PMF</t>
    </r>
  </si>
  <si>
    <r>
      <rPr>
        <sz val="9"/>
        <rFont val="Arial"/>
        <family val="2"/>
      </rPr>
      <t>CAPA SELANTE COM PÓ DE PEDRA</t>
    </r>
  </si>
  <si>
    <r>
      <rPr>
        <sz val="9"/>
        <rFont val="Arial"/>
        <family val="2"/>
      </rPr>
      <t>ESTABILIZAÇÃO BRITA GRADUADA TRATADA COM CIMENTO (BGTC) - USINA</t>
    </r>
  </si>
  <si>
    <r>
      <rPr>
        <sz val="9"/>
        <rFont val="Arial"/>
        <family val="2"/>
      </rPr>
      <t>CONCRETO BETUMINOSO USINADO À QUENTE - CBUQ - FAIXA B</t>
    </r>
  </si>
  <si>
    <r>
      <rPr>
        <sz val="9"/>
        <rFont val="Arial"/>
        <family val="2"/>
      </rPr>
      <t>PENEIRAMENTO</t>
    </r>
  </si>
  <si>
    <r>
      <rPr>
        <sz val="9"/>
        <rFont val="Arial"/>
        <family val="2"/>
      </rPr>
      <t>RECICLAGEM DE BASE SEM MISTURA C/ INCORPORAÇÃO DO PAVIMENTO</t>
    </r>
  </si>
  <si>
    <r>
      <rPr>
        <sz val="9"/>
        <rFont val="Arial"/>
        <family val="2"/>
      </rPr>
      <t>RECICLAGEM DE BASE COM 3% DE CIMENTO EM PESO</t>
    </r>
  </si>
  <si>
    <r>
      <rPr>
        <sz val="9"/>
        <rFont val="Arial"/>
        <family val="2"/>
      </rPr>
      <t>RECICLAGEM DE BASE COM 25% DE BRITA EM PESO (BC)</t>
    </r>
  </si>
  <si>
    <r>
      <rPr>
        <sz val="9"/>
        <rFont val="Arial"/>
        <family val="2"/>
      </rPr>
      <t>RECICLAGEM DE BASE COM 20% DE BRITA E 2% DE CIMENTO EM PESO (BC)</t>
    </r>
  </si>
  <si>
    <r>
      <rPr>
        <sz val="9"/>
        <rFont val="Arial"/>
        <family val="2"/>
      </rPr>
      <t>USINAGEM DE CONCRETO BETUMINOSO USINADO À QUENTE - CBUQ - FAIXA B</t>
    </r>
  </si>
  <si>
    <r>
      <rPr>
        <b/>
        <sz val="9"/>
        <rFont val="Arial"/>
        <family val="2"/>
      </rPr>
      <t>DRENAGEM</t>
    </r>
  </si>
  <si>
    <r>
      <rPr>
        <sz val="9"/>
        <rFont val="Arial"/>
        <family val="2"/>
      </rPr>
      <t>SARJETA TRIANGULAR DE CONCRETO - STC 150-30</t>
    </r>
  </si>
  <si>
    <r>
      <rPr>
        <sz val="9"/>
        <rFont val="Arial"/>
        <family val="2"/>
      </rPr>
      <t>m</t>
    </r>
  </si>
  <si>
    <r>
      <rPr>
        <sz val="9"/>
        <rFont val="Arial"/>
        <family val="2"/>
      </rPr>
      <t>SARJETA TRIANGULAR DE CONCRETO - STC 125-25</t>
    </r>
  </si>
  <si>
    <r>
      <rPr>
        <sz val="9"/>
        <rFont val="Arial"/>
        <family val="2"/>
      </rPr>
      <t>SARJETA TRIANGULAR DE CONCRETO - STC 100-20</t>
    </r>
  </si>
  <si>
    <r>
      <rPr>
        <sz val="9"/>
        <rFont val="Arial"/>
        <family val="2"/>
      </rPr>
      <t>SARJETA TRIANGULAR DE CONCRETO - STC 80-15</t>
    </r>
  </si>
  <si>
    <r>
      <rPr>
        <sz val="9"/>
        <rFont val="Arial"/>
        <family val="2"/>
      </rPr>
      <t>SARJETA TRIANGULAR DE CONCRETO - STC 150-32</t>
    </r>
  </si>
  <si>
    <r>
      <rPr>
        <sz val="9"/>
        <rFont val="Arial"/>
        <family val="2"/>
      </rPr>
      <t>SARJETA TRIANGULAR DE CONCRETO - STC 125-27</t>
    </r>
  </si>
  <si>
    <r>
      <rPr>
        <sz val="9"/>
        <rFont val="Arial"/>
        <family val="2"/>
      </rPr>
      <t>SARJETA TRIANGULAR DE CONCRETO - STC 100-21</t>
    </r>
  </si>
  <si>
    <r>
      <rPr>
        <sz val="9"/>
        <rFont val="Arial"/>
        <family val="2"/>
      </rPr>
      <t>SARJETA TRIANGULAR DE CONCRETO - STC 80-17</t>
    </r>
  </si>
  <si>
    <r>
      <rPr>
        <sz val="9"/>
        <rFont val="Arial"/>
        <family val="2"/>
      </rPr>
      <t>SARJETA TRIANGULAR DE CONCRETO - STC 108-25</t>
    </r>
  </si>
  <si>
    <r>
      <rPr>
        <sz val="9"/>
        <rFont val="Arial"/>
        <family val="2"/>
      </rPr>
      <t>SARJETA TRIANGULAR DE CONCRETO - STC 88-20</t>
    </r>
  </si>
  <si>
    <r>
      <rPr>
        <sz val="9"/>
        <rFont val="Arial"/>
        <family val="2"/>
      </rPr>
      <t>SARJETA TRIANGULAR DE CONCRETO - STC 73-15</t>
    </r>
  </si>
  <si>
    <r>
      <rPr>
        <sz val="9"/>
        <rFont val="Arial"/>
        <family val="2"/>
      </rPr>
      <t>SARJETA TRIANGULAR DE GRAMA - STG 125-25</t>
    </r>
  </si>
  <si>
    <r>
      <rPr>
        <sz val="9"/>
        <rFont val="Arial"/>
        <family val="2"/>
      </rPr>
      <t>SARJETA TRIANGULAR DE GRAMA - STG 100-20</t>
    </r>
  </si>
  <si>
    <r>
      <rPr>
        <sz val="9"/>
        <rFont val="Arial"/>
        <family val="2"/>
      </rPr>
      <t>SARJETA TRIANGULAR DE GRAMA - STG 80-15</t>
    </r>
  </si>
  <si>
    <r>
      <rPr>
        <sz val="9"/>
        <rFont val="Arial"/>
        <family val="2"/>
      </rPr>
      <t>SARJETA TRAPEZOIDAL DE GRAMA - SZG 90-30</t>
    </r>
  </si>
  <si>
    <r>
      <rPr>
        <sz val="9"/>
        <rFont val="Arial"/>
        <family val="2"/>
      </rPr>
      <t>SARJETA TRAPEZOIDAL DE GRAMA - SZG 60-20</t>
    </r>
  </si>
  <si>
    <r>
      <rPr>
        <sz val="9"/>
        <rFont val="Arial"/>
        <family val="2"/>
      </rPr>
      <t>VALETA MEC. DE PROTEÇÃO P/ CORTE E ATERRO (LEIRAMENTO POR MOTONIVELADORA)</t>
    </r>
  </si>
  <si>
    <r>
      <rPr>
        <sz val="9"/>
        <rFont val="Arial"/>
        <family val="2"/>
      </rPr>
      <t>VALETA DE PROTEÇÃO DE CORTE - VPCG 160-30</t>
    </r>
  </si>
  <si>
    <r>
      <rPr>
        <sz val="9"/>
        <rFont val="Arial"/>
        <family val="2"/>
      </rPr>
      <t>VALETA DE PROTEÇÃO DE CORTE - VPCG 120-30</t>
    </r>
  </si>
  <si>
    <r>
      <rPr>
        <sz val="9"/>
        <rFont val="Arial"/>
        <family val="2"/>
      </rPr>
      <t>SOLO LOCAL / SELO DE ARGILA APILOADO</t>
    </r>
  </si>
  <si>
    <r>
      <rPr>
        <sz val="9"/>
        <rFont val="Arial"/>
        <family val="2"/>
      </rPr>
      <t>APILOAMENTO MANUAL</t>
    </r>
  </si>
  <si>
    <r>
      <rPr>
        <sz val="9"/>
        <rFont val="Arial"/>
        <family val="2"/>
      </rPr>
      <t>LASTRO DE BRITA</t>
    </r>
  </si>
  <si>
    <r>
      <rPr>
        <sz val="9"/>
        <rFont val="Arial"/>
        <family val="2"/>
      </rPr>
      <t>CORTA-RIO</t>
    </r>
  </si>
  <si>
    <r>
      <rPr>
        <sz val="9"/>
        <rFont val="Arial"/>
        <family val="2"/>
      </rPr>
      <t>VALETA DE PROTEÇÃO DE ATERRO - VPAG 160-30</t>
    </r>
  </si>
  <si>
    <r>
      <rPr>
        <sz val="9"/>
        <rFont val="Arial"/>
        <family val="2"/>
      </rPr>
      <t>VALETA DE PROTEÇÃO DE ATERRO - VPAG 120-30</t>
    </r>
  </si>
  <si>
    <r>
      <rPr>
        <sz val="9"/>
        <rFont val="Arial"/>
        <family val="2"/>
      </rPr>
      <t>COLCHÃO DRENANTE COM AREIA</t>
    </r>
  </si>
  <si>
    <r>
      <rPr>
        <sz val="9"/>
        <rFont val="Arial"/>
        <family val="2"/>
      </rPr>
      <t>COLCHÃO DRENANTE COM BRITA</t>
    </r>
  </si>
  <si>
    <r>
      <rPr>
        <sz val="9"/>
        <rFont val="Arial"/>
        <family val="2"/>
      </rPr>
      <t>DRENO PROFUNDO, CORTE EM SOLO PVC - DPS01 (EXCETO ESCAVAÇÃO) (AC)</t>
    </r>
  </si>
  <si>
    <r>
      <rPr>
        <sz val="9"/>
        <rFont val="Arial"/>
        <family val="2"/>
      </rPr>
      <t>SCO - Sistema de Custos e Orçamentos                                                                                                                                  Página: 4 de 11</t>
    </r>
  </si>
  <si>
    <r>
      <rPr>
        <sz val="9"/>
        <rFont val="Arial"/>
        <family val="2"/>
      </rPr>
      <t>DRENO PROFUNDO, CORTE EM SOLO PVC - DPS02 (EXCETO ESCAVAÇÃO) (AC)</t>
    </r>
  </si>
  <si>
    <r>
      <rPr>
        <sz val="9"/>
        <rFont val="Arial"/>
        <family val="2"/>
      </rPr>
      <t>DRENO PROFUNDO, CORTE EM SOLO PEAD - DPS11 (ANTIGO DPS03) (EXCETO ESCAVAÇÃO) (AC/BC)</t>
    </r>
  </si>
  <si>
    <r>
      <rPr>
        <sz val="9"/>
        <rFont val="Arial"/>
        <family val="2"/>
      </rPr>
      <t>DRENO PROFUNDO, CORTE EM SOLO PEAD - DPS12 (ANTIGO DPS04) (EXCETO ESCAVAÇÃO) (AC/BC)</t>
    </r>
  </si>
  <si>
    <r>
      <rPr>
        <sz val="9"/>
        <rFont val="Arial"/>
        <family val="2"/>
      </rPr>
      <t>DRENO CEGO, CORTE EM SOLO - DPS05 (EXCETO ESCAVAÇÃO) (BC)</t>
    </r>
  </si>
  <si>
    <r>
      <rPr>
        <sz val="9"/>
        <rFont val="Arial"/>
        <family val="2"/>
      </rPr>
      <t>DRENO CEGO, CORTE EM SOLO - DPS06 (EXCETO ESCAVAÇÃO) (BC)</t>
    </r>
  </si>
  <si>
    <r>
      <rPr>
        <sz val="9"/>
        <rFont val="Arial"/>
        <family val="2"/>
      </rPr>
      <t>DRENO PROFUNDO, CORTE EM SOLO PEAD - DPS13 (ANTIGO DPS07) (EXCETO ESCAVAÇÃO) (BC)</t>
    </r>
  </si>
  <si>
    <r>
      <rPr>
        <sz val="9"/>
        <rFont val="Arial"/>
        <family val="2"/>
      </rPr>
      <t>DRENO PROFUNDO, CORTE EM SOLO PEAD - DPS14 (ANTIGO DPS08) (EXCETO ESCAVAÇÃO) (BC)</t>
    </r>
  </si>
  <si>
    <r>
      <rPr>
        <sz val="9"/>
        <rFont val="Arial"/>
        <family val="2"/>
      </rPr>
      <t>DRENO PROFUNDO, CORTE EM ROCHA PEAD - DPR01 (EXCETO ESCAVAÇÃO) (BC)</t>
    </r>
  </si>
  <si>
    <r>
      <rPr>
        <sz val="9"/>
        <rFont val="Arial"/>
        <family val="2"/>
      </rPr>
      <t>DRENO PROFUNDO, CORTE EM ROCHA PEAD - DPR02 (EXCETO ESCAVAÇÃO) (BC)</t>
    </r>
  </si>
  <si>
    <r>
      <rPr>
        <sz val="9"/>
        <rFont val="Arial"/>
        <family val="2"/>
      </rPr>
      <t>DRENO CEGO, CORTE EM ROCHA - DPR03 (EXCETO ESCAVAÇÃO) (BC)</t>
    </r>
  </si>
  <si>
    <r>
      <rPr>
        <sz val="9"/>
        <rFont val="Arial"/>
        <family val="2"/>
      </rPr>
      <t>DRENO CEGO, CORTE EM ROCHA - DPR04 (EXCETO ESCAVAÇÃO) (BC)</t>
    </r>
  </si>
  <si>
    <r>
      <rPr>
        <sz val="9"/>
        <rFont val="Arial"/>
        <family val="2"/>
      </rPr>
      <t>DRENO PROFUNDO, CORTE EM ROCHA PEAD - DPR05 (EXCETO ESCAVAÇÃO) (AC)</t>
    </r>
  </si>
  <si>
    <r>
      <rPr>
        <sz val="9"/>
        <rFont val="Arial"/>
        <family val="2"/>
      </rPr>
      <t>SARJETA TRAPEZOIDAL DE CONCRETO - SZC 90-30</t>
    </r>
  </si>
  <si>
    <r>
      <rPr>
        <sz val="9"/>
        <rFont val="Arial"/>
        <family val="2"/>
      </rPr>
      <t>SARJETA TRAPEZOIDAL DE CONCRETO - SZC 60-20</t>
    </r>
  </si>
  <si>
    <r>
      <rPr>
        <sz val="9"/>
        <rFont val="Arial"/>
        <family val="2"/>
      </rPr>
      <t>SARJETA DE CANTEIRO CENTRAL DE CONCRETO - STCC 100-25</t>
    </r>
  </si>
  <si>
    <r>
      <rPr>
        <sz val="9"/>
        <rFont val="Arial"/>
        <family val="2"/>
      </rPr>
      <t>SARJETA DE CANTEIRO CENTRAL DE CONCRETO - STCC 140-35</t>
    </r>
  </si>
  <si>
    <r>
      <rPr>
        <sz val="9"/>
        <rFont val="Arial"/>
        <family val="2"/>
      </rPr>
      <t>SARJETA DE CANTEIRO CENTRAL DE CONCRETO - SZCC 100-25</t>
    </r>
  </si>
  <si>
    <r>
      <rPr>
        <sz val="9"/>
        <rFont val="Arial"/>
        <family val="2"/>
      </rPr>
      <t>SARJETA DE CANTEIRO CENTRAL DE CONCRETO - SZCC 140-35</t>
    </r>
  </si>
  <si>
    <r>
      <rPr>
        <sz val="9"/>
        <rFont val="Arial"/>
        <family val="2"/>
      </rPr>
      <t>MEIO FIO COM SARJETA - MFC01</t>
    </r>
  </si>
  <si>
    <r>
      <rPr>
        <sz val="9"/>
        <rFont val="Arial"/>
        <family val="2"/>
      </rPr>
      <t>MEIO FIO COM SARJETA - MFC02</t>
    </r>
  </si>
  <si>
    <r>
      <rPr>
        <sz val="9"/>
        <rFont val="Arial"/>
        <family val="2"/>
      </rPr>
      <t>MEIO FIO COM SARJETA - MFC03</t>
    </r>
  </si>
  <si>
    <r>
      <rPr>
        <sz val="9"/>
        <rFont val="Arial"/>
        <family val="2"/>
      </rPr>
      <t>MEIO FIO COM SARJETA - MFC04</t>
    </r>
  </si>
  <si>
    <r>
      <rPr>
        <sz val="9"/>
        <rFont val="Arial"/>
        <family val="2"/>
      </rPr>
      <t>MEIO FIO SEM SARJETA - MFC05</t>
    </r>
  </si>
  <si>
    <r>
      <rPr>
        <sz val="9"/>
        <rFont val="Arial"/>
        <family val="2"/>
      </rPr>
      <t>MEIO FIO SEM SARJETA - MFC06</t>
    </r>
  </si>
  <si>
    <r>
      <rPr>
        <sz val="9"/>
        <rFont val="Arial"/>
        <family val="2"/>
      </rPr>
      <t>MEIO FIO SEM SARJETA - MFC07</t>
    </r>
  </si>
  <si>
    <r>
      <rPr>
        <sz val="9"/>
        <rFont val="Arial"/>
        <family val="2"/>
      </rPr>
      <t>MEIO FIO SEM SARJETA - MFC08</t>
    </r>
  </si>
  <si>
    <r>
      <rPr>
        <sz val="9"/>
        <rFont val="Arial"/>
        <family val="2"/>
      </rPr>
      <t>VALETA DE PROTEÇÃO DE CORTE - VPCC 160-30</t>
    </r>
  </si>
  <si>
    <r>
      <rPr>
        <sz val="9"/>
        <rFont val="Arial"/>
        <family val="2"/>
      </rPr>
      <t>VALETA DE PROTEÇÃO DE CORTE - VPCC 120-30</t>
    </r>
  </si>
  <si>
    <r>
      <rPr>
        <sz val="9"/>
        <rFont val="Arial"/>
        <family val="2"/>
      </rPr>
      <t>VALETA DE PROTEÇÃO DE ATERRO - VPAC 160-30</t>
    </r>
  </si>
  <si>
    <r>
      <rPr>
        <sz val="9"/>
        <rFont val="Arial"/>
        <family val="2"/>
      </rPr>
      <t>VALETA DE PROTEÇÃO DE ATERRO - VPAC 120-30</t>
    </r>
  </si>
  <si>
    <r>
      <rPr>
        <sz val="9"/>
        <rFont val="Arial"/>
        <family val="2"/>
      </rPr>
      <t>CAIXA COLETORA EM CONCRETO TUBO D=0,60M EXCETO ESCAVAÇÃO (AC/BC)</t>
    </r>
  </si>
  <si>
    <r>
      <rPr>
        <sz val="9"/>
        <rFont val="Arial"/>
        <family val="2"/>
      </rPr>
      <t>CAIXA COLETORA EM CONCRETO TUBO D=0,80M EXCETO ESCAVAÇÃO (AC/BC)</t>
    </r>
  </si>
  <si>
    <r>
      <rPr>
        <sz val="9"/>
        <rFont val="Arial"/>
        <family val="2"/>
      </rPr>
      <t>CAIXA COLETORA EM CONCRETO TUBO D=1,00M EXCETO ESCAVAÇÃO (AC/BC)</t>
    </r>
  </si>
  <si>
    <r>
      <rPr>
        <sz val="9"/>
        <rFont val="Arial"/>
        <family val="2"/>
      </rPr>
      <t>DISSIPADOR DE ENERGIA - DED 01 (AC/BC)</t>
    </r>
  </si>
  <si>
    <r>
      <rPr>
        <sz val="9"/>
        <rFont val="Arial"/>
        <family val="2"/>
      </rPr>
      <t>DISSIPADOR DE ENERGIA - DES 01 (AC/BC)</t>
    </r>
  </si>
  <si>
    <r>
      <rPr>
        <sz val="9"/>
        <rFont val="Arial"/>
        <family val="2"/>
      </rPr>
      <t>DISSIPADOR DE ENERGIA - DES 02 (AC/BC)</t>
    </r>
  </si>
  <si>
    <r>
      <rPr>
        <sz val="9"/>
        <rFont val="Arial"/>
        <family val="2"/>
      </rPr>
      <t>DISSIPADOR DE ENERGIA - DES 03 (AC/BC)</t>
    </r>
  </si>
  <si>
    <r>
      <rPr>
        <sz val="9"/>
        <rFont val="Arial"/>
        <family val="2"/>
      </rPr>
      <t>DISSIPADOR DE ENERGIA - DES 04 (AC/BC)</t>
    </r>
  </si>
  <si>
    <r>
      <rPr>
        <sz val="9"/>
        <rFont val="Arial"/>
        <family val="2"/>
      </rPr>
      <t>DISSIPADOR DE ENERGIA - DEB 01 (AC/BC)</t>
    </r>
  </si>
  <si>
    <r>
      <rPr>
        <sz val="9"/>
        <rFont val="Arial"/>
        <family val="2"/>
      </rPr>
      <t>DISSIPADOR DE ENERGIA - DEB 02 (AC/BC)</t>
    </r>
  </si>
  <si>
    <r>
      <rPr>
        <sz val="9"/>
        <rFont val="Arial"/>
        <family val="2"/>
      </rPr>
      <t>DISSIPADOR DE ENERGIA - DEB 03 (AC/BC)</t>
    </r>
  </si>
  <si>
    <r>
      <rPr>
        <sz val="9"/>
        <rFont val="Arial"/>
        <family val="2"/>
      </rPr>
      <t>DISSIPADOR DE ENERGIA - DEB 04 (AC/BC)</t>
    </r>
  </si>
  <si>
    <r>
      <rPr>
        <sz val="9"/>
        <rFont val="Arial"/>
        <family val="2"/>
      </rPr>
      <t>DISSIPADOR DE ENERGIA - DEB 05 (AC/BC)</t>
    </r>
  </si>
  <si>
    <r>
      <rPr>
        <sz val="9"/>
        <rFont val="Arial"/>
        <family val="2"/>
      </rPr>
      <t>DISSIPADOR DE ENERGIA - DEB 06 (AC/BC)</t>
    </r>
  </si>
  <si>
    <r>
      <rPr>
        <sz val="9"/>
        <rFont val="Arial"/>
        <family val="2"/>
      </rPr>
      <t>DISSIPADOR DE ENERGIA - DEB 07 (AC/BC)</t>
    </r>
  </si>
  <si>
    <r>
      <rPr>
        <sz val="9"/>
        <rFont val="Arial"/>
        <family val="2"/>
      </rPr>
      <t>DISSIPADOR DE ENERGIA - DEB 08 (AC/BC)</t>
    </r>
  </si>
  <si>
    <r>
      <rPr>
        <sz val="9"/>
        <rFont val="Arial"/>
        <family val="2"/>
      </rPr>
      <t>DISSIPADOR DE ENERGIA - DEB 11 (AC/BC)</t>
    </r>
  </si>
  <si>
    <r>
      <rPr>
        <sz val="9"/>
        <rFont val="Arial"/>
        <family val="2"/>
      </rPr>
      <t>ENTRADA D'ÁGUA - EDA 01 (AC/BC)</t>
    </r>
  </si>
  <si>
    <r>
      <rPr>
        <sz val="9"/>
        <rFont val="Arial"/>
        <family val="2"/>
      </rPr>
      <t>ENTRADA D'ÁGUA - EDA 02 (AC/BC)</t>
    </r>
  </si>
  <si>
    <r>
      <rPr>
        <sz val="9"/>
        <rFont val="Arial"/>
        <family val="2"/>
      </rPr>
      <t>DESCIDA D'ÁGUA DE ATERROS TIPO RÁPIDO - DAR 02 (AC/BC)</t>
    </r>
  </si>
  <si>
    <r>
      <rPr>
        <sz val="9"/>
        <rFont val="Arial"/>
        <family val="2"/>
      </rPr>
      <t>DESCIDA D'ÁGUA DE ATERROS TIPO RÁPIDO - DAR 03 (AC/BC)</t>
    </r>
  </si>
  <si>
    <r>
      <rPr>
        <sz val="9"/>
        <rFont val="Arial"/>
        <family val="2"/>
      </rPr>
      <t>DESCIDA D'ÁGUA DE CORTES EM DEGRAUS - DCD 01 (AC/BC)</t>
    </r>
  </si>
  <si>
    <r>
      <rPr>
        <sz val="9"/>
        <rFont val="Arial"/>
        <family val="2"/>
      </rPr>
      <t>DESCIDA D'ÁGUA DE CORTES EM DEGRAUS - DCD 02 (AC/BC)</t>
    </r>
  </si>
  <si>
    <r>
      <rPr>
        <sz val="9"/>
        <rFont val="Arial"/>
        <family val="2"/>
      </rPr>
      <t>DESCIDA D'ÁGUA DE CORTES EM DEGRAUS - DCD 03 (AC/BC)</t>
    </r>
  </si>
  <si>
    <r>
      <rPr>
        <sz val="9"/>
        <rFont val="Arial"/>
        <family val="2"/>
      </rPr>
      <t>DESCIDA D'ÁGUA DE CORTES EM DEGRAUS - DCD 04 (AC/BC)</t>
    </r>
  </si>
  <si>
    <r>
      <rPr>
        <sz val="9"/>
        <rFont val="Arial"/>
        <family val="2"/>
      </rPr>
      <t>DESCIDA D'ÁGUA DE ATERROS EM DEGRAUS - DAD 01 (AC/BC)</t>
    </r>
  </si>
  <si>
    <r>
      <rPr>
        <sz val="9"/>
        <rFont val="Arial"/>
        <family val="2"/>
      </rPr>
      <t>DESCIDA D'ÁGUA DE ATERROS EM DEGRAUS - DAD 02 (AC/BC)</t>
    </r>
  </si>
  <si>
    <r>
      <rPr>
        <sz val="9"/>
        <rFont val="Arial"/>
        <family val="2"/>
      </rPr>
      <t>DESCIDA D'ÁGUA DE ATERROS EM DEGRAUS - DAD 03 (AC/BC)</t>
    </r>
  </si>
  <si>
    <r>
      <rPr>
        <sz val="9"/>
        <rFont val="Arial"/>
        <family val="2"/>
      </rPr>
      <t>DESCIDA D'ÁGUA DE ATERROS EM DEGRAUS - DAD 04 (AC/BC)</t>
    </r>
  </si>
  <si>
    <r>
      <rPr>
        <sz val="9"/>
        <rFont val="Arial"/>
        <family val="2"/>
      </rPr>
      <t>SCO - Sistema de Custos e Orçamentos                                                                                                                                  Página: 5 de 11</t>
    </r>
  </si>
  <si>
    <r>
      <rPr>
        <sz val="9"/>
        <rFont val="Arial"/>
        <family val="2"/>
      </rPr>
      <t>DESCIDA D'ÁGUA DE ATERROS EM DEGRAUS - DAD 05 (AC/BC)</t>
    </r>
  </si>
  <si>
    <r>
      <rPr>
        <sz val="9"/>
        <rFont val="Arial"/>
        <family val="2"/>
      </rPr>
      <t>DESCIDA D'ÁGUA DE ATERROS EM DEGRAUS - DAD 06 (AC/BC)</t>
    </r>
  </si>
  <si>
    <r>
      <rPr>
        <sz val="9"/>
        <rFont val="Arial"/>
        <family val="2"/>
      </rPr>
      <t>DESCIDA D'ÁGUA DE ATERROS EM DEGRAUS - DAD 07 (AC/BC)</t>
    </r>
  </si>
  <si>
    <r>
      <rPr>
        <sz val="9"/>
        <rFont val="Arial"/>
        <family val="2"/>
      </rPr>
      <t>DESCIDA D'ÁGUA DE ATERROS EM DEGRAUS - DAD 08 (AC/BC)</t>
    </r>
  </si>
  <si>
    <r>
      <rPr>
        <sz val="9"/>
        <rFont val="Arial"/>
        <family val="2"/>
      </rPr>
      <t>DESCIDA D'ÁGUA DE ATERROS EM DEGRAUS - DAD 09 (AC/BC)</t>
    </r>
  </si>
  <si>
    <r>
      <rPr>
        <sz val="9"/>
        <rFont val="Arial"/>
        <family val="2"/>
      </rPr>
      <t>DESCIDA D'ÁGUA DE ATERROS EM DEGRAUS - DAD 10 (AC/BC)</t>
    </r>
  </si>
  <si>
    <r>
      <rPr>
        <sz val="9"/>
        <rFont val="Arial"/>
        <family val="2"/>
      </rPr>
      <t>DESCIDA D'ÁGUA DE ATERROS EM DEGRAUS - DAD 11 (AC/BC)</t>
    </r>
  </si>
  <si>
    <r>
      <rPr>
        <sz val="9"/>
        <rFont val="Arial"/>
        <family val="2"/>
      </rPr>
      <t>DESCIDA D'ÁGUA DE ATERROS EM DEGRAUS - DAD 12 (AC/BC)</t>
    </r>
  </si>
  <si>
    <r>
      <rPr>
        <sz val="9"/>
        <rFont val="Arial"/>
        <family val="2"/>
      </rPr>
      <t>DESCIDA D'ÁGUA DE ATERROS EM DEGRAUS - DAD 13 (AC/BC)</t>
    </r>
  </si>
  <si>
    <r>
      <rPr>
        <sz val="9"/>
        <rFont val="Arial"/>
        <family val="2"/>
      </rPr>
      <t>DESCIDA D'ÁGUA DE ATERROS EM DEGRAUS - DAD 14 (AC/BC)</t>
    </r>
  </si>
  <si>
    <r>
      <rPr>
        <sz val="9"/>
        <rFont val="Arial"/>
        <family val="2"/>
      </rPr>
      <t>DESCIDA D'ÁGUA DE ATERROS EM DEGRAUS - DAD 15 (AC/BC)</t>
    </r>
  </si>
  <si>
    <r>
      <rPr>
        <sz val="9"/>
        <rFont val="Arial"/>
        <family val="2"/>
      </rPr>
      <t>DESCIDA D'ÁGUA DE ATERROS EM DEGRAUS - DAD 16 (AC/BC)</t>
    </r>
  </si>
  <si>
    <r>
      <rPr>
        <sz val="9"/>
        <rFont val="Arial"/>
        <family val="2"/>
      </rPr>
      <t>DESCIDA D'ÁGUA DE ATERROS EM DEGRAUS - DAD 17 (AC/BC)</t>
    </r>
  </si>
  <si>
    <r>
      <rPr>
        <sz val="9"/>
        <rFont val="Arial"/>
        <family val="2"/>
      </rPr>
      <t>DESCIDA D'ÁGUA DE ATERROS EM DEGRAUS - DAD 18 (AC/BC)</t>
    </r>
  </si>
  <si>
    <r>
      <rPr>
        <sz val="9"/>
        <rFont val="Arial"/>
        <family val="2"/>
      </rPr>
      <t>DRENO SUB-SUPERFICIAL - DSS 01 (EXCETO ESCAVAÇÃO) (AC)</t>
    </r>
  </si>
  <si>
    <r>
      <rPr>
        <sz val="9"/>
        <rFont val="Arial"/>
        <family val="2"/>
      </rPr>
      <t>DRENO SUB-SUPERFICIAL - DSS 02 (EXCETO ESCAVAÇÃO) (BC)</t>
    </r>
  </si>
  <si>
    <r>
      <rPr>
        <sz val="9"/>
        <rFont val="Arial"/>
        <family val="2"/>
      </rPr>
      <t>DRENO SUB-SUPERFICIAL - DSS 03 (EXCETO ESCAVAÇÃO) (BC)</t>
    </r>
  </si>
  <si>
    <r>
      <rPr>
        <sz val="9"/>
        <rFont val="Arial"/>
        <family val="2"/>
      </rPr>
      <t>DRENO SUB-SUPERFICIAL - DSS 04 (EXCETO ESCAVAÇÃO) (BC)</t>
    </r>
  </si>
  <si>
    <r>
      <rPr>
        <sz val="9"/>
        <rFont val="Arial"/>
        <family val="2"/>
      </rPr>
      <t>DRENO PEAD SUB-SUPERFICIAL - DSS 01 (EXCETO ESCAVAÇÃO) (AC)</t>
    </r>
  </si>
  <si>
    <r>
      <rPr>
        <sz val="9"/>
        <rFont val="Arial"/>
        <family val="2"/>
      </rPr>
      <t>DRENO PEAD SUB-SUPERFICIAL - DSS 04 (EXCETO ESCAVAÇÃO) (BC)</t>
    </r>
  </si>
  <si>
    <r>
      <rPr>
        <sz val="9"/>
        <rFont val="Arial"/>
        <family val="2"/>
      </rPr>
      <t>BOCA P/ DRENO PROFUNDO - BSD 01 (AC/BC)</t>
    </r>
  </si>
  <si>
    <r>
      <rPr>
        <sz val="9"/>
        <rFont val="Arial"/>
        <family val="2"/>
      </rPr>
      <t>BOCA P/ DRENO PROFUNDO - BSD 02 (AC/BC)</t>
    </r>
  </si>
  <si>
    <r>
      <rPr>
        <sz val="9"/>
        <rFont val="Arial"/>
        <family val="2"/>
      </rPr>
      <t>BOCA P/ DRENO SUB-SUPERFICIAL - BSD 03 (AC/BC)</t>
    </r>
  </si>
  <si>
    <r>
      <rPr>
        <sz val="9"/>
        <rFont val="Arial"/>
        <family val="2"/>
      </rPr>
      <t>ESCAVAÇÃO MEC. DE VALAS DE MAT. 3ª CAT. (INCL. TRANSPORTE)</t>
    </r>
  </si>
  <si>
    <r>
      <rPr>
        <sz val="9"/>
        <rFont val="Arial"/>
        <family val="2"/>
      </rPr>
      <t>ESCAVAÇÃO MEC. DE VALAS DE MAT. 1ª CAT. (INCL. TRANSPORTE)</t>
    </r>
  </si>
  <si>
    <r>
      <rPr>
        <sz val="9"/>
        <rFont val="Arial"/>
        <family val="2"/>
      </rPr>
      <t>ESCAVAÇÃO MECÂNICA DE VALA PARA DRENAGEM</t>
    </r>
  </si>
  <si>
    <r>
      <rPr>
        <b/>
        <sz val="9"/>
        <rFont val="Arial"/>
        <family val="2"/>
      </rPr>
      <t>OBRAS COMPLEMENTARES</t>
    </r>
  </si>
  <si>
    <r>
      <rPr>
        <sz val="9"/>
        <rFont val="Arial"/>
        <family val="2"/>
      </rPr>
      <t>CERCA DE VEDAÇÃO DE FAIXA DE DOMÍNIO EM MADEIRA</t>
    </r>
  </si>
  <si>
    <r>
      <rPr>
        <sz val="9"/>
        <rFont val="Arial"/>
        <family val="2"/>
      </rPr>
      <t>M</t>
    </r>
  </si>
  <si>
    <r>
      <rPr>
        <sz val="9"/>
        <rFont val="Arial"/>
        <family val="2"/>
      </rPr>
      <t>REMOÇÃO DE CERCA</t>
    </r>
  </si>
  <si>
    <r>
      <rPr>
        <sz val="9"/>
        <rFont val="Arial"/>
        <family val="2"/>
      </rPr>
      <t>REMOÇÃO E RECOLOCAÇÃO DE CERCA</t>
    </r>
  </si>
  <si>
    <r>
      <rPr>
        <sz val="9"/>
        <rFont val="Arial"/>
        <family val="2"/>
      </rPr>
      <t>DEFENSA METÁLICA SEMI-MALEÁVEL SIMPLES</t>
    </r>
  </si>
  <si>
    <r>
      <rPr>
        <sz val="9"/>
        <rFont val="Arial"/>
        <family val="2"/>
      </rPr>
      <t>ANCORAGEM DE DEFENSA METÁLICA SEMI-MALEÁVEL SIMPLES</t>
    </r>
  </si>
  <si>
    <r>
      <rPr>
        <sz val="9"/>
        <rFont val="Arial"/>
        <family val="2"/>
      </rPr>
      <t>REVESTIMENTO VEGETAL EM PLACAS (GRAMA)</t>
    </r>
  </si>
  <si>
    <r>
      <rPr>
        <sz val="9"/>
        <rFont val="Arial"/>
        <family val="2"/>
      </rPr>
      <t>REVESTIMENTO VEGETAL EM MUDAS</t>
    </r>
  </si>
  <si>
    <r>
      <rPr>
        <sz val="9"/>
        <rFont val="Arial"/>
        <family val="2"/>
      </rPr>
      <t>CONFORMAÇÃO DE TALUDE</t>
    </r>
  </si>
  <si>
    <r>
      <rPr>
        <sz val="9"/>
        <rFont val="Arial"/>
        <family val="2"/>
      </rPr>
      <t>FLORESTAMENTO</t>
    </r>
  </si>
  <si>
    <r>
      <rPr>
        <sz val="9"/>
        <rFont val="Arial"/>
        <family val="2"/>
      </rPr>
      <t>REVESTIMENTO VEGETAL POR HIDROSSEMEADURA</t>
    </r>
  </si>
  <si>
    <r>
      <rPr>
        <sz val="9"/>
        <rFont val="Arial"/>
        <family val="2"/>
      </rPr>
      <t>SEMEADURA MANUAL</t>
    </r>
  </si>
  <si>
    <r>
      <rPr>
        <b/>
        <sz val="9"/>
        <rFont val="Arial"/>
        <family val="2"/>
      </rPr>
      <t>SINALIZAÇÃO HORIZONTAL</t>
    </r>
  </si>
  <si>
    <r>
      <rPr>
        <sz val="9"/>
        <rFont val="Arial"/>
        <family val="2"/>
      </rPr>
      <t>SINALIZAÇÃO HORIZONTAL COM RESINA ACRÍLICA (0,4 mm)</t>
    </r>
  </si>
  <si>
    <r>
      <rPr>
        <sz val="9"/>
        <rFont val="Arial"/>
        <family val="2"/>
      </rPr>
      <t>SINALIZAÇÃO HORIZONTAL COM RESINA ACRÍLICA (0,6 mm)</t>
    </r>
  </si>
  <si>
    <r>
      <rPr>
        <sz val="9"/>
        <rFont val="Arial"/>
        <family val="2"/>
      </rPr>
      <t>SINALIZAÇÃO HORIZONTAL COM RESINA ACRÍLICA EMULSIONADA EM ÁGUA (0,3 mm)</t>
    </r>
  </si>
  <si>
    <r>
      <rPr>
        <sz val="9"/>
        <rFont val="Arial"/>
        <family val="2"/>
      </rPr>
      <t>SINALIZAÇÃO HORIZONTAL COM RESINA ACRÍLICA EMULSIONADA EM ÁGUA (0,4 mm)</t>
    </r>
  </si>
  <si>
    <r>
      <rPr>
        <sz val="9"/>
        <rFont val="Arial"/>
        <family val="2"/>
      </rPr>
      <t>SINALIZAÇÃO HORIZONTAL COM RESINA ACRÍLICA EMULSIONADA EM ÁGUA (0,5 mm)</t>
    </r>
  </si>
  <si>
    <r>
      <rPr>
        <sz val="9"/>
        <rFont val="Arial"/>
        <family val="2"/>
      </rPr>
      <t xml:space="preserve">SINALIZAÇÃO HORIZONTAL COM TERMOPLÁSTICO POR ASPERSÃO - HOT SPRAY (1,5
</t>
    </r>
    <r>
      <rPr>
        <sz val="9"/>
        <rFont val="Arial"/>
        <family val="2"/>
      </rPr>
      <t>mm)</t>
    </r>
  </si>
  <si>
    <r>
      <rPr>
        <sz val="9"/>
        <rFont val="Arial"/>
        <family val="2"/>
      </rPr>
      <t>SINALIZAÇÃO HORIZONTAL COM TERMOPLÁSTICO EXTRUDADO (3 mm)</t>
    </r>
  </si>
  <si>
    <r>
      <rPr>
        <sz val="9"/>
        <rFont val="Arial"/>
        <family val="2"/>
      </rPr>
      <t>TACHA REFLETIVA MONODIRECIONAL</t>
    </r>
  </si>
  <si>
    <r>
      <rPr>
        <sz val="9"/>
        <rFont val="Arial"/>
        <family val="2"/>
      </rPr>
      <t>Un</t>
    </r>
  </si>
  <si>
    <r>
      <rPr>
        <sz val="9"/>
        <rFont val="Arial"/>
        <family val="2"/>
      </rPr>
      <t>TACHA REFLETIVA BIDIRECIONAL</t>
    </r>
  </si>
  <si>
    <r>
      <rPr>
        <sz val="9"/>
        <rFont val="Arial"/>
        <family val="2"/>
      </rPr>
      <t>TACHÃO REFLETIVO MONODIRECIONAL</t>
    </r>
  </si>
  <si>
    <r>
      <rPr>
        <sz val="9"/>
        <rFont val="Arial"/>
        <family val="2"/>
      </rPr>
      <t>TACHÃO REFLETIVO BIDIRECIONAL</t>
    </r>
  </si>
  <si>
    <r>
      <rPr>
        <b/>
        <sz val="9"/>
        <rFont val="Arial"/>
        <family val="2"/>
      </rPr>
      <t>SINALIZAÇÃO VERTICAL</t>
    </r>
  </si>
  <si>
    <r>
      <rPr>
        <sz val="9"/>
        <rFont val="Arial"/>
        <family val="2"/>
      </rPr>
      <t>SINALIZAÇÃO VERTICAL SEMI-REFLETIVA</t>
    </r>
  </si>
  <si>
    <r>
      <rPr>
        <sz val="9"/>
        <rFont val="Arial"/>
        <family val="2"/>
      </rPr>
      <t>SINALIZAÇÃO VERTICAL TOTALMENTE REFLETIVA (TIPO I)</t>
    </r>
  </si>
  <si>
    <r>
      <rPr>
        <sz val="9"/>
        <rFont val="Arial"/>
        <family val="2"/>
      </rPr>
      <t>SINALIZAÇÃO VERTICAL TOTALMENTE REFLETIVA (TIPO III)</t>
    </r>
  </si>
  <si>
    <r>
      <rPr>
        <sz val="9"/>
        <rFont val="Arial"/>
        <family val="2"/>
      </rPr>
      <t>SINALIZAÇÃO VERTICAL TOTALMENTE REFLETIVA</t>
    </r>
  </si>
  <si>
    <r>
      <rPr>
        <sz val="9"/>
        <rFont val="Arial"/>
        <family val="2"/>
      </rPr>
      <t>SINALIZAÇÃO VERTICAL TOTALMENTE REFLETIVA - CHAPA DE ALUMÍNIO</t>
    </r>
  </si>
  <si>
    <r>
      <rPr>
        <b/>
        <sz val="9"/>
        <rFont val="Arial"/>
        <family val="2"/>
      </rPr>
      <t>OBRAS DE ARTE CORRENTES</t>
    </r>
  </si>
  <si>
    <r>
      <rPr>
        <sz val="9"/>
        <rFont val="Arial"/>
        <family val="2"/>
      </rPr>
      <t>REMOÇÃO DE BUEIROS TUBULARES</t>
    </r>
  </si>
  <si>
    <r>
      <rPr>
        <sz val="9"/>
        <rFont val="Arial"/>
        <family val="2"/>
      </rPr>
      <t>CORPO DE BSTC D=0,60M (EXCETO ESCAVAÇÃO)</t>
    </r>
  </si>
  <si>
    <r>
      <rPr>
        <sz val="9"/>
        <rFont val="Arial"/>
        <family val="2"/>
      </rPr>
      <t>CORPO DE BSTC D=0,80M (EXCETO ESCAVAÇÃO)</t>
    </r>
  </si>
  <si>
    <r>
      <rPr>
        <sz val="9"/>
        <rFont val="Arial"/>
        <family val="2"/>
      </rPr>
      <t>CORPO DE BSTC D=1,00M (EXCETO ESCAVAÇÃO)</t>
    </r>
  </si>
  <si>
    <r>
      <rPr>
        <sz val="9"/>
        <rFont val="Arial"/>
        <family val="2"/>
      </rPr>
      <t>CORPO DE BSTC D=1,20M (EXCETO ESCAVAÇÃO)</t>
    </r>
  </si>
  <si>
    <r>
      <rPr>
        <sz val="9"/>
        <rFont val="Arial"/>
        <family val="2"/>
      </rPr>
      <t>SCO - Sistema de Custos e Orçamentos                                                                                                                                  Página: 6 de 11</t>
    </r>
  </si>
  <si>
    <r>
      <rPr>
        <sz val="9"/>
        <rFont val="Arial"/>
        <family val="2"/>
      </rPr>
      <t>CORPO DE BSTC D=1,50M (EXCETO ESCAVAÇÃO)</t>
    </r>
  </si>
  <si>
    <r>
      <rPr>
        <sz val="9"/>
        <rFont val="Arial"/>
        <family val="2"/>
      </rPr>
      <t>CORPO DE BDTC D=1,00M (EXCETO ESCAVAÇÃO)</t>
    </r>
  </si>
  <si>
    <r>
      <rPr>
        <sz val="9"/>
        <rFont val="Arial"/>
        <family val="2"/>
      </rPr>
      <t>CORPO DE BDTC D=0,80M (EXCETO ESCAVAÇÃO)</t>
    </r>
  </si>
  <si>
    <r>
      <rPr>
        <sz val="9"/>
        <rFont val="Arial"/>
        <family val="2"/>
      </rPr>
      <t>CORPO DE BTTC D=1,00M (EXCETO ESCAVAÇÃO)</t>
    </r>
  </si>
  <si>
    <r>
      <rPr>
        <sz val="9"/>
        <rFont val="Arial"/>
        <family val="2"/>
      </rPr>
      <t>BOCA DE BSTC D=0,60M (AC/BC)</t>
    </r>
  </si>
  <si>
    <r>
      <rPr>
        <sz val="9"/>
        <rFont val="Arial"/>
        <family val="2"/>
      </rPr>
      <t>BOCA DE BSTC D=0,80M (AC/BC)</t>
    </r>
  </si>
  <si>
    <r>
      <rPr>
        <sz val="9"/>
        <rFont val="Arial"/>
        <family val="2"/>
      </rPr>
      <t>BOCA DE BSTC D=1,00M (AC/BC)</t>
    </r>
  </si>
  <si>
    <r>
      <rPr>
        <sz val="9"/>
        <rFont val="Arial"/>
        <family val="2"/>
      </rPr>
      <t>BOCA DE BSTC D=1,20M (AC/BC)</t>
    </r>
  </si>
  <si>
    <r>
      <rPr>
        <sz val="9"/>
        <rFont val="Arial"/>
        <family val="2"/>
      </rPr>
      <t>BOCA DE BSTC D=1,50M (AC/BC)</t>
    </r>
  </si>
  <si>
    <r>
      <rPr>
        <sz val="9"/>
        <rFont val="Arial"/>
        <family val="2"/>
      </rPr>
      <t>BOCA DE BDTC D=0,80M (AC/BC)</t>
    </r>
  </si>
  <si>
    <r>
      <rPr>
        <sz val="9"/>
        <rFont val="Arial"/>
        <family val="2"/>
      </rPr>
      <t>BOCA DE BDTC D=1,00M (AC/BC)</t>
    </r>
  </si>
  <si>
    <r>
      <rPr>
        <sz val="9"/>
        <rFont val="Arial"/>
        <family val="2"/>
      </rPr>
      <t>BOCA DE BTTC D=1,00M (AC/BC)</t>
    </r>
  </si>
  <si>
    <r>
      <rPr>
        <sz val="9"/>
        <rFont val="Arial"/>
        <family val="2"/>
      </rPr>
      <t>ARGAMASSA DE CIMENTO E AREIA 1:4 (AC)</t>
    </r>
  </si>
  <si>
    <r>
      <rPr>
        <sz val="9"/>
        <rFont val="Arial"/>
        <family val="2"/>
      </rPr>
      <t>FORMA DE PLACA COMPENSADA</t>
    </r>
  </si>
  <si>
    <r>
      <rPr>
        <sz val="9"/>
        <rFont val="Arial"/>
        <family val="2"/>
      </rPr>
      <t>CONFECÇÃO E INSTALAÇÃO DE GUIAS</t>
    </r>
  </si>
  <si>
    <r>
      <rPr>
        <b/>
        <sz val="9"/>
        <rFont val="Arial"/>
        <family val="2"/>
      </rPr>
      <t>SERVIÇOS DIVERSOS</t>
    </r>
  </si>
  <si>
    <r>
      <rPr>
        <sz val="9"/>
        <rFont val="Arial"/>
        <family val="2"/>
      </rPr>
      <t>GABIÕES (1,00 M)</t>
    </r>
  </si>
  <si>
    <r>
      <rPr>
        <sz val="9"/>
        <rFont val="Arial"/>
        <family val="2"/>
      </rPr>
      <t>GABIÕES (0,5 M)</t>
    </r>
  </si>
  <si>
    <r>
      <rPr>
        <sz val="9"/>
        <rFont val="Arial"/>
        <family val="2"/>
      </rPr>
      <t>COLCHÕES RENO (0,3 M)</t>
    </r>
  </si>
  <si>
    <r>
      <rPr>
        <sz val="9"/>
        <rFont val="Arial"/>
        <family val="2"/>
      </rPr>
      <t>RIP-RAP</t>
    </r>
  </si>
  <si>
    <r>
      <rPr>
        <sz val="9"/>
        <rFont val="Arial"/>
        <family val="2"/>
      </rPr>
      <t>DEMOLIÇÃO DE CONCRETO SIMPLES</t>
    </r>
  </si>
  <si>
    <r>
      <rPr>
        <sz val="9"/>
        <rFont val="Arial"/>
        <family val="2"/>
      </rPr>
      <t>DEMOLIÇÃO DE CONCRETO ARMADO</t>
    </r>
  </si>
  <si>
    <r>
      <rPr>
        <sz val="9"/>
        <rFont val="Arial"/>
        <family val="2"/>
      </rPr>
      <t>CONCRETO FCK=11 MPA P/ DRENAGEM</t>
    </r>
  </si>
  <si>
    <r>
      <rPr>
        <sz val="9"/>
        <rFont val="Arial"/>
        <family val="2"/>
      </rPr>
      <t>CONCRETO FCK=15 MPA P/ DRENAGEM</t>
    </r>
  </si>
  <si>
    <r>
      <rPr>
        <sz val="9"/>
        <rFont val="Arial"/>
        <family val="2"/>
      </rPr>
      <t>CONCRETO FCK=20 MPA P/ DRENAGEM</t>
    </r>
  </si>
  <si>
    <r>
      <rPr>
        <sz val="9"/>
        <rFont val="Arial"/>
        <family val="2"/>
      </rPr>
      <t>CONCRETO CICLÓPICO FCK=11 MPA P/ DRENAGEM</t>
    </r>
  </si>
  <si>
    <r>
      <rPr>
        <sz val="9"/>
        <rFont val="Arial"/>
        <family val="2"/>
      </rPr>
      <t>ENROCAMENTO DE PEDRA ARRUMADA</t>
    </r>
  </si>
  <si>
    <r>
      <rPr>
        <sz val="9"/>
        <rFont val="Arial"/>
        <family val="2"/>
      </rPr>
      <t>ENROCAMENTO DE PEDRA JOGADA</t>
    </r>
  </si>
  <si>
    <r>
      <rPr>
        <sz val="9"/>
        <rFont val="Arial"/>
        <family val="2"/>
      </rPr>
      <t>ENROCAMENTO DE PEDRA ARGAMASSADA (AC/BC)</t>
    </r>
  </si>
  <si>
    <r>
      <rPr>
        <sz val="9"/>
        <rFont val="Arial"/>
        <family val="2"/>
      </rPr>
      <t>PATROLAMENTO</t>
    </r>
  </si>
  <si>
    <r>
      <rPr>
        <sz val="9"/>
        <rFont val="Arial"/>
        <family val="2"/>
      </rPr>
      <t>ARE</t>
    </r>
  </si>
  <si>
    <r>
      <rPr>
        <sz val="9"/>
        <rFont val="Arial"/>
        <family val="2"/>
      </rPr>
      <t>ESCAVAÇÃO MANUAL</t>
    </r>
  </si>
  <si>
    <r>
      <rPr>
        <b/>
        <sz val="9"/>
        <rFont val="Arial"/>
        <family val="2"/>
      </rPr>
      <t>CONSERVAÇÃO ROTINEIRA</t>
    </r>
  </si>
  <si>
    <r>
      <rPr>
        <sz val="9"/>
        <rFont val="Arial"/>
        <family val="2"/>
      </rPr>
      <t>FRESAGEM DESCONTÍNUA PARA REPARO LOCALIZADO</t>
    </r>
  </si>
  <si>
    <r>
      <rPr>
        <sz val="9"/>
        <rFont val="Arial"/>
        <family val="2"/>
      </rPr>
      <t>TAPA BURACO (EXCETO FORN. E TRANSP. MAT.)</t>
    </r>
  </si>
  <si>
    <r>
      <rPr>
        <sz val="9"/>
        <rFont val="Arial"/>
        <family val="2"/>
      </rPr>
      <t>REMENDO PROFUNDO (EXCETO FORN. E TRANSP. MAT.)</t>
    </r>
  </si>
  <si>
    <r>
      <rPr>
        <sz val="9"/>
        <rFont val="Arial"/>
        <family val="2"/>
      </rPr>
      <t>ROÇADA MANUAL</t>
    </r>
  </si>
  <si>
    <r>
      <rPr>
        <sz val="9"/>
        <rFont val="Arial"/>
        <family val="2"/>
      </rPr>
      <t>Ha</t>
    </r>
  </si>
  <si>
    <r>
      <rPr>
        <sz val="9"/>
        <rFont val="Arial"/>
        <family val="2"/>
      </rPr>
      <t>ROÇADA COM ROÇADEIRA COSTAL</t>
    </r>
  </si>
  <si>
    <r>
      <rPr>
        <sz val="9"/>
        <rFont val="Arial"/>
        <family val="2"/>
      </rPr>
      <t>ROÇADA MECÂNIZADA</t>
    </r>
  </si>
  <si>
    <r>
      <rPr>
        <sz val="9"/>
        <rFont val="Arial"/>
        <family val="2"/>
      </rPr>
      <t>CAPINA MANUAL</t>
    </r>
  </si>
  <si>
    <r>
      <rPr>
        <sz val="9"/>
        <rFont val="Arial"/>
        <family val="2"/>
      </rPr>
      <t>LIMPEZA DE MEIO-FIO E DESCIDA D´AGUA</t>
    </r>
  </si>
  <si>
    <r>
      <rPr>
        <sz val="9"/>
        <rFont val="Arial"/>
        <family val="2"/>
      </rPr>
      <t>LIMPEZA DE SARJETA</t>
    </r>
  </si>
  <si>
    <r>
      <rPr>
        <sz val="9"/>
        <rFont val="Arial"/>
        <family val="2"/>
      </rPr>
      <t>LIMPEZA DE VALETAS  DE CORTE</t>
    </r>
  </si>
  <si>
    <r>
      <rPr>
        <sz val="9"/>
        <rFont val="Arial"/>
        <family val="2"/>
      </rPr>
      <t>LIMPEZA DE PONTE</t>
    </r>
  </si>
  <si>
    <r>
      <rPr>
        <sz val="9"/>
        <rFont val="Arial"/>
        <family val="2"/>
      </rPr>
      <t>RECUPERAÇÃO DE PONTES DE MADEIRA</t>
    </r>
  </si>
  <si>
    <r>
      <rPr>
        <sz val="9"/>
        <rFont val="Arial"/>
        <family val="2"/>
      </rPr>
      <t>DESOBSTRUÇÃO DE BUEIROS</t>
    </r>
  </si>
  <si>
    <r>
      <rPr>
        <sz val="9"/>
        <rFont val="Arial"/>
        <family val="2"/>
      </rPr>
      <t>REMOÇÃO DE BARREIRA (MANUAL)</t>
    </r>
  </si>
  <si>
    <r>
      <rPr>
        <sz val="9"/>
        <rFont val="Arial"/>
        <family val="2"/>
      </rPr>
      <t>REMOÇÃO DE BARREIRA</t>
    </r>
  </si>
  <si>
    <r>
      <rPr>
        <sz val="9"/>
        <rFont val="Arial"/>
        <family val="2"/>
      </rPr>
      <t>RECOMPOSIÇÃO MANUAL DE ATERRO</t>
    </r>
  </si>
  <si>
    <r>
      <rPr>
        <sz val="9"/>
        <rFont val="Arial"/>
        <family val="2"/>
      </rPr>
      <t>RECOMPOSIÇÃO MECÂNIZADA DE ATERRO</t>
    </r>
  </si>
  <si>
    <r>
      <rPr>
        <sz val="9"/>
        <rFont val="Arial"/>
        <family val="2"/>
      </rPr>
      <t>RECOMPOSIÇÃO DE GUARDA-CORPO (EXCETO TRANSPORTE)</t>
    </r>
  </si>
  <si>
    <r>
      <rPr>
        <sz val="9"/>
        <rFont val="Arial"/>
        <family val="2"/>
      </rPr>
      <t>RECOMPOSIÇÃO DE DRENAGEM SUPERFICIAL</t>
    </r>
  </si>
  <si>
    <r>
      <rPr>
        <sz val="9"/>
        <rFont val="Arial"/>
        <family val="2"/>
      </rPr>
      <t>CAIAÇÃO (3 DEMÃOS)</t>
    </r>
  </si>
  <si>
    <r>
      <rPr>
        <sz val="9"/>
        <rFont val="Arial"/>
        <family val="2"/>
      </rPr>
      <t>SELAGEM DE TRINCA(EXC. MAT. BET. E TRANSP. MAT.) (AC)</t>
    </r>
  </si>
  <si>
    <r>
      <rPr>
        <sz val="9"/>
        <rFont val="Arial"/>
        <family val="2"/>
      </rPr>
      <t>l</t>
    </r>
  </si>
  <si>
    <r>
      <rPr>
        <sz val="9"/>
        <rFont val="Arial"/>
        <family val="2"/>
      </rPr>
      <t>USINAGEM DE PRÉ-MISTURADO A FRIO - PMF</t>
    </r>
  </si>
  <si>
    <r>
      <rPr>
        <sz val="9"/>
        <rFont val="Arial"/>
        <family val="2"/>
      </rPr>
      <t>USINAGEM DE CONCRETO BETUMINOSO USINADO À QUENTE - CBUQ - FAIXA C</t>
    </r>
  </si>
  <si>
    <r>
      <rPr>
        <b/>
        <sz val="9"/>
        <rFont val="Arial"/>
        <family val="2"/>
      </rPr>
      <t>PAVIMENTAÇÃO URBANA</t>
    </r>
  </si>
  <si>
    <r>
      <rPr>
        <sz val="9"/>
        <rFont val="Arial"/>
        <family val="2"/>
      </rPr>
      <t>LIMPEZA (PAV.URB.)</t>
    </r>
  </si>
  <si>
    <r>
      <rPr>
        <sz val="9"/>
        <rFont val="Arial"/>
        <family val="2"/>
      </rPr>
      <t>CARGA DE ENTULHOS (PAV.URB.)</t>
    </r>
  </si>
  <si>
    <r>
      <rPr>
        <sz val="9"/>
        <rFont val="Arial"/>
        <family val="2"/>
      </rPr>
      <t>TRANSPORTE DE ENTULHOS (PAV.URB.)</t>
    </r>
  </si>
  <si>
    <r>
      <rPr>
        <sz val="9"/>
        <rFont val="Arial"/>
        <family val="2"/>
      </rPr>
      <t>ESCAVAÇÃO E CARGA DE MAT. DE 1ºCAT (PAV.URB.)</t>
    </r>
  </si>
  <si>
    <r>
      <rPr>
        <sz val="9"/>
        <rFont val="Arial"/>
        <family val="2"/>
      </rPr>
      <t>TRANSPORTE DE MAT. DE 1º CAT.-À CAMINHÃO (PAV.URB.)</t>
    </r>
  </si>
  <si>
    <r>
      <rPr>
        <sz val="9"/>
        <rFont val="Arial"/>
        <family val="2"/>
      </rPr>
      <t>COMPACTAÇÃO A 95% DO PROCTOR NORMAL (PAV.URB.)</t>
    </r>
  </si>
  <si>
    <r>
      <rPr>
        <sz val="9"/>
        <rFont val="Arial"/>
        <family val="2"/>
      </rPr>
      <t>COMPACTAÇÃO A 100% DO PROCTOR NORMAL (PAV.URB.)</t>
    </r>
  </si>
  <si>
    <r>
      <rPr>
        <sz val="9"/>
        <rFont val="Arial"/>
        <family val="2"/>
      </rPr>
      <t>SCO - Sistema de Custos e Orçamentos                                                                                                                                  Página: 7 de 11</t>
    </r>
  </si>
  <si>
    <r>
      <rPr>
        <sz val="9"/>
        <rFont val="Arial"/>
        <family val="2"/>
      </rPr>
      <t>REGULARIZAÇÃO E COMPACTAÇÃO DO SUB-LEITO (PAV.URB.)</t>
    </r>
  </si>
  <si>
    <r>
      <rPr>
        <sz val="9"/>
        <rFont val="Arial"/>
        <family val="2"/>
      </rPr>
      <t>ESCAVAÇÃO E CARGA DE MATERIAL DE JAZIDA (PAV.URB.)</t>
    </r>
  </si>
  <si>
    <r>
      <rPr>
        <sz val="9"/>
        <rFont val="Arial"/>
        <family val="2"/>
      </rPr>
      <t>TRANSPORTE DE MATERIAL DE JAZIDA (CASCALHO) (PAV.URB.)</t>
    </r>
  </si>
  <si>
    <r>
      <rPr>
        <sz val="9"/>
        <rFont val="Arial"/>
        <family val="2"/>
      </rPr>
      <t>ESTABILIZAÇÃO GRANULOMÉTRICA SEM MISTURA (PAV.URB.)</t>
    </r>
  </si>
  <si>
    <r>
      <rPr>
        <sz val="9"/>
        <rFont val="Arial"/>
        <family val="2"/>
      </rPr>
      <t>ESTABILIZAÇÃO SOLO-CIMENTO 2% PESO-PISTA (PAV.URB.) S/ TRANS. LOCAL DE CIMENTO</t>
    </r>
  </si>
  <si>
    <r>
      <rPr>
        <sz val="9"/>
        <rFont val="Arial"/>
        <family val="2"/>
      </rPr>
      <t>IMPRIMAÇÃO (PAV.URB.)</t>
    </r>
  </si>
  <si>
    <r>
      <rPr>
        <sz val="9"/>
        <rFont val="Arial"/>
        <family val="2"/>
      </rPr>
      <t>PINTURA DE LIGAÇÃO (PAV.URB.)</t>
    </r>
  </si>
  <si>
    <r>
      <rPr>
        <sz val="9"/>
        <rFont val="Arial"/>
        <family val="2"/>
      </rPr>
      <t>TRATAMENTO SUPERFICIAL DUPLO - TSD (BC) (PAV.URB.)</t>
    </r>
  </si>
  <si>
    <r>
      <rPr>
        <sz val="9"/>
        <rFont val="Arial"/>
        <family val="2"/>
      </rPr>
      <t>CAPA SELANTE COM PÓ-DE-PEDRA (PAV.URB.)</t>
    </r>
  </si>
  <si>
    <r>
      <rPr>
        <sz val="9"/>
        <rFont val="Arial"/>
        <family val="2"/>
      </rPr>
      <t>CONCRETO BETUMINOSO USINADO À QUENTE - CBUQ (PAV. URB.)</t>
    </r>
  </si>
  <si>
    <r>
      <rPr>
        <sz val="9"/>
        <rFont val="Arial"/>
        <family val="2"/>
      </rPr>
      <t>PRÉ-MISTURADO A FRIO - PMF (PAV.URB.)</t>
    </r>
  </si>
  <si>
    <r>
      <rPr>
        <sz val="9"/>
        <rFont val="Arial"/>
        <family val="2"/>
      </rPr>
      <t>BLOKRET 8 CM - CONCRETO  FCK=25 MPA (PAV.URB.)</t>
    </r>
  </si>
  <si>
    <r>
      <rPr>
        <sz val="9"/>
        <rFont val="Arial"/>
        <family val="2"/>
      </rPr>
      <t>PARALELEPÍPEDO (PAV.URB.)</t>
    </r>
  </si>
  <si>
    <r>
      <rPr>
        <sz val="9"/>
        <rFont val="Arial"/>
        <family val="2"/>
      </rPr>
      <t>LAMA ASFÁLTICA FINA (PAV.URB.)</t>
    </r>
  </si>
  <si>
    <r>
      <rPr>
        <sz val="9"/>
        <rFont val="Arial"/>
        <family val="2"/>
      </rPr>
      <t>TRATAMENTO SUPERFICIAL SIMPLES - TSS (BC) (PAV.URB.)</t>
    </r>
  </si>
  <si>
    <r>
      <rPr>
        <sz val="9"/>
        <rFont val="Arial"/>
        <family val="2"/>
      </rPr>
      <t>MICRORREVESTIMENTO À FRIO - 0,8cm S/COMP. (BC) (PAV.URB.)</t>
    </r>
  </si>
  <si>
    <r>
      <rPr>
        <sz val="9"/>
        <rFont val="Arial"/>
        <family val="2"/>
      </rPr>
      <t>MICRORREVESTIMENTO À FRIO - 1,0cm S/COMP. (BC) (PAV.URB.)</t>
    </r>
  </si>
  <si>
    <r>
      <rPr>
        <sz val="9"/>
        <rFont val="Arial"/>
        <family val="2"/>
      </rPr>
      <t>TRANSPORTE LOCAL DE MATERIAL BETUMINOSO (PAV.URB.)</t>
    </r>
  </si>
  <si>
    <r>
      <rPr>
        <sz val="9"/>
        <rFont val="Arial"/>
        <family val="2"/>
      </rPr>
      <t>TRANSPORTE LOCAL DE MASSA ASFÁLTICA (PAV.URB.)</t>
    </r>
  </si>
  <si>
    <r>
      <rPr>
        <sz val="9"/>
        <rFont val="Arial"/>
        <family val="2"/>
      </rPr>
      <t>TRANSPORTE LOCAL DE AGREGADO (PAV.URB.)</t>
    </r>
  </si>
  <si>
    <r>
      <rPr>
        <sz val="9"/>
        <rFont val="Arial"/>
        <family val="2"/>
      </rPr>
      <t>TRANSPORTE LOCAL DE CIMENTO / CAL / FILLER (PAV.URB.)</t>
    </r>
  </si>
  <si>
    <r>
      <rPr>
        <sz val="9"/>
        <rFont val="Arial"/>
        <family val="2"/>
      </rPr>
      <t>CALÇADA EM CONCRETO DESEMPENADO 15MPa - ESPESSURA = 5cm (AC/BC)</t>
    </r>
  </si>
  <si>
    <r>
      <rPr>
        <sz val="9"/>
        <rFont val="Arial"/>
        <family val="2"/>
      </rPr>
      <t>MEIO FIO SEM SARJETA - MFU01</t>
    </r>
  </si>
  <si>
    <r>
      <rPr>
        <sz val="9"/>
        <rFont val="Arial"/>
        <family val="2"/>
      </rPr>
      <t>MEIO FIO COM SARJETA - MFU02</t>
    </r>
  </si>
  <si>
    <r>
      <rPr>
        <b/>
        <sz val="9"/>
        <rFont val="Arial"/>
        <family val="2"/>
      </rPr>
      <t>HORAS  DE  EQUIPAMENTO - OAE</t>
    </r>
  </si>
  <si>
    <r>
      <rPr>
        <sz val="9"/>
        <rFont val="Arial"/>
        <family val="2"/>
      </rPr>
      <t>GUINDASTE 30 T - MÍNIMO 10H/DIA</t>
    </r>
  </si>
  <si>
    <r>
      <rPr>
        <sz val="9"/>
        <rFont val="Arial"/>
        <family val="2"/>
      </rPr>
      <t>h</t>
    </r>
  </si>
  <si>
    <r>
      <rPr>
        <sz val="9"/>
        <rFont val="Arial"/>
        <family val="2"/>
      </rPr>
      <t>GUINDASTE 60 T - MÍNIMO 10H/DIA</t>
    </r>
  </si>
  <si>
    <r>
      <rPr>
        <sz val="9"/>
        <rFont val="Arial"/>
        <family val="2"/>
      </rPr>
      <t>GUINDASTE 90 T - MÍNIMO 10H/DIA</t>
    </r>
  </si>
  <si>
    <r>
      <rPr>
        <sz val="9"/>
        <rFont val="Arial"/>
        <family val="2"/>
      </rPr>
      <t>GUINDASTE 120 T - MÍNIMO 10H/DIA</t>
    </r>
  </si>
  <si>
    <r>
      <rPr>
        <b/>
        <sz val="9"/>
        <rFont val="Arial"/>
        <family val="2"/>
      </rPr>
      <t>GALERIA DE ÁGUAS PLUVIAIS / DRENAGEM URBANA</t>
    </r>
  </si>
  <si>
    <r>
      <rPr>
        <sz val="9"/>
        <rFont val="Arial"/>
        <family val="2"/>
      </rPr>
      <t>ESCAVAÇÃO MANUAL DE VALAS</t>
    </r>
  </si>
  <si>
    <r>
      <rPr>
        <sz val="9"/>
        <rFont val="Arial"/>
        <family val="2"/>
      </rPr>
      <t>ESCAVAÇÃO MECÂNICA EM TERRA</t>
    </r>
  </si>
  <si>
    <r>
      <rPr>
        <sz val="9"/>
        <rFont val="Arial"/>
        <family val="2"/>
      </rPr>
      <t>ESCAVAÇÃO MECÂNICA EM CASCALHO</t>
    </r>
  </si>
  <si>
    <r>
      <rPr>
        <sz val="9"/>
        <rFont val="Arial"/>
        <family val="2"/>
      </rPr>
      <t>ESCAVAÇÃO MECÂNICA EM ROCHA DECOMP. OU MATACÃO</t>
    </r>
  </si>
  <si>
    <r>
      <rPr>
        <sz val="9"/>
        <rFont val="Arial"/>
        <family val="2"/>
      </rPr>
      <t>ESCAVAÇÃO MECÂNICA EM SOLO MOLE</t>
    </r>
  </si>
  <si>
    <r>
      <rPr>
        <sz val="9"/>
        <rFont val="Arial"/>
        <family val="2"/>
      </rPr>
      <t>REATERRO APILOADO DE VALAS</t>
    </r>
  </si>
  <si>
    <r>
      <rPr>
        <sz val="9"/>
        <rFont val="Arial"/>
        <family val="2"/>
      </rPr>
      <t>REATERRO DE VALAS C/ COMPACTAÇÃO VIBRATÓRIA</t>
    </r>
  </si>
  <si>
    <r>
      <rPr>
        <sz val="9"/>
        <rFont val="Arial"/>
        <family val="2"/>
      </rPr>
      <t>FORNECIMENTO E ASSENTAMENTO DE TUBO D=0,40 M</t>
    </r>
  </si>
  <si>
    <r>
      <rPr>
        <sz val="9"/>
        <rFont val="Arial"/>
        <family val="2"/>
      </rPr>
      <t>FORNECIMENTO E ASSENTAMENTO DE TUBO D=0,60 M</t>
    </r>
  </si>
  <si>
    <r>
      <rPr>
        <sz val="9"/>
        <rFont val="Arial"/>
        <family val="2"/>
      </rPr>
      <t>FORNECIMENTO E ASSENTAMENTO DE TUBO D=0,80 M</t>
    </r>
  </si>
  <si>
    <r>
      <rPr>
        <sz val="9"/>
        <rFont val="Arial"/>
        <family val="2"/>
      </rPr>
      <t>FORNECIMENTO E ASSENTAMENTO DE TUBO D=1,00 M</t>
    </r>
  </si>
  <si>
    <r>
      <rPr>
        <sz val="9"/>
        <rFont val="Arial"/>
        <family val="2"/>
      </rPr>
      <t>FORNECIMENTO E ASSENTAMENTO DE TUBO D=1,20 M</t>
    </r>
  </si>
  <si>
    <r>
      <rPr>
        <sz val="9"/>
        <rFont val="Arial"/>
        <family val="2"/>
      </rPr>
      <t>FORNECIMENTO E ASSENTAMENTO DE TUBO D=1,50 M</t>
    </r>
  </si>
  <si>
    <r>
      <rPr>
        <sz val="9"/>
        <rFont val="Arial"/>
        <family val="2"/>
      </rPr>
      <t>POÇO DE VISITA PARA REDE D=0,40 M (AC/BC)</t>
    </r>
  </si>
  <si>
    <r>
      <rPr>
        <sz val="9"/>
        <rFont val="Arial"/>
        <family val="2"/>
      </rPr>
      <t>ACRÉSCIMO NA ALTURA DO P.V. PARA REDE D= 0,40 M (AC)</t>
    </r>
  </si>
  <si>
    <r>
      <rPr>
        <sz val="9"/>
        <rFont val="Arial"/>
        <family val="2"/>
      </rPr>
      <t>POÇO DE VISITA PARA REDE D=0,60 M, PARTE FIXA C/1,00M DE ALTURA (AC/BC)</t>
    </r>
  </si>
  <si>
    <r>
      <rPr>
        <sz val="9"/>
        <rFont val="Arial"/>
        <family val="2"/>
      </rPr>
      <t>ACRÉSCIMO NA ALTURA DO P.V. PARA REDE D= 0,60 M (AC)</t>
    </r>
  </si>
  <si>
    <r>
      <rPr>
        <sz val="9"/>
        <rFont val="Arial"/>
        <family val="2"/>
      </rPr>
      <t>POÇO DE VISITA PARA REDE D=0,80 M, PARTE FIXA C/ 1,00M DE ALTURA (AC/BC)</t>
    </r>
  </si>
  <si>
    <r>
      <rPr>
        <sz val="9"/>
        <rFont val="Arial"/>
        <family val="2"/>
      </rPr>
      <t>ACRÉSCIMO NA ALTURA DO P.V. PARA REDE D= 0,80 M (AC)</t>
    </r>
  </si>
  <si>
    <r>
      <rPr>
        <sz val="9"/>
        <rFont val="Arial"/>
        <family val="2"/>
      </rPr>
      <t>POÇO DE VISITA PARA REDE D=1,00 M, PARTE FIXA C/ 1,00 M DE ALTURA (AC/BC)</t>
    </r>
  </si>
  <si>
    <r>
      <rPr>
        <sz val="9"/>
        <rFont val="Arial"/>
        <family val="2"/>
      </rPr>
      <t>ACRÉSCIMO NA ALTURA DO POÇO DE VISITA PARA REDE D=1,00 M (AC)</t>
    </r>
  </si>
  <si>
    <r>
      <rPr>
        <sz val="9"/>
        <rFont val="Arial"/>
        <family val="2"/>
      </rPr>
      <t>POÇO DE VISITA PARA REDE D=1,20 M, PARTE FIXA C/ 1,00 M DE ALTURA (AC/BC)</t>
    </r>
  </si>
  <si>
    <r>
      <rPr>
        <sz val="9"/>
        <rFont val="Arial"/>
        <family val="2"/>
      </rPr>
      <t>ACRÉSCIMO NA ALTURA DO P.V. PARA REDE D= 1,20 M (AC)</t>
    </r>
  </si>
  <si>
    <r>
      <rPr>
        <sz val="9"/>
        <rFont val="Arial"/>
        <family val="2"/>
      </rPr>
      <t>POÇO DE VISITA PARA REDE D=1,50 M, PARTE FIXA C/ 1,00 M DE ALTURA (AC/BC)</t>
    </r>
  </si>
  <si>
    <r>
      <rPr>
        <sz val="9"/>
        <rFont val="Arial"/>
        <family val="2"/>
      </rPr>
      <t>ACRÉSCIMO NA ALTURA DO POÇO DE VISITA PARA REDE D=1,50 M (AC)</t>
    </r>
  </si>
  <si>
    <r>
      <rPr>
        <sz val="9"/>
        <rFont val="Arial"/>
        <family val="2"/>
      </rPr>
      <t>CHAMINÉ PARA POÇO DE VISITA,INCLUSIVE TAMPÃO E ANEL (AC/BC)</t>
    </r>
  </si>
  <si>
    <r>
      <rPr>
        <sz val="9"/>
        <rFont val="Arial"/>
        <family val="2"/>
      </rPr>
      <t>BOCA-DE-LOBO, ALTURA MÉDIA DE 1,30 M (AC/BC)</t>
    </r>
  </si>
  <si>
    <r>
      <rPr>
        <sz val="9"/>
        <rFont val="Arial"/>
        <family val="2"/>
      </rPr>
      <t>DRENO DE TUBO PEAD 100MM (0,5MX0,4M) (GAP) (AC/BC)</t>
    </r>
  </si>
  <si>
    <r>
      <rPr>
        <sz val="9"/>
        <rFont val="Arial"/>
        <family val="2"/>
      </rPr>
      <t>GEOTEXTIL - BIDIM RT-16 OU EQUIVALENTE</t>
    </r>
  </si>
  <si>
    <r>
      <rPr>
        <sz val="9"/>
        <rFont val="Arial"/>
        <family val="2"/>
      </rPr>
      <t>LASTRO DE BRITA (GAP)</t>
    </r>
  </si>
  <si>
    <r>
      <rPr>
        <sz val="9"/>
        <rFont val="Arial"/>
        <family val="2"/>
      </rPr>
      <t>LASTRO DE PEDRA MARROADA (GAP)</t>
    </r>
  </si>
  <si>
    <r>
      <rPr>
        <sz val="9"/>
        <rFont val="Arial"/>
        <family val="2"/>
      </rPr>
      <t>ESCORAMENTO CONTÍNUO EM VALAS(ESP. 2,00M)</t>
    </r>
  </si>
  <si>
    <r>
      <rPr>
        <sz val="9"/>
        <rFont val="Arial"/>
        <family val="2"/>
      </rPr>
      <t>SCO - Sistema de Custos e Orçamentos                                                                                                                                  Página: 8 de 11</t>
    </r>
  </si>
  <si>
    <r>
      <rPr>
        <sz val="9"/>
        <rFont val="Arial"/>
        <family val="2"/>
      </rPr>
      <t>ESCORAMENTO DESCONTÍNUO EM VALAS(ESPAÇ.1,80 M)</t>
    </r>
  </si>
  <si>
    <r>
      <rPr>
        <sz val="9"/>
        <rFont val="Arial"/>
        <family val="2"/>
      </rPr>
      <t>ESCAVAÇÃO DE MATERIAL DE 3ª CATEGORIA EM VALAS (GAP)</t>
    </r>
  </si>
  <si>
    <r>
      <rPr>
        <sz val="9"/>
        <rFont val="Arial"/>
        <family val="2"/>
      </rPr>
      <t>CARGA DE MATERIAL DE GALERIAS</t>
    </r>
  </si>
  <si>
    <r>
      <rPr>
        <b/>
        <sz val="9"/>
        <rFont val="Arial"/>
        <family val="2"/>
      </rPr>
      <t>ESCAVAÇÃO - OAE</t>
    </r>
  </si>
  <si>
    <r>
      <rPr>
        <sz val="9"/>
        <rFont val="Arial"/>
        <family val="2"/>
      </rPr>
      <t>ESCAVAÇÃO MANUAL MAT. 1ª CAT.</t>
    </r>
  </si>
  <si>
    <r>
      <rPr>
        <sz val="9"/>
        <rFont val="Arial"/>
        <family val="2"/>
      </rPr>
      <t>ESCAVAÇÃO MANUAL MAT. 2ª CAT.</t>
    </r>
  </si>
  <si>
    <r>
      <rPr>
        <sz val="9"/>
        <rFont val="Arial"/>
        <family val="2"/>
      </rPr>
      <t>ESCAVAÇÃO MANUAL MAT. 3ª CAT.</t>
    </r>
  </si>
  <si>
    <r>
      <rPr>
        <sz val="9"/>
        <rFont val="Arial"/>
        <family val="2"/>
      </rPr>
      <t>ESCAVAÇÃO MECÂNIZADA</t>
    </r>
  </si>
  <si>
    <r>
      <rPr>
        <b/>
        <sz val="9"/>
        <rFont val="Arial"/>
        <family val="2"/>
      </rPr>
      <t>ESTACA RAIZ</t>
    </r>
  </si>
  <si>
    <r>
      <rPr>
        <sz val="9"/>
        <rFont val="Arial"/>
        <family val="2"/>
      </rPr>
      <t>ESTACA RAIZ PERFURADA NO SOLO - D = 31 cm</t>
    </r>
  </si>
  <si>
    <r>
      <rPr>
        <sz val="9"/>
        <rFont val="Arial"/>
        <family val="2"/>
      </rPr>
      <t>ESTACA RAIZ PERFURADA NO SOLO - D = 40 cm</t>
    </r>
  </si>
  <si>
    <r>
      <rPr>
        <sz val="9"/>
        <rFont val="Arial"/>
        <family val="2"/>
      </rPr>
      <t>ESTACA RAIZ PERFURADA NA ROCHA - D = 31 cm</t>
    </r>
  </si>
  <si>
    <r>
      <rPr>
        <sz val="9"/>
        <rFont val="Arial"/>
        <family val="2"/>
      </rPr>
      <t>ESTACA RAIZ PERFURADA NA ROCHA - D = 40 cm</t>
    </r>
  </si>
  <si>
    <r>
      <rPr>
        <sz val="9"/>
        <rFont val="Arial"/>
        <family val="2"/>
      </rPr>
      <t>TUBO DE REVESTIMENTO PARA ESTACA RAIZ (CAMISA PERDIDA) - D = 273,0 mm</t>
    </r>
  </si>
  <si>
    <r>
      <rPr>
        <sz val="9"/>
        <rFont val="Arial"/>
        <family val="2"/>
      </rPr>
      <t>TUBO DE REVESTIMENTO PARA ESTACA RAIZ (CAMISA PERDIDA) - D = 323,8 mm</t>
    </r>
  </si>
  <si>
    <r>
      <rPr>
        <b/>
        <sz val="9"/>
        <rFont val="Arial"/>
        <family val="2"/>
      </rPr>
      <t>TUBULÃO CEU ABERTO (TCA)</t>
    </r>
  </si>
  <si>
    <r>
      <rPr>
        <sz val="9"/>
        <rFont val="Arial"/>
        <family val="2"/>
      </rPr>
      <t>(TCA) EM SOLO MAT. 1ª CAT.</t>
    </r>
  </si>
  <si>
    <r>
      <rPr>
        <sz val="9"/>
        <rFont val="Arial"/>
        <family val="2"/>
      </rPr>
      <t>(TCA) EM PEDRA MAT. 2ª CAT.</t>
    </r>
  </si>
  <si>
    <r>
      <rPr>
        <sz val="9"/>
        <rFont val="Arial"/>
        <family val="2"/>
      </rPr>
      <t>(TCA) EM ROCHA MAT. 3ª CAT.</t>
    </r>
  </si>
  <si>
    <r>
      <rPr>
        <sz val="9"/>
        <rFont val="Arial"/>
        <family val="2"/>
      </rPr>
      <t>(TCA) ALARG. BASE MAT. 1ª CAT.</t>
    </r>
  </si>
  <si>
    <r>
      <rPr>
        <sz val="9"/>
        <rFont val="Arial"/>
        <family val="2"/>
      </rPr>
      <t>(TCA) ALARG. BASE MAT. 2ª CAT.</t>
    </r>
  </si>
  <si>
    <r>
      <rPr>
        <sz val="9"/>
        <rFont val="Arial"/>
        <family val="2"/>
      </rPr>
      <t>(TCA) ALARG. BASE MAT. 3ª CAT.</t>
    </r>
  </si>
  <si>
    <r>
      <rPr>
        <b/>
        <sz val="9"/>
        <rFont val="Arial"/>
        <family val="2"/>
      </rPr>
      <t>TUBULÃO AR COMPRIMIDO (TAC)</t>
    </r>
  </si>
  <si>
    <r>
      <rPr>
        <sz val="9"/>
        <rFont val="Arial"/>
        <family val="2"/>
      </rPr>
      <t>(TAC) EM SOLO MAT. 1ª CAT.</t>
    </r>
  </si>
  <si>
    <r>
      <rPr>
        <sz val="9"/>
        <rFont val="Arial"/>
        <family val="2"/>
      </rPr>
      <t>(TAC) ALARG. BASE MAT. 1ª CAT.</t>
    </r>
  </si>
  <si>
    <r>
      <rPr>
        <sz val="9"/>
        <rFont val="Arial"/>
        <family val="2"/>
      </rPr>
      <t>(TAC) EM PEDRA MAT. 2ª CAT.</t>
    </r>
  </si>
  <si>
    <r>
      <rPr>
        <sz val="9"/>
        <rFont val="Arial"/>
        <family val="2"/>
      </rPr>
      <t>(TAC) ALARG. BASE MAT. 2ª CAT.</t>
    </r>
  </si>
  <si>
    <r>
      <rPr>
        <sz val="9"/>
        <rFont val="Arial"/>
        <family val="2"/>
      </rPr>
      <t>(TAC) EM ROCHA MAT. 3ª CAT.</t>
    </r>
  </si>
  <si>
    <r>
      <rPr>
        <sz val="9"/>
        <rFont val="Arial"/>
        <family val="2"/>
      </rPr>
      <t>(TAC) ALARG. BASE MAT. 3ª CAT.</t>
    </r>
  </si>
  <si>
    <r>
      <rPr>
        <b/>
        <sz val="9"/>
        <rFont val="Arial"/>
        <family val="2"/>
      </rPr>
      <t>ESCORAMENTO</t>
    </r>
  </si>
  <si>
    <r>
      <rPr>
        <sz val="9"/>
        <rFont val="Arial"/>
        <family val="2"/>
      </rPr>
      <t>ESCORAMENTO PARA PONTE</t>
    </r>
  </si>
  <si>
    <r>
      <rPr>
        <sz val="9"/>
        <rFont val="Arial"/>
        <family val="2"/>
      </rPr>
      <t>ESCORAMENTO PARA BUEIRO</t>
    </r>
  </si>
  <si>
    <r>
      <rPr>
        <b/>
        <sz val="9"/>
        <rFont val="Arial"/>
        <family val="2"/>
      </rPr>
      <t>AÇO E FORMAS</t>
    </r>
  </si>
  <si>
    <r>
      <rPr>
        <sz val="9"/>
        <rFont val="Arial"/>
        <family val="2"/>
      </rPr>
      <t>FORMA CHAPA COMPENSADA RESINADA 12 mm - UTILIZAÇÃO 1X (CONFECÇÃO, INSTALAÇÃO E RETIRADA)</t>
    </r>
  </si>
  <si>
    <r>
      <rPr>
        <sz val="9"/>
        <rFont val="Arial"/>
        <family val="2"/>
      </rPr>
      <t>FORMA CHAPA COMPENSADA PLASTIFICADA 17 mm - UTILIZAÇÃO 1X (CONFECÇÃO, INSTALAÇÃO E RETIRADA)</t>
    </r>
  </si>
  <si>
    <r>
      <rPr>
        <sz val="9"/>
        <rFont val="Arial"/>
        <family val="2"/>
      </rPr>
      <t>FORMA CHAPA COMPENSADA RESINADA 12 mm - UTILIZAÇÃO 3X (CONFECÇÃO, INSTALAÇÃO E RETIRADA)</t>
    </r>
  </si>
  <si>
    <r>
      <rPr>
        <sz val="9"/>
        <rFont val="Arial"/>
        <family val="2"/>
      </rPr>
      <t>FORMA CHAPA COMPENSADA PLASTIFICADA 17 mm - UTILIZAÇÃO 3X (CONFECÇÃO, INSTALAÇÃO E RETIRADA)</t>
    </r>
  </si>
  <si>
    <r>
      <rPr>
        <sz val="9"/>
        <rFont val="Arial"/>
        <family val="2"/>
      </rPr>
      <t>AÇO CA50/60 AQUISIÇÃO, ARMAÇÃO E COLOCAÇÃO (INCLUSO PERDAS)</t>
    </r>
  </si>
  <si>
    <r>
      <rPr>
        <sz val="9"/>
        <rFont val="Arial"/>
        <family val="2"/>
      </rPr>
      <t>Kg</t>
    </r>
  </si>
  <si>
    <r>
      <rPr>
        <b/>
        <sz val="9"/>
        <rFont val="Arial"/>
        <family val="2"/>
      </rPr>
      <t>CONCRETOS</t>
    </r>
  </si>
  <si>
    <r>
      <rPr>
        <sz val="9"/>
        <rFont val="Arial"/>
        <family val="2"/>
      </rPr>
      <t>CONCRETO FCK=15 MPA</t>
    </r>
  </si>
  <si>
    <r>
      <rPr>
        <sz val="9"/>
        <rFont val="Arial"/>
        <family val="2"/>
      </rPr>
      <t>CONCRETO USINADO FCK=15 MPA</t>
    </r>
  </si>
  <si>
    <r>
      <rPr>
        <sz val="9"/>
        <rFont val="Arial"/>
        <family val="2"/>
      </rPr>
      <t>CONCRETO USINADO BOMBEÁVEL FCK=15 MPA</t>
    </r>
  </si>
  <si>
    <r>
      <rPr>
        <sz val="9"/>
        <rFont val="Arial"/>
        <family val="2"/>
      </rPr>
      <t>CONCRETO USINADO FCK=20 MPA</t>
    </r>
  </si>
  <si>
    <r>
      <rPr>
        <sz val="9"/>
        <rFont val="Arial"/>
        <family val="2"/>
      </rPr>
      <t>CONCRETO USINADO FCK=25 MPA</t>
    </r>
  </si>
  <si>
    <r>
      <rPr>
        <sz val="9"/>
        <rFont val="Arial"/>
        <family val="2"/>
      </rPr>
      <t>CONCRETO USINADO FCK=30 MPA</t>
    </r>
  </si>
  <si>
    <r>
      <rPr>
        <sz val="9"/>
        <rFont val="Arial"/>
        <family val="2"/>
      </rPr>
      <t>CONCRETO USINADO FCK=35 MPA</t>
    </r>
  </si>
  <si>
    <r>
      <rPr>
        <sz val="9"/>
        <rFont val="Arial"/>
        <family val="2"/>
      </rPr>
      <t>CONCRETO USINADO FCK=40 MPA</t>
    </r>
  </si>
  <si>
    <r>
      <rPr>
        <sz val="9"/>
        <rFont val="Arial"/>
        <family val="2"/>
      </rPr>
      <t>CONCRETO USINADO BOMBEÁVEL FCK=20 MPA</t>
    </r>
  </si>
  <si>
    <r>
      <rPr>
        <sz val="9"/>
        <rFont val="Arial"/>
        <family val="2"/>
      </rPr>
      <t>CONCRETO USINADO BOMBEÁVEL FCK=25 MPA</t>
    </r>
  </si>
  <si>
    <r>
      <rPr>
        <sz val="9"/>
        <rFont val="Arial"/>
        <family val="2"/>
      </rPr>
      <t>CONCRETO USINADO BOMBEÁVEL FCK=30 MPA</t>
    </r>
  </si>
  <si>
    <r>
      <rPr>
        <sz val="9"/>
        <rFont val="Arial"/>
        <family val="2"/>
      </rPr>
      <t>CONCRETO USINADO BOMBEÁVEL FCK=35 MPA</t>
    </r>
  </si>
  <si>
    <r>
      <rPr>
        <sz val="9"/>
        <rFont val="Arial"/>
        <family val="2"/>
      </rPr>
      <t>CONCRETO USINADO BOMBEÁVEL FCK=40 MPA</t>
    </r>
  </si>
  <si>
    <r>
      <rPr>
        <sz val="9"/>
        <rFont val="Arial"/>
        <family val="2"/>
      </rPr>
      <t>CONCRETO FCK=20 MPA</t>
    </r>
  </si>
  <si>
    <r>
      <rPr>
        <sz val="9"/>
        <rFont val="Arial"/>
        <family val="2"/>
      </rPr>
      <t>CONCRETO FCK=25 MPA</t>
    </r>
  </si>
  <si>
    <r>
      <rPr>
        <sz val="9"/>
        <rFont val="Arial"/>
        <family val="2"/>
      </rPr>
      <t>CONCRETO FCK=30 MPA</t>
    </r>
  </si>
  <si>
    <r>
      <rPr>
        <sz val="9"/>
        <rFont val="Arial"/>
        <family val="2"/>
      </rPr>
      <t>CONCRETO FCK=35 MPA</t>
    </r>
  </si>
  <si>
    <r>
      <rPr>
        <sz val="9"/>
        <rFont val="Arial"/>
        <family val="2"/>
      </rPr>
      <t>CONCRETO FCK=40 MPA</t>
    </r>
  </si>
  <si>
    <r>
      <rPr>
        <sz val="9"/>
        <rFont val="Arial"/>
        <family val="2"/>
      </rPr>
      <t>CONCRETO CICLÓPICO FCK=15 MPA</t>
    </r>
  </si>
  <si>
    <r>
      <rPr>
        <b/>
        <sz val="9"/>
        <rFont val="Arial"/>
        <family val="2"/>
      </rPr>
      <t>PROTENSÃO</t>
    </r>
  </si>
  <si>
    <r>
      <rPr>
        <sz val="9"/>
        <rFont val="Arial"/>
        <family val="2"/>
      </rPr>
      <t>SCO - Sistema de Custos e Orçamentos                                                                                                                                  Página: 9 de 11</t>
    </r>
  </si>
  <si>
    <r>
      <rPr>
        <sz val="9"/>
        <rFont val="Arial"/>
        <family val="2"/>
      </rPr>
      <t>FORNECIMENTO, CORTE E COLOCAÇÃO DE CABO CP-190 RB D=12,7mm C/ ADERÊNCIA</t>
    </r>
  </si>
  <si>
    <r>
      <rPr>
        <sz val="9"/>
        <rFont val="Arial"/>
        <family val="2"/>
      </rPr>
      <t>FORNECIMENTO, CORTE E COLOCAÇÃO DE CABO CP-190 RB D=15,2mm C/ ADERÊNCIA</t>
    </r>
  </si>
  <si>
    <r>
      <rPr>
        <sz val="9"/>
        <rFont val="Arial"/>
        <family val="2"/>
      </rPr>
      <t>FORNECIMENTO, CORTE E COLOCAÇÃO DE BAINHA METÁLICA D=55,0mm P/ 6 CORDOALHAS (D=12,7mm) - MAC</t>
    </r>
  </si>
  <si>
    <r>
      <rPr>
        <sz val="9"/>
        <rFont val="Arial"/>
        <family val="2"/>
      </rPr>
      <t>FORNECIMENTO, CORTE E COLOCAÇÃO DE BAINHA METÁLICA D=70,0mm P/ 12 CORDOALHAS (D=12,7mm) - MAC</t>
    </r>
  </si>
  <si>
    <r>
      <rPr>
        <sz val="9"/>
        <rFont val="Arial"/>
        <family val="2"/>
      </rPr>
      <t>FORNECIMENTO, CORTE E COLOCAÇÃO DE BAINHA METÁLICA D=60,0mm P/ 6 CORDOALHAS (D=15,2mm) - MAC</t>
    </r>
  </si>
  <si>
    <r>
      <rPr>
        <sz val="9"/>
        <rFont val="Arial"/>
        <family val="2"/>
      </rPr>
      <t>FORNECIMENTO, CORTE E COLOCAÇÃO DE BAINHA METÁLICA D=80,0mm P/ 12 CORDOALHAS (D=15,2mm) - MAC</t>
    </r>
  </si>
  <si>
    <r>
      <rPr>
        <sz val="9"/>
        <rFont val="Arial"/>
        <family val="2"/>
      </rPr>
      <t>FORNECIMENTO E COLOCAÇÃO DE ANCORAGENS ATIVAS, PROTENSÃO E INJEÇÃO DE NATA DE CIMENTO (6 CORDOALHAS D=12,7mm) - MAC</t>
    </r>
  </si>
  <si>
    <r>
      <rPr>
        <sz val="9"/>
        <rFont val="Arial"/>
        <family val="2"/>
      </rPr>
      <t>FORNECIMENTO E COLOCAÇÃO DE ANCORAGENS ATIVAS, PROTENSÃO E INJEÇÃO DE NATA DE CIMENTO (12 CORDOALHAS D=12,7mm) - MAC</t>
    </r>
  </si>
  <si>
    <r>
      <rPr>
        <sz val="9"/>
        <rFont val="Arial"/>
        <family val="2"/>
      </rPr>
      <t>FORNECIMENTO E COLOCAÇÃO DE ANCORAGENS ATIVAS, PROTENSÃO E INJEÇÃO DE NATA DE CIMENTO (6 CORDOALHAS D=15,2mm) - MAC</t>
    </r>
  </si>
  <si>
    <r>
      <rPr>
        <sz val="9"/>
        <rFont val="Arial"/>
        <family val="2"/>
      </rPr>
      <t>FORNECIMENTO E COLOCAÇÃO DE ANCORAGENS ATIVAS, PROTENSÃO E INJEÇÃO DE NATA DE CIMENTO (12 CORDOALHAS D=15,2mm) - MAC</t>
    </r>
  </si>
  <si>
    <r>
      <rPr>
        <b/>
        <sz val="9"/>
        <rFont val="Arial"/>
        <family val="2"/>
      </rPr>
      <t>SERVIÇOS COMPLEMENTARES</t>
    </r>
  </si>
  <si>
    <r>
      <rPr>
        <sz val="9"/>
        <rFont val="Arial"/>
        <family val="2"/>
      </rPr>
      <t>LASTRO DE PEDRA</t>
    </r>
  </si>
  <si>
    <r>
      <rPr>
        <sz val="9"/>
        <rFont val="Arial"/>
        <family val="2"/>
      </rPr>
      <t>ENSECADEIRA</t>
    </r>
  </si>
  <si>
    <r>
      <rPr>
        <sz val="9"/>
        <rFont val="Arial"/>
        <family val="2"/>
      </rPr>
      <t>ENCHIMENTO COM ARGILA</t>
    </r>
  </si>
  <si>
    <r>
      <rPr>
        <sz val="9"/>
        <rFont val="Arial"/>
        <family val="2"/>
      </rPr>
      <t>PLATAFORMA DE TRABALHO EM MADEIRA</t>
    </r>
  </si>
  <si>
    <r>
      <rPr>
        <sz val="9"/>
        <rFont val="Arial"/>
        <family val="2"/>
      </rPr>
      <t>TRANSLADO, LANÇAMENTO E POSICIONAMENTO DE PRÉ-LAJES</t>
    </r>
  </si>
  <si>
    <r>
      <rPr>
        <sz val="9"/>
        <rFont val="Arial"/>
        <family val="2"/>
      </rPr>
      <t>PINTURA À CAL (3 DEMÃOS)</t>
    </r>
  </si>
  <si>
    <r>
      <rPr>
        <sz val="9"/>
        <rFont val="Arial"/>
        <family val="2"/>
      </rPr>
      <t>PINTURA COM NATA DE CIMENTO</t>
    </r>
  </si>
  <si>
    <r>
      <rPr>
        <sz val="9"/>
        <rFont val="Arial"/>
        <family val="2"/>
      </rPr>
      <t>SINALIZAÇÃO-PINTURA FLUORESCENTE</t>
    </r>
  </si>
  <si>
    <r>
      <rPr>
        <sz val="9"/>
        <rFont val="Arial"/>
        <family val="2"/>
      </rPr>
      <t>DRENOS 100 MM</t>
    </r>
  </si>
  <si>
    <r>
      <rPr>
        <sz val="9"/>
        <rFont val="Arial"/>
        <family val="2"/>
      </rPr>
      <t>NEOPRENE</t>
    </r>
  </si>
  <si>
    <r>
      <rPr>
        <sz val="9"/>
        <rFont val="Arial"/>
        <family val="2"/>
      </rPr>
      <t>LIMPEZA GERAL</t>
    </r>
  </si>
  <si>
    <r>
      <rPr>
        <b/>
        <sz val="9"/>
        <rFont val="Arial"/>
        <family val="2"/>
      </rPr>
      <t>TRANSPORTES</t>
    </r>
  </si>
  <si>
    <r>
      <rPr>
        <sz val="9"/>
        <rFont val="Arial"/>
        <family val="2"/>
      </rPr>
      <t>TRANSPORTE LOCAL DE CONCRETO</t>
    </r>
  </si>
  <si>
    <r>
      <rPr>
        <sz val="9"/>
        <rFont val="Arial"/>
        <family val="2"/>
      </rPr>
      <t>TRANSPORTE LOCAL DE TUBOS</t>
    </r>
  </si>
  <si>
    <r>
      <rPr>
        <sz val="9"/>
        <rFont val="Arial"/>
        <family val="2"/>
      </rPr>
      <t>TRANSPORTE COMERCIAL DE MATERIAL BÁSICO</t>
    </r>
  </si>
  <si>
    <r>
      <rPr>
        <sz val="9"/>
        <rFont val="Arial"/>
        <family val="2"/>
      </rPr>
      <t>TRANSPORTE COMERCIAL DE GRAMA</t>
    </r>
  </si>
  <si>
    <r>
      <rPr>
        <sz val="9"/>
        <rFont val="Arial"/>
        <family val="2"/>
      </rPr>
      <t>TRANSPORTE COMERCIAL DE MADEIRA</t>
    </r>
  </si>
  <si>
    <r>
      <rPr>
        <sz val="9"/>
        <rFont val="Arial"/>
        <family val="2"/>
      </rPr>
      <t>TRANSPORTE COMERCIAL DE TUBOS</t>
    </r>
  </si>
  <si>
    <r>
      <rPr>
        <sz val="9"/>
        <rFont val="Arial"/>
        <family val="2"/>
      </rPr>
      <t>TRANSPORTE LOCAL COM DOLLY</t>
    </r>
  </si>
  <si>
    <r>
      <rPr>
        <sz val="9"/>
        <rFont val="Arial"/>
        <family val="2"/>
      </rPr>
      <t>Km</t>
    </r>
  </si>
  <si>
    <r>
      <rPr>
        <sz val="9"/>
        <rFont val="Arial"/>
        <family val="2"/>
      </rPr>
      <t>TRANSPORTE COMERCIAL COM DOLLY</t>
    </r>
  </si>
  <si>
    <r>
      <rPr>
        <sz val="9"/>
        <rFont val="Arial"/>
        <family val="2"/>
      </rPr>
      <t>TRANSPORTE COMERCIAL DE AGREGADOS - OAE</t>
    </r>
  </si>
  <si>
    <r>
      <rPr>
        <sz val="9"/>
        <rFont val="Arial"/>
        <family val="2"/>
      </rPr>
      <t>TRANSPORTE DE PRÉ MOLDADOS EM CAMINHÃO PRANCHA 3 EIXOS - CAP. 30 T</t>
    </r>
  </si>
  <si>
    <r>
      <rPr>
        <sz val="9"/>
        <rFont val="Arial"/>
        <family val="2"/>
      </rPr>
      <t>TRANSPORTE DE GUINDASTE 30 T - KM RODADO</t>
    </r>
  </si>
  <si>
    <r>
      <rPr>
        <sz val="9"/>
        <rFont val="Arial"/>
        <family val="2"/>
      </rPr>
      <t>TRANSPORTE DE GUINDASTE 60 T - KM RODADO</t>
    </r>
  </si>
  <si>
    <r>
      <rPr>
        <sz val="9"/>
        <rFont val="Arial"/>
        <family val="2"/>
      </rPr>
      <t>TRANSPORTE DE GUINDASTE 90 T - KM RODADO</t>
    </r>
  </si>
  <si>
    <r>
      <rPr>
        <sz val="9"/>
        <rFont val="Arial"/>
        <family val="2"/>
      </rPr>
      <t>TRANSPORTE DE GUINDASTE 120 T - KM RODADO</t>
    </r>
  </si>
  <si>
    <r>
      <rPr>
        <sz val="9"/>
        <rFont val="Arial"/>
        <family val="2"/>
      </rPr>
      <t>TRANSPORTE LOCAL DE MADEIRA</t>
    </r>
  </si>
  <si>
    <r>
      <rPr>
        <sz val="9"/>
        <rFont val="Arial"/>
        <family val="2"/>
      </rPr>
      <t>TRANSPORTE LOCAL DE MATERIAL BÁSICO</t>
    </r>
  </si>
  <si>
    <r>
      <rPr>
        <b/>
        <sz val="9"/>
        <rFont val="Arial"/>
        <family val="2"/>
      </rPr>
      <t>ADMINISTRAÇÃO LOCAL</t>
    </r>
  </si>
  <si>
    <r>
      <rPr>
        <sz val="9"/>
        <rFont val="Arial"/>
        <family val="2"/>
      </rPr>
      <t>ADMINISTRAÇÃO LOCAL - TIPO A1</t>
    </r>
  </si>
  <si>
    <r>
      <rPr>
        <sz val="9"/>
        <rFont val="Arial"/>
        <family val="2"/>
      </rPr>
      <t>ADMINISTRAÇÃO LOCAL - TIPO A2</t>
    </r>
  </si>
  <si>
    <r>
      <rPr>
        <sz val="9"/>
        <rFont val="Arial"/>
        <family val="2"/>
      </rPr>
      <t>ADMINISTRAÇÃO LOCAL - TIPO B1</t>
    </r>
  </si>
  <si>
    <r>
      <rPr>
        <sz val="9"/>
        <rFont val="Arial"/>
        <family val="2"/>
      </rPr>
      <t>ADMINISTRAÇÃO LOCAL - TIPO B2</t>
    </r>
  </si>
  <si>
    <r>
      <rPr>
        <sz val="9"/>
        <rFont val="Arial"/>
        <family val="2"/>
      </rPr>
      <t>ADMINISTRAÇÃO LOCAL - TIPO C1</t>
    </r>
  </si>
  <si>
    <r>
      <rPr>
        <sz val="9"/>
        <rFont val="Arial"/>
        <family val="2"/>
      </rPr>
      <t>ADMINISTRAÇÃO LOCAL - TIPO C2</t>
    </r>
  </si>
  <si>
    <r>
      <rPr>
        <sz val="9"/>
        <rFont val="Arial"/>
        <family val="2"/>
      </rPr>
      <t>ADMINISTRAÇÃO LOCAL - TIPO D1</t>
    </r>
  </si>
  <si>
    <r>
      <rPr>
        <sz val="9"/>
        <rFont val="Arial"/>
        <family val="2"/>
      </rPr>
      <t>ADMINISTRAÇÃO LOCAL - TIPO D2</t>
    </r>
  </si>
  <si>
    <r>
      <rPr>
        <sz val="9"/>
        <rFont val="Arial"/>
        <family val="2"/>
      </rPr>
      <t>SCO - Sistema de Custos e Orçamentos                                                                                                                                Página: 10 de 11</t>
    </r>
  </si>
  <si>
    <r>
      <rPr>
        <sz val="9"/>
        <rFont val="Arial"/>
        <family val="2"/>
      </rPr>
      <t>ADMINISTRAÇÃO LOCAL - TIPO E1</t>
    </r>
  </si>
  <si>
    <r>
      <rPr>
        <sz val="9"/>
        <rFont val="Arial"/>
        <family val="2"/>
      </rPr>
      <t>ADMINISTRAÇÃO LOCAL - TIPO F</t>
    </r>
  </si>
  <si>
    <r>
      <rPr>
        <b/>
        <sz val="9"/>
        <rFont val="Arial"/>
        <family val="2"/>
      </rPr>
      <t>CANTEIRO DE OBRA</t>
    </r>
  </si>
  <si>
    <r>
      <rPr>
        <sz val="9"/>
        <rFont val="Arial"/>
        <family val="2"/>
      </rPr>
      <t>CANTEIRO DE OBRA - TIPO A1</t>
    </r>
  </si>
  <si>
    <r>
      <rPr>
        <sz val="9"/>
        <rFont val="Arial"/>
        <family val="2"/>
      </rPr>
      <t>CANTEIRO DE OBRA - TIPO A2</t>
    </r>
  </si>
  <si>
    <r>
      <rPr>
        <sz val="9"/>
        <rFont val="Arial"/>
        <family val="2"/>
      </rPr>
      <t>CANTEIRO DE OBRA - TIPO B1</t>
    </r>
  </si>
  <si>
    <r>
      <rPr>
        <sz val="9"/>
        <rFont val="Arial"/>
        <family val="2"/>
      </rPr>
      <t>CANTEIRO DE OBRA - TIPO B2</t>
    </r>
  </si>
  <si>
    <r>
      <rPr>
        <sz val="9"/>
        <rFont val="Arial"/>
        <family val="2"/>
      </rPr>
      <t>CANTEIRO DE OBRA - TIPO C1</t>
    </r>
  </si>
  <si>
    <r>
      <rPr>
        <sz val="9"/>
        <rFont val="Arial"/>
        <family val="2"/>
      </rPr>
      <t>CANTEIRO DE OBRA - TIPO C2</t>
    </r>
  </si>
  <si>
    <r>
      <rPr>
        <sz val="9"/>
        <rFont val="Arial"/>
        <family val="2"/>
      </rPr>
      <t>CANTEIRO DE OBRA - TIPO D1</t>
    </r>
  </si>
  <si>
    <r>
      <rPr>
        <sz val="9"/>
        <rFont val="Arial"/>
        <family val="2"/>
      </rPr>
      <t>CANTEIRO DE OBRA - TIPO D2</t>
    </r>
  </si>
  <si>
    <r>
      <rPr>
        <sz val="9"/>
        <rFont val="Arial"/>
        <family val="2"/>
      </rPr>
      <t>CANTEIRO DE OBRA - TIPO E1</t>
    </r>
  </si>
  <si>
    <r>
      <rPr>
        <sz val="9"/>
        <rFont val="Arial"/>
        <family val="2"/>
      </rPr>
      <t>CANTEIRO DE OBRA - TIPO F</t>
    </r>
  </si>
  <si>
    <r>
      <rPr>
        <b/>
        <sz val="9"/>
        <rFont val="Arial"/>
        <family val="2"/>
      </rPr>
      <t>MOBILIZAÇÃO</t>
    </r>
  </si>
  <si>
    <r>
      <rPr>
        <sz val="9"/>
        <rFont val="Arial"/>
        <family val="2"/>
      </rPr>
      <t>MOBILIZAÇÃO / DESMOBILIZAÇÃO - CONFORME DEMONSTRATIVO</t>
    </r>
  </si>
  <si>
    <r>
      <rPr>
        <sz val="9"/>
        <rFont val="Arial"/>
        <family val="2"/>
      </rPr>
      <t>SCO - Sistema de Custos e Orçamentos                                                                                                                                Página: 11 de 11</t>
    </r>
  </si>
  <si>
    <t>Goiás - Janeiro/2024</t>
  </si>
  <si>
    <t>Descrição do Serviço</t>
  </si>
  <si>
    <t>Custo Unitário (R$)</t>
  </si>
  <si>
    <t>Aparelho de apoio de neoprene fretado para estruturas moldadas no local - fornecimento e instalação</t>
  </si>
  <si>
    <t>Aparelho de apoio de neoprene fretado para estruturas pré-moldadas - fornecimento e instalação</t>
  </si>
  <si>
    <t>Aparelho de apoio metálico elastomérico fixo com capacidade de 1.500 kN - fornecimento e instalação</t>
  </si>
  <si>
    <t>Aparelho de apoio metálico elastomérico fixo com capacidade de 10.000 kN - fornecimento e instalação</t>
  </si>
  <si>
    <t>Aparelho de apoio metálico elastomérico fixo com capacidade de 2.500 kN - fornecimento e instalação</t>
  </si>
  <si>
    <t>Aparelho de apoio metálico elastomérico fixo com capacidade de 4.000 kN - fornecimento e instalação</t>
  </si>
  <si>
    <t>Aparelho de apoio metálico elastomérico fixo com capacidade de 5.500 kN - fornecimento e instalação</t>
  </si>
  <si>
    <t>Aparelho de apoio metálico elastomérico fixo com capacidade de 7.500 kN - fornecimento e instalação</t>
  </si>
  <si>
    <t>Aparelho de apoio metálico elastomérico fixo com capacidade de 700 kN - fornecimento e instalação</t>
  </si>
  <si>
    <t>Aparelho de apoio metálico elastomérico multidirecional com capacidade de 1.500 kN - fornecimento e instalação</t>
  </si>
  <si>
    <t>Aparelho de apoio metálico elastomérico multidirecional com capacidade de 10.000 kN - fornecimento e instalação</t>
  </si>
  <si>
    <t>Aparelho de apoio metálico elastomérico multidirecional com capacidade de 2.500 kN - fornecimento e instalação</t>
  </si>
  <si>
    <t>Aparelho de apoio metálico elastomérico multidirecional com capacidade de 4.000 kN - fornecimento e instalação</t>
  </si>
  <si>
    <t>Aparelho de apoio metálico elastomérico multidirecional com capacidade de 5.500 kN - fornecimento e instalação</t>
  </si>
  <si>
    <t>Aparelho de apoio metálico elastomérico multidirecional com capacidade de 7.500 kN - fornecimento e instalação</t>
  </si>
  <si>
    <t>Aparelho de apoio metálico elastomérico multidirecional com capacidade de 700 kN - fornecimento e instalação</t>
  </si>
  <si>
    <t>Aparelho de apoio metálico elastomérico unidirecional com capacidade de 1.500 kN - fornecimento e instalação</t>
  </si>
  <si>
    <t>Aparelho de apoio metálico elastomérico unidirecional com capacidade de 10.000 kN - fornecimento e instalação</t>
  </si>
  <si>
    <t>Aparelho de apoio metálico elastomérico unidirecional com capacidade de 2.500 kN - fornecimento e instalação</t>
  </si>
  <si>
    <t>Aparelho de apoio metálico elastomérico unidirecional com capacidade de 4.000 kN - fornecimento e instalação</t>
  </si>
  <si>
    <t>Aparelho de apoio metálico elastomérico unidirecional com capacidade de 5.500 kN - fornecimento e instalação</t>
  </si>
  <si>
    <t>Aparelho de apoio metálico elastomérico unidirecional com capacidade de 7.500 kN - fornecimento e instalação</t>
  </si>
  <si>
    <t>Aparelho de apoio metálico elastomérico unidirecional com capacidade de 700 kN - fornecimento e instalação</t>
  </si>
  <si>
    <t>Aparelho de apoio metálico esférico fixo com capacidade de 1.000 kN - fornecimento e instalação</t>
  </si>
  <si>
    <t>Aparelho de apoio metálico esférico fixo com capacidade de 1.500 kN - fornecimento e instalação</t>
  </si>
  <si>
    <t>Aparelho de apoio metálico esférico fixo com capacidade de 10.000 kN - fornecimento e instalação</t>
  </si>
  <si>
    <t>Aparelho de apoio metálico esférico fixo com capacidade de 2.000 kN - fornecimento e instalação</t>
  </si>
  <si>
    <t>Aparelho de apoio metálico esférico fixo com capacidade de 2.500 kN - fornecimento e instalação</t>
  </si>
  <si>
    <t>Aparelho de apoio metálico esférico fixo com capacidade de 3.000 kN - fornecimento e instalação</t>
  </si>
  <si>
    <t>Aparelho de apoio metálico esférico fixo com capacidade de 3.500 kN - fornecimento e instalação</t>
  </si>
  <si>
    <t>Aparelho de apoio metálico esférico fixo com capacidade de 4.000 kN - fornecimento e instalação</t>
  </si>
  <si>
    <t>Aparelho de apoio metálico esférico fixo com capacidade de 4.500 kN - fornecimento e instalação</t>
  </si>
  <si>
    <t>Aparelho de apoio metálico esférico fixo com capacidade de 5.000 kN - fornecimento e instalação</t>
  </si>
  <si>
    <t>Aparelho de apoio metálico esférico fixo com capacidade de 5.500 kN - fornecimento e instalação</t>
  </si>
  <si>
    <t>Aparelho de apoio metálico esférico fixo com capacidade de 6.000 kN - fornecimento e instalação</t>
  </si>
  <si>
    <t>Aparelho de apoio metálico esférico fixo com capacidade de 6.500 kN - fornecimento e instalação</t>
  </si>
  <si>
    <t>Aparelho de apoio metálico esférico fixo com capacidade de 7.000 kN - fornecimento e instalação</t>
  </si>
  <si>
    <t>Aparelho de apoio metálico esférico fixo com capacidade de 7.500 kN - fornecimento e instalação</t>
  </si>
  <si>
    <t>Aparelho de apoio metálico esférico fixo com capacidade de 8.000 kN - fornecimento e instalação</t>
  </si>
  <si>
    <t>Aparelho de apoio metálico esférico fixo com capacidade de 8.500 kN - fornecimento e instalação</t>
  </si>
  <si>
    <t>Aparelho de apoio metálico esférico fixo com capacidade de 9.000 kN - fornecimento e instalação</t>
  </si>
  <si>
    <t>Aparelho de apoio metálico esférico fixo com capacidade de 9.500 kN - fornecimento e instalação</t>
  </si>
  <si>
    <t>Aparelho de apoio metálico esférico multidirecional com capacidade de 1.000 kN - fornecimento e instalação</t>
  </si>
  <si>
    <t>Aparelho de apoio metálico esférico multidirecional com capacidade de 1.500 kN - fornecimento e instalação</t>
  </si>
  <si>
    <t>Aparelho de apoio metálico esférico multidirecional com capacidade de 10.000 kN - fornecimento e instalação</t>
  </si>
  <si>
    <t>Aparelho de apoio metálico esférico multidirecional com capacidade de 2.000 kN - fornecimento e instalação</t>
  </si>
  <si>
    <t>Aparelho de apoio metálico esférico multidirecional com capacidade de 2.500 kN - fornecimento e instalação</t>
  </si>
  <si>
    <t>Aparelho de apoio metálico esférico multidirecional com capacidade de 3.000 kN - fornecimento e instalação</t>
  </si>
  <si>
    <t>Aparelho de apoio metálico esférico multidirecional com capacidade de 3.500 kN - fornecimento e instalação</t>
  </si>
  <si>
    <t>Aparelho de apoio metálico esférico multidirecional com capacidade de 4.000 kN - fornecimento e instalação</t>
  </si>
  <si>
    <t>Aparelho de apoio metálico esférico multidirecional com capacidade de 4.500 kN - fornecimento e instalação</t>
  </si>
  <si>
    <t>Aparelho de apoio metálico esférico multidirecional com capacidade de 5.000 kN - fornecimento e instalação</t>
  </si>
  <si>
    <t>Aparelho de apoio metálico esférico multidirecional com capacidade de 5.500 kN - fornecimento e instalação</t>
  </si>
  <si>
    <t>Aparelho de apoio metálico esférico multidirecional com capacidade de 6.000 kN - fornecimento e instalação</t>
  </si>
  <si>
    <t>Aparelho de apoio metálico esférico multidirecional com capacidade de 6.500 kN - fornecimento e instalação</t>
  </si>
  <si>
    <t>Aparelho de apoio metálico esférico multidirecional com capacidade de 7.000 kN - fornecimento e instalação</t>
  </si>
  <si>
    <t>Aparelho de apoio metálico esférico multidirecional com capacidade de 7.500 kN - fornecimento e instalação</t>
  </si>
  <si>
    <t>Aparelho de apoio metálico esférico multidirecional com capacidade de 8.000 kN - fornecimento e instalação</t>
  </si>
  <si>
    <t>Aparelho de apoio metálico esférico multidirecional com capacidade de 8.500 kN - fornecimento e instalação</t>
  </si>
  <si>
    <t>Aparelho de apoio metálico esférico multidirecional com capacidade de 9.000 kN - fornecimento e instalação</t>
  </si>
  <si>
    <t>Aparelho de apoio metálico esférico multidirecional com capacidade de 9.500 kN - fornecimento e instalação</t>
  </si>
  <si>
    <t>Aparelho de apoio metálico esférico unidirecional com capacidade de 1.000 kN - fornecimento e instalação</t>
  </si>
  <si>
    <t>Aparelho de apoio metálico esférico unidirecional com capacidade de 1.500 kN - fornecimento e instalação</t>
  </si>
  <si>
    <t>Aparelho de apoio metálico esférico unidirecional com capacidade de 10.000 kN - fornecimento e instalação</t>
  </si>
  <si>
    <t>Aparelho de apoio metálico esférico unidirecional com capacidade de 2.000 kN - fornecimento e instalação</t>
  </si>
  <si>
    <t>Aparelho de apoio metálico esférico unidirecional com capacidade de 2.500 kN - fornecimento e instalação</t>
  </si>
  <si>
    <t>Aparelho de apoio metálico esférico unidirecional com capacidade de 3.000 kN - fornecimento e instalação</t>
  </si>
  <si>
    <t>Aparelho de apoio metálico esférico unidirecional com capacidade de 3.500 kN - fornecimento e instalação</t>
  </si>
  <si>
    <t>Aparelho de apoio metálico esférico unidirecional com capacidade de 4.000 kN - fornecimento e instalação</t>
  </si>
  <si>
    <t>Aparelho de apoio metálico esférico unidirecional com capacidade de 4.500 kN - fornecimento e instalação</t>
  </si>
  <si>
    <t>Aparelho de apoio metálico esférico unidirecional com capacidade de 5.000 kN - fornecimento e instalação</t>
  </si>
  <si>
    <t>Aparelho de apoio metálico esférico unidirecional com capacidade de 5.500 kN - fornecimento e instalação</t>
  </si>
  <si>
    <t>Aparelho de apoio metálico esférico unidirecional com capacidade de 6.000 kN - fornecimento e instalação</t>
  </si>
  <si>
    <t>Aparelho de apoio metálico esférico unidirecional com capacidade de 6.500 kN - fornecimento e instalação</t>
  </si>
  <si>
    <t>Aparelho de apoio metálico esférico unidirecional com capacidade de 7.000 kN - fornecimento e instalação</t>
  </si>
  <si>
    <t>Aparelho de apoio metálico esférico unidirecional com capacidade de 7.500 kN - fornecimento e instalação</t>
  </si>
  <si>
    <t>Aparelho de apoio metálico esférico unidirecional com capacidade de 8.000 kN - fornecimento e instalação</t>
  </si>
  <si>
    <t>Aparelho de apoio metálico esférico unidirecional com capacidade de 8.500 kN - fornecimento e instalação</t>
  </si>
  <si>
    <t>Aparelho de apoio metálico esférico unidirecional com capacidade de 9.000 kN - fornecimento e instalação</t>
  </si>
  <si>
    <t>Aparelho de apoio metálico esférico unidirecional com capacidade de 9.500 kN - fornecimento e instalação</t>
  </si>
  <si>
    <t>Junta de dilatação em elastômero e perfil VV - L = 20 mm e H = 40 mm - fornecimento e instalação</t>
  </si>
  <si>
    <t>Junta de dilatação em elastômero e perfil VV - L = 25 mm e H = 50 mm - fornecimento e instalação</t>
  </si>
  <si>
    <t>Junta de dilatação em elastômero e perfil VV - L = 35 mm e H = 60 mm - fornecimento e instalação</t>
  </si>
  <si>
    <t>Junta de dilatação em elastômero e perfil VV - L = 40 mm e H = 70 mm - fornecimento e instalação</t>
  </si>
  <si>
    <t>Junta de dilatação em elastômero e perfil VV - L = 50 mm e H = 80 mm - fornecimento e instalação</t>
  </si>
  <si>
    <t>Junta de dilatação em perfil extrudado de borracha vulcanizada</t>
  </si>
  <si>
    <t>Lábios poliméricos em junta de pavimento de concreto - L = 20 mm e H = 30 mm - confecção e assentamento</t>
  </si>
  <si>
    <t>Armação em aço CA-25 - fornecimento, preparo e colocação</t>
  </si>
  <si>
    <t>Chumbador tipo espera em aço CA-25 para fixação de estrutura metálica em concreto - fornecimento e instalação</t>
  </si>
  <si>
    <t>Luva de emenda com rosca cônica para aço CA-50 - D = 12,5 mm - fornecimento e instalação</t>
  </si>
  <si>
    <t>Luva de emenda com rosca cônica para aço CA-50 - D = 16 mm - fornecimento e instalação</t>
  </si>
  <si>
    <t>Luva de emenda com rosca cônica para aço CA-50 - D = 20 mm - fornecimento e instalação</t>
  </si>
  <si>
    <t>Luva de emenda com rosca cônica para aço CA-50 - D = 25 mm - fornecimento e instalação</t>
  </si>
  <si>
    <t>Luva de emenda com rosca cônica para aço CA-50 - D = 32 mm - fornecimento e instalação</t>
  </si>
  <si>
    <t>Luva de emenda prensada para aço CA-50 - D = 12,5 mm - fornecimento e instalação</t>
  </si>
  <si>
    <t>Luva de emenda prensada para aço CA-50 - D = 16 mm - fornecimento e instalação</t>
  </si>
  <si>
    <t>Luva de emenda prensada para aço CA-50 - D = 20 mm - fornecimento e instalação</t>
  </si>
  <si>
    <t>Luva de emenda prensada para aço CA-50 - D = 25 mm - fornecimento e instalação</t>
  </si>
  <si>
    <t>Luva de emenda prensada para aço CA-50 - D = 32 mm - fornecimento e instalação</t>
  </si>
  <si>
    <t>Tela de aço eletrossoldada - fornecimento, preparo e colocação</t>
  </si>
  <si>
    <t>Treliça nervurada três barras longitudinais interligadas por duas diagonais sinusoidal - fornecimento e instalação</t>
  </si>
  <si>
    <t>Arco metálico galvanizado tipo MP 152S - arco alto - vão = 10,08 m e altura = 6,12 m - aterro rodoviário mínimo = 0,90 m e máximo = 5,00 m - areia e brita comerciais</t>
  </si>
  <si>
    <t>Arco metálico galvanizado tipo MP 152S - arco alto - vão = 10,08 m e altura = 6,12 m - aterro rodoviário mínimo = 0,90 m e máximo = 5,00 m - areia extraída e brita produzida</t>
  </si>
  <si>
    <t>Arco metálico galvanizado tipo MP 152S - arco alto - vão = 10,31 m e altura = 6,17 m - aterro rodoviário mínimo = 0,90 m e máximo = 4,90 m - areia e brita comerciais</t>
  </si>
  <si>
    <t>Arco metálico galvanizado tipo MP 152S - arco alto - vão = 10,31 m e altura = 6,17 m - aterro rodoviário mínimo = 0,90 m e máximo = 4,90 m - areia extraída e brita produzida</t>
  </si>
  <si>
    <t>Arco metálico galvanizado tipo MP 152S - arco alto - vão = 10,36 m e altura = 5,38 m - aterro rodoviário mínimo = 1,20 m e máximo = 3,60 m - areia e brita comerciais</t>
  </si>
  <si>
    <t>Arco metálico galvanizado tipo MP 152S - arco alto - vão = 10,36 m e altura = 5,38 m - aterro rodoviário mínimo = 1,20 m e máximo = 3,60 m - areia extraída e brita produzida</t>
  </si>
  <si>
    <t>Arco metálico galvanizado tipo MP 152S - arco alto - vão = 10,54 m e altura = 6,05 m - aterro rodoviário mínimo = 1,20 m e máximo = 4,20 m - areia e brita comerciais</t>
  </si>
  <si>
    <t>Arco metálico galvanizado tipo MP 152S - arco alto - vão = 10,54 m e altura = 6,05 m - aterro rodoviário mínimo = 1,20 m e máximo = 4,20 m - areia extraída e brita produzida</t>
  </si>
  <si>
    <t>Arco metálico galvanizado tipo MP 152S - arco alto - vão = 10,57 m e altura = 5,41 m - aterro rodoviário mínimo = 1,20 m e máximo = 4,10 m - areia e brita comerciais</t>
  </si>
  <si>
    <t>Arco metálico galvanizado tipo MP 152S - arco alto - vão = 10,57 m e altura = 5,41 m - aterro rodoviário mínimo = 1,20 m e máximo = 4,10 m - areia extraída e brita produzida</t>
  </si>
  <si>
    <t>Arco metálico galvanizado tipo MP 152S - arco alto - vão = 10,74 m e altura = 6,48 m - aterro rodoviário mínimo = 1,20 m e máximo = 4,70 m - areia e brita comerciais</t>
  </si>
  <si>
    <t>Arco metálico galvanizado tipo MP 152S - arco alto - vão = 10,74 m e altura = 6,48 m - aterro rodoviário mínimo = 1,20 m e máximo = 4,70 m - areia extraída e brita produzida</t>
  </si>
  <si>
    <t>Arco metálico galvanizado tipo MP 152S - arco alto - vão = 10,77 m e altura = 6,10 m - aterro rodoviário mínimo = 1,20 m e máximo = 4,70 m - areia e brita comerciais</t>
  </si>
  <si>
    <t>Arco metálico galvanizado tipo MP 152S - arco alto - vão = 10,77 m e altura = 6,10 m - aterro rodoviário mínimo = 1,20 m e máximo = 4,70 m - areia extraída e brita produzida</t>
  </si>
  <si>
    <t>Arco metálico galvanizado tipo MP 152S - arco alto - vão = 10,97 m e altura = 6,53 m - aterro rodoviário mínimo = 1,20 m e máximo = 4,70 m - areia e brita comerciais</t>
  </si>
  <si>
    <t>Arco metálico galvanizado tipo MP 152S - arco alto - vão = 10,97 m e altura = 6,53 m - aterro rodoviário mínimo = 1,20 m e máximo = 4,70 m - areia extraída e brita produzida</t>
  </si>
  <si>
    <t>Arco metálico galvanizado tipo MP 152S - arco alto - vão = 11,35 m e altura = 7,12 m - aterro rodoviário mínimo = 1,20 m e máximo = 4,70 m - areia e brita comerciais</t>
  </si>
  <si>
    <t>Arco metálico galvanizado tipo MP 152S - arco alto - vão = 11,35 m e altura = 7,12 m - aterro rodoviário mínimo = 1,20 m e máximo = 4,70 m - areia extraída e brita produzida</t>
  </si>
  <si>
    <t>Arco metálico galvanizado tipo MP 152S - arco alto - vão = 11,58 m e altura = 7,16 m - aterro rodoviário mínimo = 1,20 m e máximo = 6,40 m - areia e brita comerciais</t>
  </si>
  <si>
    <t>Arco metálico galvanizado tipo MP 152S - arco alto - vão = 11,58 m e altura = 7,16 m - aterro rodoviário mínimo = 1,20 m e máximo = 6,40 m - areia extraída e brita produzida</t>
  </si>
  <si>
    <t>Arco metálico galvanizado tipo MP 152S - arco alto - vão = 6,12 m e altura = 2,77 m - aterro rodoviário mínimo = 0,75 m e máximo = 5,40 m - areia e brita comerciais</t>
  </si>
  <si>
    <t>Arco metálico galvanizado tipo MP 152S - arco alto - vão = 6,12 m e altura = 2,77 m - aterro rodoviário mínimo = 0,75 m e máximo = 5,40 m - areia extraída e brita produzida</t>
  </si>
  <si>
    <t>Arco metálico galvanizado tipo MP 152S - arco alto - vão = 6,30 m e altura = 3,68 m - aterro rodoviário mínimo = 0,75 m e máximo = 7,50 m - areia e brita comerciais</t>
  </si>
  <si>
    <t>Arco metálico galvanizado tipo MP 152S - arco alto - vão = 6,30 m e altura = 3,68 m - aterro rodoviário mínimo = 0,75 m e máximo = 7,50 m - areia extraída e brita produzida</t>
  </si>
  <si>
    <t>Arco metálico galvanizado tipo MP 152S - arco alto - vão = 6,55 m e altura = 3,56 m - aterro rodoviário mínimo = 0,75 m e máximo = 4,9 m - areia extraída e brita produzida</t>
  </si>
  <si>
    <t>Arco metálico galvanizado tipo MP 152S - arco alto - vão = 6,55 m e altura = 3,56 m - aterro rodoviário mínimo = 0,75 m e máximo = 4,90 m - areia e brita comerciais</t>
  </si>
  <si>
    <t>Arco metálico galvanizado tipo MP 152S - arco alto - vão = 6,78 m e altura = 3,61 m - aterro rodoviário mínimo = 0,75 m e máximo = 4,80 m - areia e brita comerciais</t>
  </si>
  <si>
    <t>Arco metálico galvanizado tipo MP 152S - arco alto - vão = 6,78 m e altura = 3,61 m - aterro rodoviário mínimo = 0,75 m e máximo = 4,80 m - areia extraída e brita produzida</t>
  </si>
  <si>
    <t>Arco metálico galvanizado tipo MP 152S - arco alto - vão = 6,96 m e altura = 4,42 m - aterro rodoviário mínimo = 0,75 m e máximo = 8,10 m - areia e brita comerciais</t>
  </si>
  <si>
    <t>Arco metálico galvanizado tipo MP 152S - arco alto - vão = 6,96 m e altura = 4,42 m - aterro rodoviário mínimo = 0,75 m e máximo = 8,10 m - areia extraída e brita produzida</t>
  </si>
  <si>
    <t>Arco metálico galvanizado tipo MP 152S - arco alto - vão = 6,99 m e altura = 4,27 m - aterro rodoviário mínimo = 0,75 m e máximo = 5,70 m - areia e brita comerciais</t>
  </si>
  <si>
    <t>Arco metálico galvanizado tipo MP 152S - arco alto - vão = 6,99 m e altura = 4,27 m - aterro rodoviário mínimo = 0,75 m e máximo = 5,70 m - areia extraída e brita produzida</t>
  </si>
  <si>
    <t>Arco metálico galvanizado tipo MP 152S - arco alto - vão = 7,01 m e altura = 3,63 m - aterro rodoviário mínimo = 0,75 m e máximo = 4,60 m - areia e brita comerciais</t>
  </si>
  <si>
    <t>Arco metálico galvanizado tipo MP 152S - arco alto - vão = 7,01 m e altura = 3,63 m - aterro rodoviário mínimo = 0,75 m e máximo = 4,60 m - areia extraída e brita produzida</t>
  </si>
  <si>
    <t>Arco metálico galvanizado tipo MP 152S - arco alto - vão = 7,24 m e altura = 3,68 m - aterro rodoviário mínimo = 0,90 m e máximo = 4,4 m - areia e brita comerciais</t>
  </si>
  <si>
    <t>Arco metálico galvanizado tipo MP 152S - arco alto - vão = 7,24 m e altura = 3,68 m - aterro rodoviário mínimo = 0,90 m e máximo = 4,40 m - areia extraída e brita produzida</t>
  </si>
  <si>
    <t>Arco metálico galvanizado tipo MP 152S - arco alto - vão = 7,42 m e altura = 4,52 m - aterro rodoviário mínimo = 0,90 m e máximo = 6,40 m - areia e brita comerciais</t>
  </si>
  <si>
    <t>Arco metálico galvanizado tipo MP 152S - arco alto - vão = 7,42 m e altura = 4,52 m - aterro rodoviário mínimo = 0,90 m e máximo = 6,40 m - areia extraída e brita produzida</t>
  </si>
  <si>
    <t>Arco metálico galvanizado tipo MP 152S - arco alto - vão = 7,47 m e altura = 4,19 m - aterro rodoviário mínimo = 0,90 m e máximo = 4,30 m - areia e brita comerciais</t>
  </si>
  <si>
    <t>Arco metálico galvanizado tipo MP 152S - arco alto - vão = 7,47 m e altura = 4,19 m - aterro rodoviário mínimo = 0,90 m e máximo = 4,30 m - areia extraída e brita produzida</t>
  </si>
  <si>
    <t>Arco metálico galvanizado tipo MP 152S - arco alto - vão = 7,67 m e altura = 3,99 m - aterro rodoviário mínimo = 0,90 m e máximo = 4,10 m - areia e brita comerciais</t>
  </si>
  <si>
    <t>Arco metálico galvanizado tipo MP 152S - arco alto - vão = 7,67 m e altura = 3,99 m - aterro rodoviário mínimo = 0,90 m e máximo = 4,10 m - areia extraída e brita produzida</t>
  </si>
  <si>
    <t>Arco metálico galvanizado tipo MP 152S - arco alto - vão = 7,85 m e altura = 4,60 m - aterro rodoviário mínimo = 0,90 m e máximo = 6,00 m - areia e brita comerciais</t>
  </si>
  <si>
    <t>Arco metálico galvanizado tipo MP 152S - arco alto - vão = 7,85 m e altura = 4,60 m - aterro rodoviário mínimo = 0,90 m e máximo = 6,00 m - areia extraída e brita produzida</t>
  </si>
  <si>
    <t>Arco metálico galvanizado tipo MP 152S - arco alto - vão = 7,90 m e altura = 4,04 m - aterro rodoviário mínimo = 0,90 m e máximo = 4,00 m - areia e brita comerciais</t>
  </si>
  <si>
    <t>Arco metálico galvanizado tipo MP 152S - arco alto - vão = 7,90 m e altura = 4,04 m - aterro rodoviário mínimo = 0,90 m e máximo = 4,00 m - areia extraída e brita produzida</t>
  </si>
  <si>
    <t>Arco metálico galvanizado tipo MP 152S - arco alto - vão = 8,08 m e altura = 4,65 m - aterro rodoviário mínimo = 0,90 m e máximo = 5,80 m - areia e brita comerciais</t>
  </si>
  <si>
    <t>Arco metálico galvanizado tipo MP 152S - arco alto - vão = 8,08 m e altura = 4,65 m - aterro rodoviário mínimo = 0,90 m e máximo = 5,80 m - areia extraída e brita produzida</t>
  </si>
  <si>
    <t>Arco metálico galvanizado tipo MP 152S - arco alto - vão = 8,31 m e altura = 4,70 m - aterro rodoviário mínimo = 0,90 m e máximo = 5,60 m - areia e brita comerciais</t>
  </si>
  <si>
    <t>Arco metálico galvanizado tipo MP 152S - arco alto - vão = 8,31 m e altura = 4,70 m - aterro rodoviário mínimo = 0,90 m e máximo = 5,60 m - areia extraída e brita produzida</t>
  </si>
  <si>
    <t>Arco metálico galvanizado tipo MP 152S - arco alto - vão = 8,36 m e altura = 4,11 m - aterro rodoviário mínimo = 0,90 m e máximo = 3,70 m - areia e brita comerciais</t>
  </si>
  <si>
    <t>Arco metálico galvanizado tipo MP 152S - arco alto - vão = 8,36 m e altura = 4,11 m - aterro rodoviário mínimo = 0,90 m e máximo = 3,70 m - areia extraída e brita produzida</t>
  </si>
  <si>
    <t>Arco metálico galvanizado tipo MP 152S - arco alto - vão = 8,59 m e altura = 4,39 m - aterro rodoviário mínimo = 0,90 m e máximo = 3,60 m - areia e brita comerciais</t>
  </si>
  <si>
    <t>Arco metálico galvanizado tipo MP 152S - arco alto - vão = 8,59 m e altura = 4,39 m - aterro rodoviário mínimo = 0,90 m e máximo = 3,60 m - areia extraída e brita produzida</t>
  </si>
  <si>
    <t>Arco metálico galvanizado tipo MP 152S - arco alto - vão = 8,97 m e altura = 5,00 m - aterro rodoviário mínimo = 0,90 m e máximo = 5,80 m - areia e brita comerciais</t>
  </si>
  <si>
    <t>Arco metálico galvanizado tipo MP 152S - arco alto - vão = 8,97 m e altura = 5,00 m - aterro rodoviário mínimo = 0,90 m e máximo = 5,80 m - areia extraída e brita produzida</t>
  </si>
  <si>
    <t>Arco metálico galvanizado tipo MP 152S - arco alto - vão = 9,17 m e altura = 5,49 m - aterro rodoviário mínimo = 0,90 m e máximo = 5,60 m - areia e brita comerciais</t>
  </si>
  <si>
    <t>Arco metálico galvanizado tipo MP 152S - arco alto - vão = 9,17 m e altura = 5,49 m - aterro rodoviário mínimo = 0,90 m e máximo = 5,60 m - areia extraída e brita produzida</t>
  </si>
  <si>
    <t>Arco metálico galvanizado tipo MP 152S - arco alto - vão = 9,22 m e altura = 4,70 m - aterro rodoviário mínimo = 0,90 m e máximo = 4,10 m - areia e brita comerciais</t>
  </si>
  <si>
    <t>Arco metálico galvanizado tipo MP 152S - arco alto - vão = 9,22 m e altura = 4,70 m - aterro rodoviário mínimo = 0,90 m e máximo = 4,10 m - areia extraída e brita produzida</t>
  </si>
  <si>
    <t>Arco metálico galvanizado tipo MP 152S - arco alto - vão = 9,45 m e altura = 4,75 m - aterro rodoviário mínimo = 0,90 m e máximo = 4,00 m - areia e brita comerciais</t>
  </si>
  <si>
    <t>Arco metálico galvanizado tipo MP 152S - arco alto - vão = 9,45 m e altura = 4,75 m - aterro rodoviário mínimo = 0,90 m e máximo = 4,00 m - areia extraída e brita produzida</t>
  </si>
  <si>
    <t>Arco metálico galvanizado tipo MP 152S - arco alto - vão = 9,63 m e altura = 5,59 m - aterro rodoviário mínimo = 0,90 m e máximo = 5,30 m - areia e brita comerciais</t>
  </si>
  <si>
    <t>Arco metálico galvanizado tipo MP 152S - arco alto - vão = 9,63 m e altura = 5,59 m - aterro rodoviário mínimo = 0,90 m e máximo = 5,30 m - areia extraída e brita produzida</t>
  </si>
  <si>
    <t>Arco metálico galvanizado tipo MP 152S - arco alto - vão = 9,65 m e altura = 5,41 m - aterro rodoviário mínimo = 0,90 m e máximo = 4,70 m - areia e brita comerciais</t>
  </si>
  <si>
    <t>Arco metálico galvanizado tipo MP 152S - arco alto - vão = 9,65 m e altura = 5,41 m - aterro rodoviário mínimo = 0,90 m e máximo = 4,70 m - areia extraída e brita produzida</t>
  </si>
  <si>
    <t>Arco metálico galvanizado tipo MP 152S - arco alto - vão = 9,68 m e altura = 5,23 m - aterro rodoviário mínimo = 0,90 m e máximo = 3,90 m - areia e brita comerciais</t>
  </si>
  <si>
    <t>Arco metálico galvanizado tipo MP 152S - arco alto - vão = 9,68 m e altura = 5,23 m - aterro rodoviário mínimo = 0,90 m e máximo = 3,90 m - areia extraída e brita produzida</t>
  </si>
  <si>
    <t>Arco metálico galvanizado tipo MP 152S - arco alto - vão = 9,86 m e altura = 6,07 m - aterro rodoviário mínimo = 0,90 m e máximo = 5,20 m - areia e brita comerciais</t>
  </si>
  <si>
    <t>Arco metálico galvanizado tipo MP 152S - arco alto - vão = 9,86 m e altura = 6,07 m - aterro rodoviário mínimo = 0,90 m e máximo = 5,20 m - areia extraída e brita produzida</t>
  </si>
  <si>
    <t>Arco metálico galvanizado tipo MP 152S - arco alto - vão = 9,91 m e altura = 5,28 m - aterro rodoviário mínimo = 0,90 m e máximo = 3,80 m - areia e brita comerciais</t>
  </si>
  <si>
    <t>Arco metálico galvanizado tipo MP 152S - arco alto - vão = 9,91 m e altura = 5,28 m - aterro rodoviário mínimo = 0,90 m e máximo = 3,80 m - areia extraída e brita produzida</t>
  </si>
  <si>
    <t>Arco metálico galvanizado tipo MP 152S - ovoide - vão = 7,21 m e altura = 7,82 m - aterro rodoviário mínimo = 0,75 m e máximo = 6,70 m - areia e brita comerciais</t>
  </si>
  <si>
    <t>Arco metálico galvanizado tipo MP 152S - ovoide - vão = 7,21 m e altura = 7,82 m - aterro rodoviário mínimo = 0,75 m e máximo = 6,70 m - areia extraída e brita produzida</t>
  </si>
  <si>
    <t>Arco metálico galvanizado tipo MP 152S - ovoide - vão = 7,31 m e altura = 7,87 m - aterro rodoviário mínimo = 0,90 m e máximo = 6,80 m - areia e brita comerciais</t>
  </si>
  <si>
    <t>Arco metálico galvanizado tipo MP 152S - ovoide - vão = 7,31 m e altura = 7,87 m - aterro rodoviário mínimo = 0,90 m e máximo = 6,80 m - areia extraída e brita produzida</t>
  </si>
  <si>
    <t>Arco metálico galvanizado tipo MP 152S - ovoide - vão = 7,57 m e altura = 8,44 m - aterro rodoviário mínimo = 0,90 m e máximo = 5,60 m - areia e brita comerciais</t>
  </si>
  <si>
    <t>Arco metálico galvanizado tipo MP 152S - ovoide - vão = 7,57 m e altura = 8,44 m - aterro rodoviário mínimo = 0,90 m e máximo = 5,60 m - areia extraída e brita produzida</t>
  </si>
  <si>
    <t>Arco metálico galvanizado tipo MP 152S - ovoide - vão = 7,77 m e altura = 7,90 m - aterro rodoviário mínimo = 0,90 m e máximo = 6,80 m - areia e brita comerciais</t>
  </si>
  <si>
    <t>Arco metálico galvanizado tipo MP 152S - ovoide - vão = 7,77 m e altura = 7,90 m - aterro rodoviário mínimo = 0,90 m e máximo = 6,80 m - areia extraída e brita produzida</t>
  </si>
  <si>
    <t>Arco metálico galvanizado tipo MP 152S - ovoide - vão = 8,13 m e altura = 8,01 m - aterro rodoviário mínimo = 0,90 m e máximo = 3,50 m - areia e brita comerciais</t>
  </si>
  <si>
    <t>Arco metálico galvanizado tipo MP 152S - ovoide - vão = 8,13 m e altura = 8,01 m - aterro rodoviário mínimo = 0,90 m e máximo = 3,50 m - areia extraída e brita produzida</t>
  </si>
  <si>
    <t>Arco metálico galvanizado tipo MP 152S - ovoide - vão = 8,36 m e altura = 8,23 m - aterro rodoviário mínimo = 0,90 m e máximo = 4,30 m - areia e brita comerciais</t>
  </si>
  <si>
    <t>Arco metálico galvanizado tipo MP 152S - ovoide - vão = 8,36 m e altura = 8,23 m - aterro rodoviário mínimo = 0,90 m e máximo = 4,30 m - areia extraída e brita produzida</t>
  </si>
  <si>
    <t>Arco metálico galvanizado tipo MP 152S - ovoide - vão = 8,56 m e altura = 8,48 m - aterro rodoviário mínimo = 0,90 m e máximo = 5,30 m - areia e brita comerciais</t>
  </si>
  <si>
    <t>Arco metálico galvanizado tipo MP 152S - ovoide - vão = 8,56 m e altura = 8,48 m - aterro rodoviário mínimo = 0,90 m e máximo = 5,30 m - areia extraída e brita produzida</t>
  </si>
  <si>
    <t>Arco metálico galvanizado tipo MP 152S - ovoide - vão = 8,71 m e altura = 9,32 m - aterro rodoviário mínimo = 0,90 m e máximo = 6,00 m - areia e brita comerciais</t>
  </si>
  <si>
    <t>Arco metálico galvanizado tipo MP 152S - ovoide - vão = 8,71 m e altura = 9,32 m - aterro rodoviário mínimo = 0,90 m e máximo = 6,00 m - areia extraída e brita produzida</t>
  </si>
  <si>
    <t>Arco metálico galvanizado tipo MP 152S - ovoide - vão = 9,15 m e altura = 9,04 m - aterro rodoviário mínimo = 0,90 m e máximo = 4,70 m - areia e brita comerciais</t>
  </si>
  <si>
    <t>Arco metálico galvanizado tipo MP 152S - ovoide - vão = 9,15 m e altura = 9,04 m - aterro rodoviário mínimo = 0,90 m e máximo = 4,70 m - areia extraída e brita produzida</t>
  </si>
  <si>
    <t>Arco metálico galvanizado tipo MP 152S - ovoide - vão = 9,15 m e altura = 9,50 m - aterro rodoviário mínimo = 0,90 m e máximo = 5,70 m - areia e brita comerciais</t>
  </si>
  <si>
    <t>Arco metálico galvanizado tipo MP 152S - ovoide - vão = 9,15 m e altura = 9,50 m - aterro rodoviário mínimo = 0,90 m e máximo = 5,70 m - areia extraída e brita produzida</t>
  </si>
  <si>
    <t>Argamassa de solo-cimento com 10% de cimento e material de jazida - preparo e injeção em tunnel liner</t>
  </si>
  <si>
    <t>Bueiro metálico com chapas múltiplas MP 100 com revestimento em epóxi - D = 0,60 m - brita comercial</t>
  </si>
  <si>
    <t>Bueiro metálico com chapas múltiplas MP 100 com revestimento em epóxi - D = 0,60 m - brita produzida</t>
  </si>
  <si>
    <t>Bueiro metálico com chapas múltiplas MP 100 com revestimento em epóxi - D = 0,70 m - brita comercial</t>
  </si>
  <si>
    <t>Bueiro metálico com chapas múltiplas MP 100 com revestimento em epóxi - D = 0,70 m - brita produzida</t>
  </si>
  <si>
    <t>Bueiro metálico com chapas múltiplas MP 100 com revestimento em epóxi - D = 0,80 m - brita comercial</t>
  </si>
  <si>
    <t>Bueiro metálico com chapas múltiplas MP 100 com revestimento em epóxi - D = 0,80 m - brita produzida</t>
  </si>
  <si>
    <t>Bueiro metálico com chapas múltiplas MP 100 com revestimento em epóxi - D = 0,90 m - brita comercial</t>
  </si>
  <si>
    <t>Bueiro metálico com chapas múltiplas MP 100 com revestimento em epóxi - D = 0,90 m - brita produzida</t>
  </si>
  <si>
    <t>Bueiro metálico com chapas múltiplas MP 100 com revestimento em epóxi - D = 1,00 m - brita comercial</t>
  </si>
  <si>
    <t>Bueiro metálico com chapas múltiplas MP 100 com revestimento em epóxi - D = 1,00 m - brita produzida</t>
  </si>
  <si>
    <t>Bueiro metálico com chapas múltiplas MP 100 com revestimento em epóxi - D = 1,10 m - brita comercial</t>
  </si>
  <si>
    <t>Bueiro metálico com chapas múltiplas MP 100 com revestimento em epóxi - D = 1,10 m - brita produzida</t>
  </si>
  <si>
    <t>Bueiro metálico com chapas múltiplas MP 100 com revestimento em epóxi - D = 1,20 m - brita comercial</t>
  </si>
  <si>
    <t>Bueiro metálico com chapas múltiplas MP 100 com revestimento em epóxi - D = 1,20 m - brita produzida</t>
  </si>
  <si>
    <t>Bueiro metálico com chapas múltiplas MP 100 com revestimento em epóxi - D = 1,30 m - brita comercial</t>
  </si>
  <si>
    <t>Bueiro metálico com chapas múltiplas MP 100 com revestimento em epóxi - D = 1,30 m - brita produzida</t>
  </si>
  <si>
    <t>Bueiro metálico com chapas múltiplas MP 100 com revestimento em epóxi - D = 1,40 m - brita comercial</t>
  </si>
  <si>
    <t>Bueiro metálico com chapas múltiplas MP 100 com revestimento em epóxi - D = 1,40 m - brita produzida</t>
  </si>
  <si>
    <t>Bueiro metálico com chapas múltiplas MP 100 com revestimento em epóxi - D = 1,50 m - brita comercial</t>
  </si>
  <si>
    <t>Bueiro metálico com chapas múltiplas MP 100 com revestimento em epóxi - D = 1,50 m - brita produzida</t>
  </si>
  <si>
    <t>Bueiro metálico com chapas múltiplas MP 100 com revestimento em epóxi - D = 1,60 m - brita comercial</t>
  </si>
  <si>
    <t>Bueiro metálico com chapas múltiplas MP 100 com revestimento em epóxi - D = 1,60 m - brita produzida</t>
  </si>
  <si>
    <t>Bueiro metálico com chapas múltiplas MP 100 com revestimento em epóxi - D = 1,70 m - brita comercial</t>
  </si>
  <si>
    <t>Bueiro metálico com chapas múltiplas MP 100 com revestimento em epóxi - D = 1,70 m - brita produzida</t>
  </si>
  <si>
    <t>Bueiro metálico com chapas múltiplas MP 100 com revestimento em epóxi - D = 1,80 m - brita comercial</t>
  </si>
  <si>
    <t>Bueiro metálico com chapas múltiplas MP 100 com revestimento em epóxi - D = 1,80 m - brita produzida</t>
  </si>
  <si>
    <t>Bueiro metálico com chapas múltiplas MP 100 com revestimento em epóxi - D = 1,90 m - brita comercial</t>
  </si>
  <si>
    <t>Bueiro metálico com chapas múltiplas MP 100 com revestimento em epóxi - D = 1,90 m - brita produzida</t>
  </si>
  <si>
    <t>Bueiro metálico com chapas múltiplas MP 100 com revestimento em epóxi - D = 2,00 m - brita comercial</t>
  </si>
  <si>
    <t>Bueiro metálico com chapas múltiplas MP 100 com revestimento em epóxi - D = 2,00 m - brita produzida</t>
  </si>
  <si>
    <t>Bueiro metálico com chapas múltiplas MP 100 com revestimento em epóxi - D = 2,10 m - brita comercial</t>
  </si>
  <si>
    <t>Bueiro metálico com chapas múltiplas MP 100 com revestimento em epóxi - D = 2,10 m - brita produzida</t>
  </si>
  <si>
    <t>Bueiro metálico com chapas múltiplas MP 100 com revestimento em epóxi - D = 2,20 m - brita comercial</t>
  </si>
  <si>
    <t>Bueiro metálico com chapas múltiplas MP 100 com revestimento em epóxi - D = 2,20 m - brita produzida</t>
  </si>
  <si>
    <t>Bueiro metálico com chapas múltiplas MP 100 com revestimento em epóxi - D = 2,30 m - brita comercial</t>
  </si>
  <si>
    <t>Bueiro metálico com chapas múltiplas MP 100 com revestimento em epóxi - D = 2,30 m - brita produzida</t>
  </si>
  <si>
    <t>Bueiro metálico com chapas múltiplas MP 100 com revestimento em epóxi - D = 2,40 m - brita comercial</t>
  </si>
  <si>
    <t>Bueiro metálico com chapas múltiplas MP 100 com revestimento em epóxi - D = 2,40 m - brita produzida</t>
  </si>
  <si>
    <t>Bueiro metálico com chapas múltiplas MP 100 com revestimento em epóxi - D = 2,50 m - brita comercial</t>
  </si>
  <si>
    <t>Bueiro metálico com chapas múltiplas MP 100 com revestimento em epóxi - D = 2,50 m - brita produzida</t>
  </si>
  <si>
    <t>Bueiro metálico com chapas múltiplas MP 100 com revestimento em epóxi - D = 2,60 m - brita comercial</t>
  </si>
  <si>
    <t>Bueiro metálico com chapas múltiplas MP 100 com revestimento em epóxi - D = 2,60 m - brita produzida</t>
  </si>
  <si>
    <t>Bueiro metálico com chapas múltiplas MP 100 com revestimento em epóxi - D = 2,70 m - brita comercial</t>
  </si>
  <si>
    <t>Bueiro metálico com chapas múltiplas MP 100 com revestimento em epóxi - D = 2,70 m - brita produzida</t>
  </si>
  <si>
    <t>Bueiro metálico com chapas múltiplas MP 100 com revestimento em epóxi - D = 2,80 m - brita comercial</t>
  </si>
  <si>
    <t>Bueiro metálico com chapas múltiplas MP 100 com revestimento em epóxi - D = 2,80 m - brita produzida</t>
  </si>
  <si>
    <t>Bueiro metálico com chapas múltiplas MP 100 galvanizadas - D = 0,60 m - brita comercial</t>
  </si>
  <si>
    <t>Bueiro metálico com chapas múltiplas MP 100 galvanizadas - D = 0,60 m - brita produzida</t>
  </si>
  <si>
    <t>Bueiro metálico com chapas múltiplas MP 100 galvanizadas - D = 0,70 m - brita comercial</t>
  </si>
  <si>
    <t>Bueiro metálico com chapas múltiplas MP 100 galvanizadas - D = 0,70 m - brita produzida</t>
  </si>
  <si>
    <t>Bueiro metálico com chapas múltiplas MP 100 galvanizadas - D = 0,80 m - brita comercial</t>
  </si>
  <si>
    <t>Bueiro metálico com chapas múltiplas MP 100 galvanizadas - D = 0,80 m - brita produzida</t>
  </si>
  <si>
    <t>Bueiro metálico com chapas múltiplas MP 100 galvanizadas - D = 0,90 m - brita comercial</t>
  </si>
  <si>
    <t>Bueiro metálico com chapas múltiplas MP 100 galvanizadas - D = 0,90 m - brita produzida</t>
  </si>
  <si>
    <t>Bueiro metálico com chapas múltiplas MP 100 galvanizadas - D = 1,00 m - brita comercial</t>
  </si>
  <si>
    <t>Bueiro metálico com chapas múltiplas MP 100 galvanizadas - D = 1,00 m - brita produzida</t>
  </si>
  <si>
    <t>Bueiro metálico com chapas múltiplas MP 100 galvanizadas - D = 1,10 m - brita comercial</t>
  </si>
  <si>
    <t>Bueiro metálico com chapas múltiplas MP 100 galvanizadas - D = 1,10 m - brita produzida</t>
  </si>
  <si>
    <t>Bueiro metálico com chapas múltiplas MP 100 galvanizadas - D = 1,20 m - brita comercial</t>
  </si>
  <si>
    <t>Bueiro metálico com chapas múltiplas MP 100 galvanizadas - D = 1,20 m - brita produzida</t>
  </si>
  <si>
    <t>Bueiro metálico com chapas múltiplas MP 100 galvanizadas - D = 1,30 m - brita comercial</t>
  </si>
  <si>
    <t>Bueiro metálico com chapas múltiplas MP 100 galvanizadas - D = 1,30 m - brita produzida</t>
  </si>
  <si>
    <t>Bueiro metálico com chapas múltiplas MP 100 galvanizadas - D = 1,40 m - brita comercial</t>
  </si>
  <si>
    <t>Bueiro metálico com chapas múltiplas MP 100 galvanizadas - D = 1,40 m - brita produzida</t>
  </si>
  <si>
    <t>Bueiro metálico com chapas múltiplas MP 100 galvanizadas - D = 1,50 m - brita comercial</t>
  </si>
  <si>
    <t>Bueiro metálico com chapas múltiplas MP 100 galvanizadas - D = 1,50 m - brita produzida</t>
  </si>
  <si>
    <t>Bueiro metálico com chapas múltiplas MP 100 galvanizadas - D = 1,60 m - brita comercial</t>
  </si>
  <si>
    <t>Bueiro metálico com chapas múltiplas MP 100 galvanizadas - D = 1,60 m - brita produzida</t>
  </si>
  <si>
    <t>Bueiro metálico com chapas múltiplas MP 100 galvanizadas - D = 1,70 m - brita comercial</t>
  </si>
  <si>
    <t>Bueiro metálico com chapas múltiplas MP 100 galvanizadas - D = 1,70 m - brita produzida</t>
  </si>
  <si>
    <t>Bueiro metálico com chapas múltiplas MP 100 galvanizadas - D = 1,80 m - brita comercial</t>
  </si>
  <si>
    <t>Bueiro metálico com chapas múltiplas MP 100 galvanizadas - D = 1,80 m - brita produzida</t>
  </si>
  <si>
    <t>Bueiro metálico com chapas múltiplas MP 100 galvanizadas - D = 1,90 m - brita comercial</t>
  </si>
  <si>
    <t>Bueiro metálico com chapas múltiplas MP 100 galvanizadas - D = 1,90 m - brita produzida</t>
  </si>
  <si>
    <t>Bueiro metálico com chapas múltiplas MP 100 galvanizadas - D = 2,00 m - brita comercial</t>
  </si>
  <si>
    <t>Bueiro metálico com chapas múltiplas MP 100 galvanizadas - D = 2,00 m - brita produzida</t>
  </si>
  <si>
    <t>Bueiro metálico com chapas múltiplas MP 100 galvanizadas - D = 2,10 m - brita comercial</t>
  </si>
  <si>
    <t>Bueiro metálico com chapas múltiplas MP 100 galvanizadas - D = 2,10 m - brita produzida</t>
  </si>
  <si>
    <t>Bueiro metálico com chapas múltiplas MP 100 galvanizadas - D = 2,20 m - brita comercial</t>
  </si>
  <si>
    <t>Bueiro metálico com chapas múltiplas MP 100 galvanizadas - D = 2,20 m - brita produzida</t>
  </si>
  <si>
    <t>Bueiro metálico com chapas múltiplas MP 100 galvanizadas - D = 2,30 m - brita comercial</t>
  </si>
  <si>
    <t>Bueiro metálico com chapas múltiplas MP 100 galvanizadas - D = 2,30 m - brita produzida</t>
  </si>
  <si>
    <t>Bueiro metálico com chapas múltiplas MP 100 galvanizadas - D = 2,40 m - brita comercial</t>
  </si>
  <si>
    <t>Bueiro metálico com chapas múltiplas MP 100 galvanizadas - D = 2,40 m - brita produzida</t>
  </si>
  <si>
    <t>Bueiro metálico com chapas múltiplas MP 100 galvanizadas - D = 2,50 m - brita comercial</t>
  </si>
  <si>
    <t>Bueiro metálico com chapas múltiplas MP 100 galvanizadas - D = 2,50 m - brita produzida</t>
  </si>
  <si>
    <t>Bueiro metálico com chapas múltiplas MP 100 galvanizadas - D = 2,60 m - brita comercial</t>
  </si>
  <si>
    <t>Bueiro metálico com chapas múltiplas MP 100 galvanizadas - D = 2,60 m - brita produzida</t>
  </si>
  <si>
    <t>Bueiro metálico com chapas múltiplas MP 100 galvanizadas - D = 2,70 m - brita comercial</t>
  </si>
  <si>
    <t>Bueiro metálico com chapas múltiplas MP 100 galvanizadas - D = 2,70 m - brita produzida</t>
  </si>
  <si>
    <t>Bueiro metálico com chapas múltiplas MP 100 galvanizadas - D = 2,80 m - brita comercial</t>
  </si>
  <si>
    <t>Bueiro metálico com chapas múltiplas MP 100 galvanizadas - D = 2,80 m - brita produzida</t>
  </si>
  <si>
    <t>Bueiro metálico com chapas múltiplas MP 152 com revestimento em epóxi - D = 1,50 m - brita comercial</t>
  </si>
  <si>
    <t>Bueiro metálico com chapas múltiplas MP 152 com revestimento em epóxi - D = 1,50 m - brita produzida</t>
  </si>
  <si>
    <t>Bueiro metálico com chapas múltiplas MP 152 com revestimento em epóxi - D = 1,80 m - brita comercial</t>
  </si>
  <si>
    <t>Bueiro metálico com chapas múltiplas MP 152 com revestimento em epóxi - D = 1,80 m - brita produzida</t>
  </si>
  <si>
    <t>Bueiro metálico com chapas múltiplas MP 152 com revestimento em epóxi - D = 1,90 m - brita comercial</t>
  </si>
  <si>
    <t>Bueiro metálico com chapas múltiplas MP 152 com revestimento em epóxi - D = 1,90 m - brita produzida</t>
  </si>
  <si>
    <t>Bueiro metálico com chapas múltiplas MP 152 com revestimento em epóxi - D = 2,15 m - brita comercial</t>
  </si>
  <si>
    <t>Bueiro metálico com chapas múltiplas MP 152 com revestimento em epóxi - D = 2,15 m - brita produzida</t>
  </si>
  <si>
    <t>Bueiro metálico com chapas múltiplas MP 152 com revestimento em epóxi - D = 2,30 m - brita comercial</t>
  </si>
  <si>
    <t>Bueiro metálico com chapas múltiplas MP 152 com revestimento em epóxi - D = 2,30 m - brita produzida</t>
  </si>
  <si>
    <t>Bueiro metálico com chapas múltiplas MP 152 com revestimento em epóxi - D = 2,65 m - brita comercial</t>
  </si>
  <si>
    <t>Bueiro metálico com chapas múltiplas MP 152 com revestimento em epóxi - D = 2,65 m - brita produzida</t>
  </si>
  <si>
    <t>Bueiro metálico com chapas múltiplas MP 152 com revestimento em epóxi - D = 3,05 m - brita comercial</t>
  </si>
  <si>
    <t>Bueiro metálico com chapas múltiplas MP 152 com revestimento em epóxi - D = 3,05 m - brita produzida</t>
  </si>
  <si>
    <t>Bueiro metálico com chapas múltiplas MP 152 com revestimento em epóxi - D = 3,20 m - brita comercial</t>
  </si>
  <si>
    <t>Bueiro metálico com chapas múltiplas MP 152 com revestimento em epóxi - D = 3,20 m - brita produzida</t>
  </si>
  <si>
    <t>Bueiro metálico com chapas múltiplas MP 152 com revestimento em epóxi - D = 3,40 m - brita comercial</t>
  </si>
  <si>
    <t>Bueiro metálico com chapas múltiplas MP 152 com revestimento em epóxi - D = 3,40 m - brita produzida</t>
  </si>
  <si>
    <t>Bueiro metálico com chapas múltiplas MP 152 com revestimento em epóxi - D = 3,65 m - brita comercial</t>
  </si>
  <si>
    <t>Bueiro metálico com chapas múltiplas MP 152 com revestimento em epóxi - D = 3,65 m - brita produzida</t>
  </si>
  <si>
    <t>Bueiro metálico com chapas múltiplas MP 152 com revestimento em epóxi - D = 3,80 m - brita comercial</t>
  </si>
  <si>
    <t>Bueiro metálico com chapas múltiplas MP 152 com revestimento em epóxi - D = 3,80 m - brita produzida</t>
  </si>
  <si>
    <t>Bueiro metálico com chapas múltiplas MP 152 com revestimento em epóxi - D = 4,20 m - brita comercial</t>
  </si>
  <si>
    <t>Bueiro metálico com chapas múltiplas MP 152 com revestimento em epóxi - D = 4,20 m - brita produzida</t>
  </si>
  <si>
    <t>Bueiro metálico com chapas múltiplas MP 152 com revestimento em epóxi - D = 4,60 m - brita comercial</t>
  </si>
  <si>
    <t>Bueiro metálico com chapas múltiplas MP 152 com revestimento em epóxi - D = 4,60 m - brita produzida</t>
  </si>
  <si>
    <t>Bueiro metálico com chapas múltiplas MP 152 com revestimento em epóxi - D = 4,80 m - brita comercial</t>
  </si>
  <si>
    <t>Bueiro metálico com chapas múltiplas MP 152 com revestimento em epóxi - D = 4,80 m - brita produzida</t>
  </si>
  <si>
    <t>Bueiro metálico com chapas múltiplas MP 152 com revestimento em epóxi - D = 5,00 m - brita comercial</t>
  </si>
  <si>
    <t>Bueiro metálico com chapas múltiplas MP 152 com revestimento em epóxi - D = 5,00 m - brita produzida</t>
  </si>
  <si>
    <t>Bueiro metálico com chapas múltiplas MP 152 com revestimento em epóxi - D = 5,35 m - brita comercial</t>
  </si>
  <si>
    <t>Bueiro metálico com chapas múltiplas MP 152 com revestimento em epóxi - D = 5,35 m - brita produzida</t>
  </si>
  <si>
    <t>Bueiro metálico com chapas múltiplas MP 152 com revestimento em epóxi - D = 5,70 m - brita comercial</t>
  </si>
  <si>
    <t>Bueiro metálico com chapas múltiplas MP 152 com revestimento em epóxi - D = 5,70 m - brita produzida</t>
  </si>
  <si>
    <t>Bueiro metálico com chapas múltiplas MP 152 com revestimento em epóxi - D = 6,10 m - brita comercial</t>
  </si>
  <si>
    <t>Bueiro metálico com chapas múltiplas MP 152 com revestimento em epóxi - D = 6,10 m - brita produzida</t>
  </si>
  <si>
    <t>Bueiro metálico com chapas múltiplas MP 152 com revestimento em epóxi - D = 6,50 m - brita comercial</t>
  </si>
  <si>
    <t>Bueiro metálico com chapas múltiplas MP 152 com revestimento em epóxi - D = 6,50 m - brita produzida</t>
  </si>
  <si>
    <t>Bueiro metálico com chapas múltiplas MP 152 com revestimento em epóxi - D = 6,85 m - brita comercial</t>
  </si>
  <si>
    <t>Bueiro metálico com chapas múltiplas MP 152 com revestimento em epóxi - D = 6,85 m - brita produzida</t>
  </si>
  <si>
    <t>Bueiro metálico com chapas múltiplas MP 152 com revestimento em epóxi - D = 7,25 m - brita comercial</t>
  </si>
  <si>
    <t>Bueiro metálico com chapas múltiplas MP 152 com revestimento em epóxi - D = 7,25 m - brita produzida</t>
  </si>
  <si>
    <t>Bueiro metálico com chapas múltiplas MP 152 galvanizadas - D = 1,50 m - brita comercial</t>
  </si>
  <si>
    <t>Bueiro metálico com chapas múltiplas MP 152 galvanizadas - D = 1,50 m - brita produzida</t>
  </si>
  <si>
    <t>Bueiro metálico com chapas múltiplas MP 152 galvanizadas - D = 1,80 m - brita comercial</t>
  </si>
  <si>
    <t>Bueiro metálico com chapas múltiplas MP 152 galvanizadas - D = 1,80 m - brita produzida</t>
  </si>
  <si>
    <t>Bueiro metálico com chapas múltiplas MP 152 galvanizadas - D = 1,90 m - brita comercial</t>
  </si>
  <si>
    <t>Bueiro metálico com chapas múltiplas MP 152 galvanizadas - D = 1,90 m - brita produzida</t>
  </si>
  <si>
    <t>Bueiro metálico com chapas múltiplas MP 152 galvanizadas - D = 2,15 m - brita comercial</t>
  </si>
  <si>
    <t>Bueiro metálico com chapas múltiplas MP 152 galvanizadas - D = 2,15 m - brita produzida</t>
  </si>
  <si>
    <t>Bueiro metálico com chapas múltiplas MP 152 galvanizadas - D = 2,30 m - brita comercial</t>
  </si>
  <si>
    <t>Bueiro metálico com chapas múltiplas MP 152 galvanizadas - D = 2,30 m - brita produzida</t>
  </si>
  <si>
    <t>Bueiro metálico com chapas múltiplas MP 152 galvanizadas - D = 2,65 m - brita comercial</t>
  </si>
  <si>
    <t>Bueiro metálico com chapas múltiplas MP 152 galvanizadas - D = 2,65 m - brita produzida</t>
  </si>
  <si>
    <t>Bueiro metálico com chapas múltiplas MP 152 galvanizadas - D = 3,05 m - brita comercial</t>
  </si>
  <si>
    <t>Bueiro metálico com chapas múltiplas MP 152 galvanizadas - D = 3,05 m - brita produzida</t>
  </si>
  <si>
    <t>Bueiro metálico com chapas múltiplas MP 152 galvanizadas - D = 3,20 m - brita comercial</t>
  </si>
  <si>
    <t>Bueiro metálico com chapas múltiplas MP 152 galvanizadas - D = 3,20 m - brita produzida</t>
  </si>
  <si>
    <t>Bueiro metálico com chapas múltiplas MP 152 galvanizadas - D = 3,40 m - brita comercial</t>
  </si>
  <si>
    <t>Bueiro metálico com chapas múltiplas MP 152 galvanizadas - D = 3,40 m - brita produzida</t>
  </si>
  <si>
    <t>Bueiro metálico com chapas múltiplas MP 152 galvanizadas - D = 3,65 m - brita comercial</t>
  </si>
  <si>
    <t>Bueiro metálico com chapas múltiplas MP 152 galvanizadas - D = 3,65 m - brita produzida</t>
  </si>
  <si>
    <t>Bueiro metálico com chapas múltiplas MP 152 galvanizadas - D = 3,80 m - brita comercial</t>
  </si>
  <si>
    <t>Bueiro metálico com chapas múltiplas MP 152 galvanizadas - D = 3,80 m - brita produzida</t>
  </si>
  <si>
    <t>Bueiro metálico com chapas múltiplas MP 152 galvanizadas - D = 4,20 m - brita comercial</t>
  </si>
  <si>
    <t>Bueiro metálico com chapas múltiplas MP 152 galvanizadas - D = 4,20 m - brita produzida</t>
  </si>
  <si>
    <t>Bueiro metálico com chapas múltiplas MP 152 galvanizadas - D = 4,60 m - brita comercial</t>
  </si>
  <si>
    <t>Bueiro metálico com chapas múltiplas MP 152 galvanizadas - D = 4,60 m - brita produzida</t>
  </si>
  <si>
    <t>Bueiro metálico com chapas múltiplas MP 152 galvanizadas - D = 4,80 m - brita comercial</t>
  </si>
  <si>
    <t>Bueiro metálico com chapas múltiplas MP 152 galvanizadas - D = 4,80 m - brita produzida</t>
  </si>
  <si>
    <t>Bueiro metálico com chapas múltiplas MP 152 galvanizadas - D = 5,00 m - brita comercial</t>
  </si>
  <si>
    <t>Bueiro metálico com chapas múltiplas MP 152 galvanizadas - D = 5,00 m - brita produzida</t>
  </si>
  <si>
    <t>Bueiro metálico com chapas múltiplas MP 152 galvanizadas - D = 5,35 m - brita comercial</t>
  </si>
  <si>
    <t>Bueiro metálico com chapas múltiplas MP 152 galvanizadas - D = 5,35 m - brita produzida</t>
  </si>
  <si>
    <t>Bueiro metálico com chapas múltiplas MP 152 galvanizadas - D = 5,70 m - brita comercial</t>
  </si>
  <si>
    <t>Bueiro metálico com chapas múltiplas MP 152 galvanizadas - D = 5,70 m - brita produzida</t>
  </si>
  <si>
    <t>Bueiro metálico com chapas múltiplas MP 152 galvanizadas - D = 6,10 m - brita comercial</t>
  </si>
  <si>
    <t>Bueiro metálico com chapas múltiplas MP 152 galvanizadas - D = 6,10 m - brita produzida</t>
  </si>
  <si>
    <t>Bueiro metálico com chapas múltiplas MP 152 galvanizadas - D = 6,50 m - brita comercial</t>
  </si>
  <si>
    <t>Bueiro metálico com chapas múltiplas MP 152 galvanizadas - D = 6,50 m - brita produzida</t>
  </si>
  <si>
    <t>Bueiro metálico com chapas múltiplas MP 152 galvanizadas - D = 6,85 m - brita comercial</t>
  </si>
  <si>
    <t>Bueiro metálico com chapas múltiplas MP 152 galvanizadas - D = 6,85 m - brita produzida</t>
  </si>
  <si>
    <t>Bueiro metálico com chapas múltiplas MP 152 galvanizadas - D = 7,25 m - brita comercial</t>
  </si>
  <si>
    <t>Bueiro metálico com chapas múltiplas MP 152 galvanizadas - D = 7,25 m - brita produzida</t>
  </si>
  <si>
    <t>Bueiro metálico com chapas múltiplas MP 152 galvanizadas - lenticular - vão = 1,95 m e altura = 1,40 m - aterro rodoviário mínimo = 0,60 m e máximo = 8,40 m - brita comercial</t>
  </si>
  <si>
    <t>Bueiro metálico com chapas múltiplas MP 152 galvanizadas - lenticular - vão = 1,95 m e altura = 1,40 m - aterro rodoviário mínimo = 0,60 m e máximo = 8,40 m - brita produzida</t>
  </si>
  <si>
    <t>Bueiro metálico com chapas múltiplas MP 152 galvanizadas - lenticular - vão = 2,15 m e altura = 1,50 m - aterro rodoviário mínimo = 0,60 m e máximo = 7,50 m - brita comercial</t>
  </si>
  <si>
    <t>Bueiro metálico com chapas múltiplas MP 152 galvanizadas - lenticular - vão = 2,15 m e altura = 1,50 m - aterro rodoviário mínimo = 0,60 m e máximo = 7,50 m - brita produzida</t>
  </si>
  <si>
    <t>Bueiro metálico com chapas múltiplas MP 152 galvanizadas - lenticular - vão = 2,30 m e altura = 1,60 m - aterro rodoviário mínimo = 0,60 m e máximo = 7,20 m - brita comercial</t>
  </si>
  <si>
    <t>Bueiro metálico com chapas múltiplas MP 152 galvanizadas - lenticular - vão = 2,30 m e altura = 1,60 m - aterro rodoviário mínimo = 0,60 m e máximo = 7,20 m - brita produzida</t>
  </si>
  <si>
    <t>Bueiro metálico com chapas múltiplas MP 152 galvanizadas - lenticular - vão = 2,55 m e altura = 1,65 m - aterro rodoviário mínimo = 0,60 m e máximo = 6,50 m - brita comercial</t>
  </si>
  <si>
    <t>Bueiro metálico com chapas múltiplas MP 152 galvanizadas - lenticular - vão = 2,55 m e altura = 1,65 m - aterro rodoviário mínimo = 0,60 m e máximo = 6,50 m - brita produzida</t>
  </si>
  <si>
    <t>Bueiro metálico com chapas múltiplas MP 152 galvanizadas - lenticular - vão = 2,70 m e altura = 1,85 m - aterro rodoviário mínimo = 0,60 m e máximo = 6,60 m - brita comercial</t>
  </si>
  <si>
    <t>Bueiro metálico com chapas múltiplas MP 152 galvanizadas - lenticular - vão = 2,70 m e altura = 1,85 m - aterro rodoviário mínimo = 0,60 m e máximo = 6,60 m - brita produzida</t>
  </si>
  <si>
    <t>Bueiro metálico com chapas múltiplas MP 152 galvanizadas - lenticular - vão = 2,75 m e altura = 1,90 m - aterro rodoviário mínimo = 0,60 m e máximo = 6,50 m - brita comercial</t>
  </si>
  <si>
    <t>Bueiro metálico com chapas múltiplas MP 152 galvanizadas - lenticular - vão = 2,75 m e altura = 1,90 m - aterro rodoviário mínimo = 0,60 m e máximo = 6,50 m - brita produzida</t>
  </si>
  <si>
    <t>Bueiro metálico com chapas múltiplas MP 152 galvanizadas - lenticular - vão = 3,00 m e altura = 2,00 m - aterro rodoviário mínimo = 0,60 m e máximo = 6,00 m - brita comercial</t>
  </si>
  <si>
    <t>Bueiro metálico com chapas múltiplas MP 152 galvanizadas - lenticular - vão = 3,00 m e altura = 2,00 m - aterro rodoviário mínimo = 0,60 m e máximo = 6,00 m - brita produzida</t>
  </si>
  <si>
    <t>Bueiro metálico com chapas múltiplas MP 152 galvanizadas - lenticular - vão = 3,20 m e altura = 2,10 m - aterro rodoviário mínimo = 0,60 m e máximo = 5,60 m - brita comercial</t>
  </si>
  <si>
    <t>Bueiro metálico com chapas múltiplas MP 152 galvanizadas - lenticular - vão = 3,20 m e altura = 2,10 m - aterro rodoviário mínimo = 0,60 m e máximo = 5,60 m - brita produzida</t>
  </si>
  <si>
    <t>Bueiro metálico com chapas múltiplas MP 152 galvanizadas - lenticular - vão = 3,35 m e altura = 2,15 m - aterro rodoviário mínimo = 0,60 m e máximo = 5,30 m - brita comercial</t>
  </si>
  <si>
    <t>Bueiro metálico com chapas múltiplas MP 152 galvanizadas - lenticular - vão = 3,35 m e altura = 2,15 m - aterro rodoviário mínimo = 0,60 m e máximo = 5,30 m - brita produzida</t>
  </si>
  <si>
    <t>Bueiro metálico com chapas múltiplas MP 152 galvanizadas - lenticular - vão = 3,55 m e altura = 2,25 m - aterro rodoviário mínimo = 0,60 m e máximo = 5,00 m - brita comercial</t>
  </si>
  <si>
    <t>Bueiro metálico com chapas múltiplas MP 152 galvanizadas - lenticular - vão = 3,55 m e altura = 2,25 m - aterro rodoviário mínimo = 0,60 m e máximo = 5,00 m - brita produzida</t>
  </si>
  <si>
    <t>Bueiro metálico com chapas múltiplas MP 152 galvanizadas - lenticular - vão = 3,70 m e altura = 2,35 m - aterro rodoviário mínimo = 0,60 m e máximo = 4,90 m - brita comercial</t>
  </si>
  <si>
    <t>Bueiro metálico com chapas múltiplas MP 152 galvanizadas - lenticular - vão = 3,70 m e altura = 2,35 m - aterro rodoviário mínimo = 0,60 m e máximo = 4,90 m - brita produzida</t>
  </si>
  <si>
    <t>Bueiro metálico com chapas múltiplas MP 152 galvanizadas - lenticular - vão = 3,90 m e altura = 2,45 m - aterro rodoviário mínimo = 0,60 m e máximo = 4,60 m - brita comercial</t>
  </si>
  <si>
    <t>Bueiro metálico com chapas múltiplas MP 152 galvanizadas - lenticular - vão = 3,90 m e altura = 2,45 m - aterro rodoviário mínimo = 0,60 m e máximo = 4,60 m - brita produzida</t>
  </si>
  <si>
    <t>Bueiro metálico com chapas múltiplas MP 152 galvanizadas - lenticular - vão = 4,00 m e altura = 2,55 m - aterro rodoviário mínimo = 0,60 m e máximo = 4,50 m - brita comercial</t>
  </si>
  <si>
    <t>Bueiro metálico com chapas múltiplas MP 152 galvanizadas - lenticular - vão = 4,00 m e altura = 2,55 m - aterro rodoviário mínimo = 0,60 m e máximo = 4,50 m - brita produzida</t>
  </si>
  <si>
    <t>Bueiro metálico com chapas múltiplas MP 152 galvanizadas - lenticular - vão = 4,15 m e altura = 2,80 m - aterro rodoviário mínimo = 0,60 m e máximo = 6,80 m - brita comercial</t>
  </si>
  <si>
    <t>Bueiro metálico com chapas múltiplas MP 152 galvanizadas - lenticular - vão = 4,15 m e altura = 2,80 m - aterro rodoviário mínimo = 0,60 m e máximo = 6,80 m - brita produzida</t>
  </si>
  <si>
    <t>Bueiro metálico com chapas múltiplas MP 152 galvanizadas - lenticular - vão = 4,40 m e altura = 2,90 m - aterro rodoviário mínimo = 0,60 m e máximo = 6,40 m - brita comercial</t>
  </si>
  <si>
    <t>Bueiro metálico com chapas múltiplas MP 152 galvanizadas - lenticular - vão = 4,40 m e altura = 2,90 m - aterro rodoviário mínimo = 0,60 m e máximo = 6,40 m - brita produzida</t>
  </si>
  <si>
    <t>Bueiro metálico com chapas múltiplas MP 152 galvanizadas - lenticular - vão = 4,60 m e altura = 3,00 m - aterro rodoviário mínimo = 0,60 m e máximo = 6,10 m - brita comercial</t>
  </si>
  <si>
    <t>Bueiro metálico com chapas múltiplas MP 152 galvanizadas - lenticular - vão = 4,60 m e altura = 3,00 m - aterro rodoviário mínimo = 0,60 m e máximo = 6,10 m - brita produzida</t>
  </si>
  <si>
    <t>Bueiro metálico com chapas múltiplas MP 152 galvanizadas - lenticular - vão = 4,80 m e altura = 3,05 m - aterro rodoviário mínimo = 0,60 m e máximo = 5,80 m - brita comercial</t>
  </si>
  <si>
    <t>Bueiro metálico com chapas múltiplas MP 152 galvanizadas - lenticular - vão = 4,80 m e altura = 3,05 m - aterro rodoviário mínimo = 0,60 m e máximo = 5,80 m - brita produzida</t>
  </si>
  <si>
    <t>Bueiro metálico com chapas múltiplas MP 152 galvanizadas - lenticular - vão = 5,05 m e altura = 3,15 m - aterro rodoviário mínimo = 0,90 m e máximo = 5,50 m - brita comercial</t>
  </si>
  <si>
    <t>Bueiro metálico com chapas múltiplas MP 152 galvanizadas - lenticular - vão = 5,05 m e altura = 3,15 m - aterro rodoviário mínimo = 0,90 m e máximo = 5,50 m - brita produzida</t>
  </si>
  <si>
    <t>Bueiro metálico com chapas múltiplas MP 152 galvanizadas - lenticular - vão = 5,25 m e altura = 3,25 m - aterro rodoviário mínimo = 0,90 m e máximo = 5,30 m - brita comercial</t>
  </si>
  <si>
    <t>Bueiro metálico com chapas múltiplas MP 152 galvanizadas - lenticular - vão = 5,25 m e altura = 3,25 m - aterro rodoviário mínimo = 0,90 m e máximo = 5,30 m - brita produzida</t>
  </si>
  <si>
    <t>Bueiro metálico com chapas múltiplas MP 152 galvanizadas - lenticular - vão = 5,45 m e altura = 3,35 m - aterro rodoviário mínimo = 0,90 m e máximo = 5,10 m - brita comercial</t>
  </si>
  <si>
    <t>Bueiro metálico com chapas múltiplas MP 152 galvanizadas - lenticular - vão = 5,45 m e altura = 3,35 m - aterro rodoviário mínimo = 0,90 m e máximo = 5,10 m - brita produzida</t>
  </si>
  <si>
    <t>Bueiro metálico com chapas múltiplas MP 152 galvanizadas - lenticular - vão = 5,60 m e altura = 3,40 m - aterro rodoviário mínimo = 0,90 m e máximo = 4,90 m - brita comercial</t>
  </si>
  <si>
    <t>Bueiro metálico com chapas múltiplas MP 152 galvanizadas - lenticular - vão = 5,60 m e altura = 3,40 m - aterro rodoviário mínimo = 0,90 m e máximo = 4,90 m - brita produzida</t>
  </si>
  <si>
    <t>Bueiro metálico com chapas múltiplas MP 152 galvanizadas - lenticular - vão = 5,80 m e altura = 3,50 m - aterro rodoviário mínimo = 0,90 m e máximo = 4,70 m - brita comercial</t>
  </si>
  <si>
    <t>Bueiro metálico com chapas múltiplas MP 152 galvanizadas - lenticular - vão = 5,80 m e altura = 3,50 m - aterro rodoviário mínimo = 0,90 m e máximo = 4,70 m - brita produzida</t>
  </si>
  <si>
    <t>Bueiro metálico com chapas múltiplas MP 152 galvanizadas - lenticular - vão = 5,90 m e altura = 3,55 m - aterro rodoviário mínimo = 0,90 m e máximo = 4,70 m - brita comercial</t>
  </si>
  <si>
    <t>Bueiro metálico com chapas múltiplas MP 152 galvanizadas - lenticular - vão = 5,90 m e altura = 3,55 m - aterro rodoviário mínimo = 0,90 m e máximo = 4,70 m - brita produzida</t>
  </si>
  <si>
    <t>Bueiro metálico com chapas múltiplas MP 152 galvanizadas - lenticular - vão = 6,10 m e altura = 3,65 m - aterro rodoviário mínimo = 0,90 m e máximo = 4,50 m - brita comercial</t>
  </si>
  <si>
    <t>Bueiro metálico com chapas múltiplas MP 152 galvanizadas - lenticular - vão = 6,10 m e altura = 3,65 m - aterro rodoviário mínimo = 0,90 m e máximo = 4,50 m - brita produzida</t>
  </si>
  <si>
    <t>Bueiro metálico com chapas múltiplas MP 152 galvanizadas - lenticular - vão = 6,25 m e altura = 3,65 m - aterro rodoviário mínimo = 0,90 m e máximo = 4,30 m - brita comercial</t>
  </si>
  <si>
    <t>Bueiro metálico com chapas múltiplas MP 152 galvanizadas - lenticular - vão = 6,25 m e altura = 3,65 m - aterro rodoviário mínimo = 0,90 m e máximo = 4,30 m - brita produzida</t>
  </si>
  <si>
    <t>Bueiro metálico com chapas múltiplas MP 152 galvanizadas - lenticular - vão = 6,40 m e altura = 3,75 m - aterro rodoviário mínimo = 0,90 m e máximo = 4,30 m - brita comercial</t>
  </si>
  <si>
    <t>Bueiro metálico com chapas múltiplas MP 152 galvanizadas - lenticular - vão = 6,40 m e altura = 3,75 m - aterro rodoviário mínimo = 0,90 m e máximo = 4,30 m - brita produzida</t>
  </si>
  <si>
    <t>Bueiro metálico com chapas múltiplas MP 152 galvanizadas - lenticular - vão = 6,60 m e altura = 3,85 m - aterro rodoviário mínimo = 0,90 m e máximo = 4,10 m - brita comercial</t>
  </si>
  <si>
    <t>Bueiro metálico com chapas múltiplas MP 152 galvanizadas - lenticular - vão = 6,60 m e altura = 3,85 m - aterro rodoviário mínimo = 0,90 m e máximo = 4,10 m - brita produzida</t>
  </si>
  <si>
    <t>Bueiro metálico com chapas múltiplas MP 152 galvanizadas - passagem de gado - vão = 2,20 m e altura = 2,25 m -aterro rodoviário mínimo = 0,30 m e máximo = 8,90 m - brita comercial</t>
  </si>
  <si>
    <t>Bueiro metálico com chapas múltiplas MP 152 galvanizadas - passagem de gado - vão = 2,20 m e altura = 2,25 m -aterro rodoviário mínimo = 0,30 m e máximo = 8,90 m - brita produzida</t>
  </si>
  <si>
    <t>Bueiro metálico com chapas múltiplas MP 152 galvanizadas - passagem de gado - vão = 2,90 m e altura = 3,10 m - aterro rodoviário mínimo = 0,60 m e máximo = 11,40 m - brita comercial</t>
  </si>
  <si>
    <t>Bueiro metálico com chapas múltiplas MP 152 galvanizadas - passagem de gado - vão = 2,90 m e altura = 3,10 m - aterro rodoviário mínimo = 0,60 m e máximo = 11,40 m - brita produzida</t>
  </si>
  <si>
    <t>Bueiro metálico com chapas múltiplas MP 152 galvanizadas - passagem inferior - vão = 3,70 m e altura = 3,50 m - aterro rodoviário mínimo = 0,60 m e máximo = 10,30 m - brita comercial</t>
  </si>
  <si>
    <t>Bueiro metálico com chapas múltiplas MP 152 galvanizadas - passagem inferior - vão = 3,70 m e altura = 3,50 m - aterro rodoviário mínimo = 0,60 m e máximo = 10,30 m - brita produzida</t>
  </si>
  <si>
    <t>Bueiro metálico com chapas múltiplas MP 152 galvanizadas - passagem inferior - vão = 3,90 m e altura = 3,60 m - aterro rodoviário mínimo = 0,60 m e máximo = 9,80 m - brita comercial</t>
  </si>
  <si>
    <t>Bueiro metálico com chapas múltiplas MP 152 galvanizadas - passagem inferior - vão = 3,90 m e altura = 3,60 m - aterro rodoviário mínimo = 0,60 m e máximo = 9,80 m - brita produzida</t>
  </si>
  <si>
    <t>Bueiro metálico com chapas múltiplas MP 152 galvanizadas - passagem inferior - vão = 4,00 m e altura = 3,75 m - aterro rodoviário mínimo = 0,60 m e máximo = 9,50 m - brita comercial</t>
  </si>
  <si>
    <t>Bueiro metálico com chapas múltiplas MP 152 galvanizadas - passagem inferior - vão = 4,00 m e altura = 3,75 m - aterro rodoviário mínimo = 0,60 m e máximo = 9,50 m - brita produzida</t>
  </si>
  <si>
    <t>Bueiro metálico com chapas múltiplas MP 152 galvanizadas - passagem inferior - vão = 4,20 m e altura = 3,90 m - aterro rodoviário mínimo = 0,60 m e máximo = 9,10 m - brita comercial</t>
  </si>
  <si>
    <t>Bueiro metálico com chapas múltiplas MP 152 galvanizadas - passagem inferior - vão = 4,20 m e altura = 3,90 m - aterro rodoviário mínimo = 0,60 m e máximo = 9,10 m - brita produzida</t>
  </si>
  <si>
    <t>Bueiro metálico com chapas múltiplas MP 152 galvanizadas - passagem inferior - vão = 4,25 m e altura = 4,10 m - aterro rodoviário mínimo = 0,60 m e máximo = 8,90 m - brita comercial</t>
  </si>
  <si>
    <t>Bueiro metálico com chapas múltiplas MP 152 galvanizadas - passagem inferior - vão = 4,25 m e altura = 4,10 m - aterro rodoviário mínimo = 0,60 m e máximo = 8,90 m - brita produzida</t>
  </si>
  <si>
    <t>Bueiro metálico com chapas múltiplas MP 152 galvanizadas - passagem inferior - vão = 4,40 m e altura = 4,25 m - aterro rodoviário mínimo = 0,60 m e máximo = 8,60 m - brita comercial</t>
  </si>
  <si>
    <t>Bueiro metálico com chapas múltiplas MP 152 galvanizadas - passagem inferior - vão = 4,40 m e altura = 4,25 m - aterro rodoviário mínimo = 0,60 m e máximo = 8,60 m - brita produzida</t>
  </si>
  <si>
    <t>Bueiro metálico com chapas múltiplas MP 152 galvanizadas - passagem inferior - vão = 4,50 m e altura = 4,40 m - aterro rodoviário mínimo = 0,60 m e máximo = 8,40 m - brita comercial</t>
  </si>
  <si>
    <t>Bueiro metálico com chapas múltiplas MP 152 galvanizadas - passagem inferior - vão = 4,50 m e altura = 4,40 m - aterro rodoviário mínimo = 0,60 m e máximo = 8,40 m - brita produzida</t>
  </si>
  <si>
    <t>Bueiro metálico com chapas múltiplas MP 152 galvanizadas - passagem inferior - vão = 4,70 m e altura = 4,50 m - aterro rodoviário mínimo = 0,60 m e máximo = 8,90 m - brita comercial</t>
  </si>
  <si>
    <t>Bueiro metálico com chapas múltiplas MP 152 galvanizadas - passagem inferior - vão = 4,70 m e altura = 4,50 m - aterro rodoviário mínimo = 0,60 m e máximo = 8,90 m - brita produzida</t>
  </si>
  <si>
    <t>Bueiro metálico com chapas múltiplas MP 152 galvanizadas - passagem inferior - vão = 4,80 m e altura = 4,75 m - aterro rodoviário mínimo = 0,90 m e máximo = 9,00 m - brita comercial</t>
  </si>
  <si>
    <t>Bueiro metálico com chapas múltiplas MP 152 galvanizadas - passagem inferior - vão = 4,80 m e altura = 4,75 m - aterro rodoviário mínimo = 0,90 m e máximo = 9,00 m - brita produzida</t>
  </si>
  <si>
    <t>Bueiro metálico com chapas múltiplas MP 152 galvanizadas - passagem inferior - vão = 5,00 m e altura = 4,85 m - aterro rodoviário mínimo = 0,90 m e máximo = 8,60 m - brita comercial</t>
  </si>
  <si>
    <t>Bueiro metálico com chapas múltiplas MP 152 galvanizadas - passagem inferior - vão = 5,00 m e altura = 4,85 m - aterro rodoviário mínimo = 0,90 m e máximo = 8,60 m - brita produzida</t>
  </si>
  <si>
    <t>Bueiro metálico com chapas múltiplas MP 152 galvanizadas - passagem inferior - vão = 5,15 m e altura = 4,90 m - aterro rodoviário mínimo = 0,90 m e máximo = 8,50 m - brita comercial</t>
  </si>
  <si>
    <t>Bueiro metálico com chapas múltiplas MP 152 galvanizadas - passagem inferior - vão = 5,15 m e altura = 4,90 m - aterro rodoviário mínimo = 0,90 m e máximo = 8,50 m - brita produzida</t>
  </si>
  <si>
    <t>Bueiro metálico com chapas múltiplas MP 152 galvanizadas - passagem inferior - vão = 5,25 m e altura = 5,00 m - aterro rodoviário mínimo = 0,90 m e máximo = 8,40 m - brita comercial</t>
  </si>
  <si>
    <t>Bueiro metálico com chapas múltiplas MP 152 galvanizadas - passagem inferior - vão = 5,25 m e altura = 5,00 m - aterro rodoviário mínimo = 0,90 m e máximo = 8,40 m - brita produzida</t>
  </si>
  <si>
    <t>Bueiro metálico com chapas múltiplas MP 152 galvanizadas - passagem inferior - vão = 5,30 m e altura = 5,30 m - aterro rodoviário mínimo = 0,90 m e máximo = 9,60 m - brita comercial</t>
  </si>
  <si>
    <t>Bueiro metálico com chapas múltiplas MP 152 galvanizadas - passagem inferior - vão = 5,30 m e altura = 5,30 m - aterro rodoviário mínimo = 0,90 m e máximo = 9,60 m - brita produzida</t>
  </si>
  <si>
    <t>Bueiro metálico com chapas múltiplas MP 152 galvanizadas - passagem inferior - vão = 5,65 m e altura = 5,25 m - aterro rodoviário mínimo = 0,90 m e máximo = 9,00 m - brita comercial</t>
  </si>
  <si>
    <t>Bueiro metálico com chapas múltiplas MP 152 galvanizadas - passagem inferior - vão = 5,65 m e altura = 5,25 m - aterro rodoviário mínimo = 0,90 m e máximo = 9,00 m - brita produzida</t>
  </si>
  <si>
    <t>Bueiro metálico com chapas múltiplas MP 152 galvanizadas - passagem inferior - vão = 5,85 m e altura = 5,30 m - aterro rodoviário mínimo = 0,90 m e máximo = 8,40 m - brita comercial</t>
  </si>
  <si>
    <t>Bueiro metálico com chapas múltiplas MP 152 galvanizadas - passagem inferior - vão = 5,85 m e altura = 5,30 m - aterro rodoviário mínimo = 0,90 m e máximo = 8,40 m - brita produzida</t>
  </si>
  <si>
    <t>Bueiro metálico com chapas múltiplas MP 152 galvanizadas - passagem inferior - vão = 6,00 m e altura = 5,45 m - aterro rodoviário mínimo = 0,90 m e máximo = 8,30 m - brita comercial</t>
  </si>
  <si>
    <t>Bueiro metálico com chapas múltiplas MP 152 galvanizadas - passagem inferior - vão = 6,00 m e altura = 5,45 m - aterro rodoviário mínimo = 0,90 m e máximo = 8,30 m - brita produzida</t>
  </si>
  <si>
    <t>Bueiro metálico com chapas múltiplas MP 152 galvanizadas - passagem inferior - vão = 6,25 m e altura = 5,50 m - aterro rodoviário mínimo = 0,90 m e máximo = 7,90 m - brita comercial</t>
  </si>
  <si>
    <t>Bueiro metálico com chapas múltiplas MP 152 galvanizadas - passagem inferior - vão = 6,25 m e altura = 5,50 m - aterro rodoviário mínimo = 0,90 m e máximo = 7,90 m - brita produzida</t>
  </si>
  <si>
    <t>Bueiro metálico sem interrupção de tráfego - D = 1,20 m - chapa com epóxi - escavado em material de 1ª categoria - aterro ferroviário máximo = 12,90 m</t>
  </si>
  <si>
    <t>Bueiro metálico sem interrupção de tráfego - D = 1,20 m - chapa com epóxi - escavado em material de 1ª categoria - aterro rodoviário máximo = 9,00 m</t>
  </si>
  <si>
    <t>Bueiro metálico sem interrupção de tráfego - D = 1,20 m - chapa com epóxi - escavado em material de 2ª categoria - aterro ferroviário máximo = 12,90 m</t>
  </si>
  <si>
    <t>Bueiro metálico sem interrupção de tráfego - D = 1,20 m - chapa com epóxi - escavado em material de 2ª categoria - aterro rodoviário máximo = 9,00 m</t>
  </si>
  <si>
    <t>Bueiro metálico sem interrupção de tráfego - D = 1,20 m - chapa com epóxi - escavado em material de 3ª categoria - aterro ferroviário máximo = 12,90 m</t>
  </si>
  <si>
    <t>Bueiro metálico sem interrupção de tráfego - D = 1,20 m - chapa com epóxi - escavado em material de 3ª categoria - aterro rodoviário máximo = 9,00 m</t>
  </si>
  <si>
    <t>Bueiro metálico sem interrupção de tráfego - D = 1,20 m - chapa galvanizada - escavado em material de 1ª categoria - aterro ferroviário máximo = 12,90 m</t>
  </si>
  <si>
    <t>Bueiro metálico sem interrupção de tráfego - D = 1,20 m - chapa galvanizada - escavado em material de 1ª categoria - aterro rodoviário máximo = 9,00 m</t>
  </si>
  <si>
    <t>Bueiro metálico sem interrupção de tráfego - D = 1,20 m - chapa galvanizada - escavado em material de 2ª categoria - aterro ferroviário máximo = 12,90 m</t>
  </si>
  <si>
    <t>Bueiro metálico sem interrupção de tráfego - D = 1,20 m - chapa galvanizada - escavado em material de 2ª categoria - aterro rodoviário máximo = 9,00 m</t>
  </si>
  <si>
    <t>Bueiro metálico sem interrupção de tráfego - D = 1,20 m - chapa galvanizada - escavado em material de 3ª categoria - aterro ferroviário máximo = 12,90 m</t>
  </si>
  <si>
    <t>Bueiro metálico sem interrupção de tráfego - D = 1,20 m - chapa galvanizada - escavado em material de 3ª categoria - aterro rodoviário máximo = 9,00 m</t>
  </si>
  <si>
    <t>Bueiro metálico sem interrupção de tráfego - D = 1,40 m - chapa com epóxi - escavado em material de 1ª categoria - aterro ferroviário máximo = 11,00 m</t>
  </si>
  <si>
    <t>Bueiro metálico sem interrupção de tráfego - D = 1,40 m - chapa com epóxi - escavado em material de 1ª categoria - aterro rodoviário máximo = 7,70 m</t>
  </si>
  <si>
    <t>Bueiro metálico sem interrupção de tráfego - D = 1,40 m - chapa com epóxi - escavado em material de 2ª categoria - aterro ferroviário máximo = 11,00 m</t>
  </si>
  <si>
    <t>Bueiro metálico sem interrupção de tráfego - D = 1,40 m - chapa com epóxi - escavado em material de 2ª categoria - aterro rodoviário máximo = 7,70 m</t>
  </si>
  <si>
    <t>Bueiro metálico sem interrupção de tráfego - D = 1,40 m - chapa com epóxi - escavado em material de 3ª categoria - aterro ferroviário máximo = 11,00 m</t>
  </si>
  <si>
    <t>Bueiro metálico sem interrupção de tráfego - D = 1,40 m - chapa com epóxi - escavado em material de 3ª categoria - aterro rodoviário máximo = 7,70 m</t>
  </si>
  <si>
    <t>Bueiro metálico sem interrupção de tráfego - D = 1,40 m - chapa galvanizada - escavado em material de 1ª categoria - aterro ferroviário máximo = 11,00 m</t>
  </si>
  <si>
    <t>Bueiro metálico sem interrupção de tráfego - D = 1,40 m - chapa galvanizada - escavado em material de 1ª categoria - aterro rodoviário máximo = 7,70 m</t>
  </si>
  <si>
    <t>Bueiro metálico sem interrupção de tráfego - D = 1,40 m - chapa galvanizada - escavado em material de 2ª categoria - aterro ferroviário máximo = 11,00 m</t>
  </si>
  <si>
    <t>Bueiro metálico sem interrupção de tráfego - D = 1,40 m - chapa galvanizada - escavado em material de 2ª categoria - aterro rodoviário máximo = 7,70 m</t>
  </si>
  <si>
    <t>Bueiro metálico sem interrupção de tráfego - D = 1,40 m - chapa galvanizada - escavado em material de 3ª categoria - aterro ferroviário máximo = 11,00 m</t>
  </si>
  <si>
    <t>Bueiro metálico sem interrupção de tráfego - D = 1,40 m - chapa galvanizada - escavado em material de 3ª categoria - aterro rodoviário máximo = 7,70 m</t>
  </si>
  <si>
    <t>Bueiro metálico sem interrupção de tráfego - D = 1,60 m - chapa com epóxi - escavado em material de 1ª categoria - aterro ferroviário máximo = 9,60 m</t>
  </si>
  <si>
    <t>Bueiro metálico sem interrupção de tráfego - D = 1,60 m - chapa com epóxi - escavado em material de 1ª categoria - aterro rodoviário máximo = 6,70 m</t>
  </si>
  <si>
    <t>Bueiro metálico sem interrupção de tráfego - D = 1,60 m - chapa com epóxi - escavado em material de 2ª categoria - aterro ferroviário máximo = 9,60 m</t>
  </si>
  <si>
    <t>Bueiro metálico sem interrupção de tráfego - D = 1,60 m - chapa com epóxi - escavado em material de 2ª categoria - aterro rodoviário máximo = 6,70 m</t>
  </si>
  <si>
    <t>Bueiro metálico sem interrupção de tráfego - D = 1,60 m - chapa com epóxi - escavado em material de 3ª categoria - aterro ferroviário máximo = 9,60 m</t>
  </si>
  <si>
    <t>Bueiro metálico sem interrupção de tráfego - D = 1,60 m - chapa com epóxi - escavado em material de 3ª categoria - aterro rodoviário máximo = 6,70 m</t>
  </si>
  <si>
    <t>Bueiro metálico sem interrupção de tráfego - D = 1,60 m - chapa galvanizada - escavado em material de 1ª categoria - aterro ferroviário máximo = 9,60 m</t>
  </si>
  <si>
    <t>Bueiro metálico sem interrupção de tráfego - D = 1,60 m - chapa galvanizada - escavado em material de 1ª categoria - aterro rodoviário máximo = 6,70 m</t>
  </si>
  <si>
    <t>Bueiro metálico sem interrupção de tráfego - D = 1,60 m - chapa galvanizada - escavado em material de 2ª categoria - aterro ferroviário máximo = 9,60 m</t>
  </si>
  <si>
    <t>Bueiro metálico sem interrupção de tráfego - D = 1,60 m - chapa galvanizada - escavado em material de 2ª categoria - aterro rodoviário máximo = 6,70 m</t>
  </si>
  <si>
    <t>Bueiro metálico sem interrupção de tráfego - D = 1,60 m - chapa galvanizada - escavado em material de 3ª categoria - aterro ferroviário máximo = 9,60 m</t>
  </si>
  <si>
    <t>Bueiro metálico sem interrupção de tráfego - D = 1,60 m - chapa galvanizada - escavado em material de 3ª categoria - aterro rodoviário máximo = 6,70 m</t>
  </si>
  <si>
    <t>Bueiro metálico sem interrupção de tráfego - D = 1,80 m - chapa com epóxi - escavado em material de 1ª categoria - aterro ferroviário máximo = 8,00 m</t>
  </si>
  <si>
    <t>Bueiro metálico sem interrupção de tráfego - D = 1,80 m - chapa com epóxi - escavado em material de 1ª categoria - aterro rodoviário máximo = 6,00 m</t>
  </si>
  <si>
    <t>Bueiro metálico sem interrupção de tráfego - D = 1,80 m - chapa com epóxi - escavado em material de 2ª categoria - aterro ferroviário máximo = 8,00 m</t>
  </si>
  <si>
    <t>Bueiro metálico sem interrupção de tráfego - D = 1,80 m - chapa com epóxi - escavado em material de 2ª categoria - aterro rodoviário máximo = 6,00 m</t>
  </si>
  <si>
    <t>Bueiro metálico sem interrupção de tráfego - D = 1,80 m - chapa com epóxi - escavado em material de 3ª categoria - aterro ferroviário máximo = 8,00 m</t>
  </si>
  <si>
    <t>Bueiro metálico sem interrupção de tráfego - D = 1,80 m - chapa com epóxi - escavado em material de 3ª categoria - aterro rodoviário máximo = 6,00 m</t>
  </si>
  <si>
    <t>Bueiro metálico sem interrupção de tráfego - D = 1,80 m - chapa galvanizada - escavado em material de 1ª categoria - aterro ferroviário máximo = 8,00 m</t>
  </si>
  <si>
    <t>Bueiro metálico sem interrupção de tráfego - D = 1,80 m - chapa galvanizada - escavado em material de 1ª categoria - aterro rodoviário máximo = 6,00 m</t>
  </si>
  <si>
    <t>Bueiro metálico sem interrupção de tráfego - D = 1,80 m - chapa galvanizada - escavado em material de 2ª categoria - aterro ferroviário máximo = 8,00 m</t>
  </si>
  <si>
    <t>Bueiro metálico sem interrupção de tráfego - D = 1,80 m - chapa galvanizada - escavado em material de 2ª categoria - aterro rodoviário máximo = 6,00 m</t>
  </si>
  <si>
    <t>Bueiro metálico sem interrupção de tráfego - D = 1,80 m - chapa galvanizada - escavado em material de 3ª categoria - aterro ferroviário máximo = 8,00 m</t>
  </si>
  <si>
    <t>Bueiro metálico sem interrupção de tráfego - D = 1,80 m - chapa galvanizada - escavado em material de 3ª categoria - aterro rodoviário máximo = 6,00 m</t>
  </si>
  <si>
    <t>Bueiro metálico sem interrupção de tráfego - D = 2,00 m - chapa com epóxi - escavado em material de 1ª categoria - aterro ferroviário máximo = 6,90 m</t>
  </si>
  <si>
    <t>Bueiro metálico sem interrupção de tráfego - D = 2,00 m - chapa com epóxi - escavado em material de 1ª categoria - aterro rodoviário máximo = 5,40 m</t>
  </si>
  <si>
    <t>Bueiro metálico sem interrupção de tráfego - D = 2,00 m - chapa com epóxi - escavado em material de 2ª categoria - aterro ferroviário máximo = 6,90 m</t>
  </si>
  <si>
    <t>Bueiro metálico sem interrupção de tráfego - D = 2,00 m - chapa com epóxi - escavado em material de 2ª categoria - aterro rodoviário máximo = 5,40 m</t>
  </si>
  <si>
    <t>Bueiro metálico sem interrupção de tráfego - D = 2,00 m - chapa com epóxi - escavado em material de 3ª categoria - aterro ferroviário máximo = 6,90 m</t>
  </si>
  <si>
    <t>Bueiro metálico sem interrupção de tráfego - D = 2,00 m - chapa com epóxi - escavado em material de 3ª categoria - aterro rodoviário máximo = 5,40 m</t>
  </si>
  <si>
    <t>Bueiro metálico sem interrupção de tráfego - D = 2,00 m - chapa galvanizada - escavado em material de 1ª categoria - aterro ferroviário máximo = 6,90 m</t>
  </si>
  <si>
    <t>Bueiro metálico sem interrupção de tráfego - D = 2,00 m - chapa galvanizada - escavado em material de 1ª categoria - aterro rodoviário máximo = 5,40 m</t>
  </si>
  <si>
    <t>Bueiro metálico sem interrupção de tráfego - D = 2,00 m - chapa galvanizada - escavado em material de 2ª categoria - aterro ferroviário máximo = 6,90 m</t>
  </si>
  <si>
    <t>Bueiro metálico sem interrupção de tráfego - D = 2,00 m - chapa galvanizada - escavado em material de 2ª categoria - aterro rodoviário máximo = 5,40 m</t>
  </si>
  <si>
    <t>Bueiro metálico sem interrupção de tráfego - D = 2,00 m - chapa galvanizada - escavado em material de 3ª categoria - aterro ferroviário máximo = 6,90 m</t>
  </si>
  <si>
    <t>Bueiro metálico sem interrupção de tráfego - D = 2,00 m - chapa galvanizada - escavado em material de 3ª categoria - aterro rodoviário máximo = 5,40 m</t>
  </si>
  <si>
    <t>Bueiro metálico sem interrupção de tráfego - D = 2,20 m - chapa com epóxi - escavado em material de 1ª categoria - aterro ferroviário máximo = 7,90 m</t>
  </si>
  <si>
    <t>Bueiro metálico sem interrupção de tráfego - D = 2,20 m - chapa com epóxi - escavado em material de 1ª categoria - aterro rodoviário máximo = 4,90 m</t>
  </si>
  <si>
    <t>Bueiro metálico sem interrupção de tráfego - D = 2,20 m - chapa com epóxi - escavado em material de 2ª categoria - aterro ferroviário máximo = 7,90 m</t>
  </si>
  <si>
    <t>Bueiro metálico sem interrupção de tráfego - D = 2,20 m - chapa com epóxi - escavado em material de 2ª categoria - aterro rodoviário máximo = 4,90 m</t>
  </si>
  <si>
    <t>Bueiro metálico sem interrupção de tráfego - D = 2,20 m - chapa com epóxi - escavado em material de 3ª categoria - aterro ferroviário máximo = 7,90 m</t>
  </si>
  <si>
    <t>Bueiro metálico sem interrupção de tráfego - D = 2,20 m - chapa com epóxi - escavado em material de 3ª categoria - aterro rodoviário máximo = 4,90 m</t>
  </si>
  <si>
    <t>Bueiro metálico sem interrupção de tráfego - D = 2,20 m - chapa galvanizada - escavado em material de 1ª categoria - aterro ferroviário máximo = 7,90 m</t>
  </si>
  <si>
    <t>Bueiro metálico sem interrupção de tráfego - D = 2,20 m - chapa galvanizada - escavado em material de 1ª categoria - aterro rodoviário máximo = 4,90 m</t>
  </si>
  <si>
    <t>Bueiro metálico sem interrupção de tráfego - D = 2,20 m - chapa galvanizada - escavado em material de 2ª categoria - aterro ferroviário máximo = 7,90 m</t>
  </si>
  <si>
    <t>Bueiro metálico sem interrupção de tráfego - D = 2,20 m - chapa galvanizada - escavado em material de 2ª categoria - aterro rodoviário máximo = 4,90 m</t>
  </si>
  <si>
    <t>Bueiro metálico sem interrupção de tráfego - D = 2,20 m - chapa galvanizada - escavado em material de 3ª categoria - aterro ferroviário máximo = 7,90 m</t>
  </si>
  <si>
    <t>Bueiro metálico sem interrupção de tráfego - D = 2,20 m - chapa galvanizada - escavado em material de 3ª categoria - aterro rodoviário máximo = 4,90 m</t>
  </si>
  <si>
    <t>Bueiro metálico sem interrupção de tráfego - D = 2,40 m - chapa com epóxi - escavado em material de 1ª categoria - aterro ferroviário máximo = 7,00 m</t>
  </si>
  <si>
    <t>Bueiro metálico sem interrupção de tráfego - D = 2,40 m - chapa com epóxi - escavado em material de 1ª categoria - aterro rodoviário máximo = 4,50 m</t>
  </si>
  <si>
    <t>Bueiro metálico sem interrupção de tráfego - D = 2,40 m - chapa com epóxi - escavado em material de 2ª categoria - aterro ferroviário máximo = 7,00 m</t>
  </si>
  <si>
    <t>Bueiro metálico sem interrupção de tráfego - D = 2,40 m - chapa com epóxi - escavado em material de 2ª categoria - aterro rodoviário máximo = 4,50 m</t>
  </si>
  <si>
    <t>Bueiro metálico sem interrupção de tráfego - D = 2,40 m - chapa com epóxi - escavado em material de 3ª categoria - aterro ferroviário máximo = 7,00 m</t>
  </si>
  <si>
    <t>Bueiro metálico sem interrupção de tráfego - D = 2,40 m - chapa com epóxi - escavado em material de 3ª categoria - aterro rodoviário máximo = 4,50 m</t>
  </si>
  <si>
    <t>Bueiro metálico sem interrupção de tráfego - D = 2,40 m - chapa galvanizada - escavado em material de 1ª categoria - aterro ferroviário máximo = 7,00 m</t>
  </si>
  <si>
    <t>Bueiro metálico sem interrupção de tráfego - D = 2,40 m - chapa galvanizada - escavado em material de 1ª categoria - aterro rodoviário máximo = 4,50 m</t>
  </si>
  <si>
    <t>Bueiro metálico sem interrupção de tráfego - D = 2,40 m - chapa galvanizada - escavado em material de 2ª categoria - aterro ferroviário máximo = 7,00 m</t>
  </si>
  <si>
    <t>Bueiro metálico sem interrupção de tráfego - D = 2,40 m - chapa galvanizada - escavado em material de 2ª categoria - aterro rodoviário máximo = 4,50 m</t>
  </si>
  <si>
    <t>Bueiro metálico sem interrupção de tráfego - D = 2,40 m - chapa galvanizada - escavado em material de 3ª categoria - aterro ferroviário máximo = 7,00 m</t>
  </si>
  <si>
    <t>Bueiro metálico sem interrupção de tráfego - D = 2,40 m - chapa galvanizada - escavado em material de 3ª categoria - aterro rodoviário máximo = 4,50 m</t>
  </si>
  <si>
    <t>Bueiro metálico sem interrupção de tráfego - D = 2,60 m - chapa com epóxi - escavado em material de 1ª categoria - aterro ferroviário máximo = 6,40 m</t>
  </si>
  <si>
    <t>Bueiro metálico sem interrupção de tráfego - D = 2,60 m - chapa com epóxi - escavado em material de 1ª categoria - aterro rodoviário máximo = 4,10 m</t>
  </si>
  <si>
    <t>Bueiro metálico sem interrupção de tráfego - D = 2,60 m - chapa com epóxi - escavado em material de 2ª categoria - aterro ferroviário máximo = 6,40 m</t>
  </si>
  <si>
    <t>Bueiro metálico sem interrupção de tráfego - D = 2,60 m - chapa com epóxi - escavado em material de 2ª categoria - aterro rodoviário máximo = 4,10 m</t>
  </si>
  <si>
    <t>Bueiro metálico sem interrupção de tráfego - D = 2,60 m - chapa com epóxi - escavado em material de 3ª categoria - aterro ferroviário máximo = 6,40 m</t>
  </si>
  <si>
    <t>Bueiro metálico sem interrupção de tráfego - D = 2,60 m - chapa com epóxi - escavado em material de 3ª categoria - aterro rodoviário máximo = 4,10 m</t>
  </si>
  <si>
    <t>Bueiro metálico sem interrupção de tráfego - D = 2,60 m - chapa galvanizada - escavado em material de 1ª categoria - aterro ferroviário máximo = 6,40 m</t>
  </si>
  <si>
    <t>Bueiro metálico sem interrupção de tráfego - D = 2,60 m - chapa galvanizada - escavado em material de 1ª categoria - aterro rodoviário máximo = 4,10 m</t>
  </si>
  <si>
    <t>Bueiro metálico sem interrupção de tráfego - D = 2,60 m - chapa galvanizada - escavado em material de 2ª categoria - aterro ferroviário máximo = 6,40 m</t>
  </si>
  <si>
    <t>Bueiro metálico sem interrupção de tráfego - D = 2,60 m - chapa galvanizada - escavado em material de 2ª categoria - aterro rodoviário máximo = 4,10 m</t>
  </si>
  <si>
    <t>Bueiro metálico sem interrupção de tráfego - D = 2,60 m - chapa galvanizada - escavado em material de 3ª categoria - aterro ferroviário máximo = 6,40 m</t>
  </si>
  <si>
    <t>Bueiro metálico sem interrupção de tráfego - D = 2,60 m - chapa galvanizada - escavado em material de 3ª categoria - aterro rodoviário máximo = 4,10 m</t>
  </si>
  <si>
    <t>Bueiro metálico sem interrupção de tráfego - D = 2,80 m - chapa com epóxi - escavado em material de 1ª categoria - aterro ferroviário máximo = 5,50 m</t>
  </si>
  <si>
    <t>Bueiro metálico sem interrupção de tráfego - D = 2,80 m - chapa com epóxi - escavado em material de 1ª categoria - aterro rodoviário máximo = 3,80 m</t>
  </si>
  <si>
    <t>Bueiro metálico sem interrupção de tráfego - D = 2,80 m - chapa com epóxi - escavado em material de 2ª categoria - aterro ferroviário máximo = 5,50 m</t>
  </si>
  <si>
    <t>Bueiro metálico sem interrupção de tráfego - D = 2,80 m - chapa com epóxi - escavado em material de 2ª categoria - aterro rodoviário máximo = 3,80 m</t>
  </si>
  <si>
    <t>Bueiro metálico sem interrupção de tráfego - D = 2,80 m - chapa com epóxi - escavado em material de 3ª categoria - aterro ferroviário máximo = 5,50 m</t>
  </si>
  <si>
    <t>Bueiro metálico sem interrupção de tráfego - D = 2,80 m - chapa com epóxi - escavado em material de 3ª categoria - aterro rodoviário máximo = 3,80 m</t>
  </si>
  <si>
    <t>Bueiro metálico sem interrupção de tráfego - D = 2,80 m - chapa galvanizada - escavado em material de 1ª categoria - aterro ferroviário máximo = 5,50 m</t>
  </si>
  <si>
    <t>Bueiro metálico sem interrupção de tráfego - D = 2,80 m - chapa galvanizada - escavado em material de 1ª categoria - aterro rodoviário máximo = 3,80 m</t>
  </si>
  <si>
    <t>Bueiro metálico sem interrupção de tráfego - D = 2,80 m - chapa galvanizada - escavado em material de 2ª categoria - aterro ferroviário máximo = 5,50 m</t>
  </si>
  <si>
    <t>Bueiro metálico sem interrupção de tráfego - D = 2,80 m - chapa galvanizada - escavado em material de 2ª categoria - aterro rodoviário máximo = 3,80 m</t>
  </si>
  <si>
    <t>Bueiro metálico sem interrupção de tráfego - D = 2,80 m - chapa galvanizada - escavado em material de 3ª categoria - aterro ferroviário máximo = 5,50 m</t>
  </si>
  <si>
    <t>Bueiro metálico sem interrupção de tráfego - D = 2,80 m - chapa galvanizada - escavado em material de 3ª categoria - aterro rodoviário máximo = 3,80 m</t>
  </si>
  <si>
    <t>Bueiro metálico sem interrupção de tráfego - D = 3,00 m - chapa com epóxi - escavado em material de 1ª categoria - aterro ferroviário máximo = 4,70 m</t>
  </si>
  <si>
    <t>Bueiro metálico sem interrupção de tráfego - D = 3,00 m - chapa com epóxi - escavado em material de 1ª categoria - aterro rodoviário máximo = 3,60 m</t>
  </si>
  <si>
    <t>Bueiro metálico sem interrupção de tráfego - D = 3,00 m - chapa com epóxi - escavado em material de 2ª categoria - aterro ferroviário máximo = 4,70 m</t>
  </si>
  <si>
    <t>Bueiro metálico sem interrupção de tráfego - D = 3,00 m - chapa com epóxi - escavado em material de 2ª categoria - aterro rodoviário máximo = 3,60 m</t>
  </si>
  <si>
    <t>Bueiro metálico sem interrupção de tráfego - D = 3,00 m - chapa com epóxi - escavado em material de 3ª categoria - aterro ferroviário máximo = 4,70 m</t>
  </si>
  <si>
    <t>Bueiro metálico sem interrupção de tráfego - D = 3,00 m - chapa com epóxi - escavado em material de 3ª categoria - aterro rodoviário máximo = 3,60 m</t>
  </si>
  <si>
    <t>Bueiro metálico sem interrupção de tráfego - D = 3,00 m - chapa galvanizada - escavado em material de 1ª categoria - aterro ferroviário máximo = 4,70 m</t>
  </si>
  <si>
    <t>Bueiro metálico sem interrupção de tráfego - D = 3,00 m - chapa galvanizada - escavado em material de 1ª categoria - aterro rodoviário máximo = 3,60 m</t>
  </si>
  <si>
    <t>Bueiro metálico sem interrupção de tráfego - D = 3,00 m - chapa galvanizada - escavado em material de 2ª categoria - aterro ferroviário máximo = 4,70 m</t>
  </si>
  <si>
    <t>Bueiro metálico sem interrupção de tráfego - D = 3,00 m - chapa galvanizada - escavado em material de 2ª categoria - aterro rodoviário máximo = 3,60 m</t>
  </si>
  <si>
    <t>Bueiro metálico sem interrupção de tráfego - D = 3,00 m - chapa galvanizada - escavado em material de 3ª categoria - aterro ferroviário máximo = 4,70 m</t>
  </si>
  <si>
    <t>Bueiro metálico sem interrupção de tráfego - D = 3,00 m - chapa galvanizada - escavado em material de 3ª categoria - aterro rodoviário máximo = 3,60 m</t>
  </si>
  <si>
    <t>Bueiro metálico sem interrupção de tráfego - D = 3,20 m - chapa com epóxi - escavado em material de 1ª categoria - aterro ferroviário máximo = 4,00 m</t>
  </si>
  <si>
    <t>Bueiro metálico sem interrupção de tráfego - D = 3,20 m - chapa com epóxi - escavado em material de 1ª categoria - aterro rodoviário máximo = 4,80 m</t>
  </si>
  <si>
    <t>Bueiro metálico sem interrupção de tráfego - D = 3,20 m - chapa com epóxi - escavado em material de 2ª categoria - aterro ferroviário máximo = 4,00 m</t>
  </si>
  <si>
    <t>Bueiro metálico sem interrupção de tráfego - D = 3,20 m - chapa com epóxi - escavado em material de 2ª categoria - aterro rodoviário máximo = 4,80 m</t>
  </si>
  <si>
    <t>Bueiro metálico sem interrupção de tráfego - D = 3,20 m - chapa com epóxi - escavado em material de 3ª categoria - aterro ferroviário máximo = 4,00 m</t>
  </si>
  <si>
    <t>Bueiro metálico sem interrupção de tráfego - D = 3,20 m - chapa com epóxi - escavado em material de 3ª categoria - aterro rodoviário máximo = 4,80 m</t>
  </si>
  <si>
    <t>Bueiro metálico sem interrupção de tráfego - D = 3,20 m - chapa galvanizada - escavado em material de 1ª categoria - aterro ferroviário máximo = 4,00 m</t>
  </si>
  <si>
    <t>Bueiro metálico sem interrupção de tráfego - D = 3,20 m - chapa galvanizada - escavado em material de 1ª categoria - aterro rodoviário máximo = 4,80 m</t>
  </si>
  <si>
    <t>Bueiro metálico sem interrupção de tráfego - D = 3,20 m - chapa galvanizada - escavado em material de 2ª categoria - aterro ferroviário máximo = 4,00 m</t>
  </si>
  <si>
    <t>Bueiro metálico sem interrupção de tráfego - D = 3,20 m - chapa galvanizada - escavado em material de 2ª categoria - aterro rodoviário máximo = 4,80 m</t>
  </si>
  <si>
    <t>Bueiro metálico sem interrupção de tráfego - D = 3,20 m - chapa galvanizada - escavado em material de 3ª categoria - aterro ferroviário máximo = 4,00 m</t>
  </si>
  <si>
    <t>Bueiro metálico sem interrupção de tráfego - D = 3,20 m - chapa galvanizada - escavado em material de 3ª categoria - aterro rodoviário máximo = 4,80 m</t>
  </si>
  <si>
    <t>Bueiro metálico sem interrupção de tráfego - D = 3,40 m - chapa galvanizada - escavado em material de 1ª categoria - aterro ferroviário máximo = 7,00 m</t>
  </si>
  <si>
    <t>Bueiro metálico sem interrupção de tráfego - D = 3,40 m - chapa galvanizada - escavado em material de 1ª categoria - aterro rodoviário máximo = 4,50 m</t>
  </si>
  <si>
    <t>Bueiro metálico sem interrupção de tráfego - D = 3,40 m - chapa galvanizada - escavado em material de 2ª categoria - aterro ferroviário máximo = 7,00 m</t>
  </si>
  <si>
    <t>Bueiro metálico sem interrupção de tráfego - D = 3,40 m - chapa galvanizada - escavado em material de 2ª categoria - aterro rodoviário máximo = 4,50 m</t>
  </si>
  <si>
    <t>Bueiro metálico sem interrupção de tráfego - D = 3,40 m - chapa galvanizada - escavado em material de 3ª categoria - aterro ferroviário máximo = 7,00 m</t>
  </si>
  <si>
    <t>Bueiro metálico sem interrupção de tráfego - D = 3,40 m - chapa galvanizada - escavado em material de 3ª categoria - aterro rodoviário máximo = 4,50 m</t>
  </si>
  <si>
    <t>Bueiro metálico sem interrupção de tráfego - D = 3,60 m - chapa galvanizada - escavado em material de 1ª categoria - aterro ferroviário máximo = 6,60 m</t>
  </si>
  <si>
    <t>Bueiro metálico sem interrupção de tráfego - D = 3,60 m - chapa galvanizada - escavado em material de 1ª categoria - aterro rodoviário máximo = 4,30 m</t>
  </si>
  <si>
    <t>Bueiro metálico sem interrupção de tráfego - D = 3,60 m - chapa galvanizada - escavado em material de 2ª categoria - aterro ferroviário máximo = 6,60 m</t>
  </si>
  <si>
    <t>Bueiro metálico sem interrupção de tráfego - D = 3,60 m - chapa galvanizada - escavado em material de 2ª categoria - aterro rodoviário máximo = 4,30 m</t>
  </si>
  <si>
    <t>Bueiro metálico sem interrupção de tráfego - D = 3,60 m - chapa galvanizada - escavado em material de 3ª categoria - aterro ferroviário máximo = 6,60 m</t>
  </si>
  <si>
    <t>Bueiro metálico sem interrupção de tráfego - D = 3,60 m - chapa galvanizada - escavado em material de 3ª categoria - aterro rodoviário máximo = 4,30 m</t>
  </si>
  <si>
    <t>Bueiro metálico sem interrupção de tráfego - D = 3,80 m - chapa galvanizada - escavado em material de 1ª categoria - aterro ferroviário máximo = 6,20 m</t>
  </si>
  <si>
    <t>Bueiro metálico sem interrupção de tráfego - D = 3,80 m - chapa galvanizada - escavado em material de 1ª categoria - aterro rodoviário máximo = 4,00 m</t>
  </si>
  <si>
    <t>Bueiro metálico sem interrupção de tráfego - D = 3,80 m - chapa galvanizada - escavado em material de 2ª categoria - aterro ferroviário máximo = 6,20 m</t>
  </si>
  <si>
    <t>Bueiro metálico sem interrupção de tráfego - D = 3,80 m - chapa galvanizada - escavado em material de 2ª categoria - aterro rodoviário máximo = 4,00 m</t>
  </si>
  <si>
    <t>Bueiro metálico sem interrupção de tráfego - D = 3,80 m - chapa galvanizada - escavado em material de 3ª categoria - aterro ferroviário máximo = 6,20 m</t>
  </si>
  <si>
    <t>Bueiro metálico sem interrupção de tráfego - D = 3,80 m - chapa galvanizada - escavado em material de 3ª categoria - aterro rodoviário máximo = 4,00 m</t>
  </si>
  <si>
    <t>Bueiro metálico sem interrupção de tráfego - D = 4,00 m - chapa galvanizada - escavado em material de 1ª categoria - aterro ferroviário máximo = 5,10 m</t>
  </si>
  <si>
    <t>Bueiro metálico sem interrupção de tráfego - D = 4,00 m - chapa galvanizada - escavado em material de 1ª categoria - aterro rodoviário máximo = 3,10 m</t>
  </si>
  <si>
    <t>Bueiro metálico sem interrupção de tráfego - D = 4,00 m - chapa galvanizada - escavado em material de 2ª categoria - aterro ferroviário máximo = 5,10 m</t>
  </si>
  <si>
    <t>Bueiro metálico sem interrupção de tráfego - D = 4,00 m - chapa galvanizada - escavado em material de 2ª categoria - aterro rodoviário máximo = 3,10 m</t>
  </si>
  <si>
    <t>Bueiro metálico sem interrupção de tráfego - D = 4,00 m - chapa galvanizada - escavado em material de 3ª categoria - aterro ferroviário máximo = 5,10 m</t>
  </si>
  <si>
    <t>Bueiro metálico sem interrupção de tráfego - D = 4,00 m - chapa galvanizada - escavado em material de 3ª categoria - aterro rodoviário máximo = 3,10 m</t>
  </si>
  <si>
    <t>Bueiro metálico sem interrupção de tráfego - D = 4,20 m - chapa galvanizada - escavado em material de 1ª categoria - aterro ferroviário máximo = 4,80 m</t>
  </si>
  <si>
    <t>Bueiro metálico sem interrupção de tráfego - D = 4,20 m - chapa galvanizada - escavado em material de 1ª categoria - aterro rodoviário máximo = 4,40 m</t>
  </si>
  <si>
    <t>Bueiro metálico sem interrupção de tráfego - D = 4,20 m - chapa galvanizada - escavado em material de 2ª categoria - aterro ferroviário máximo = 4,80 m</t>
  </si>
  <si>
    <t>Bueiro metálico sem interrupção de tráfego - D = 4,20 m - chapa galvanizada - escavado em material de 2ª categoria - aterro rodoviário máximo = 4,40 m</t>
  </si>
  <si>
    <t>Bueiro metálico sem interrupção de tráfego - D = 4,20 m - chapa galvanizada - escavado em material de 3ª categoria - aterro ferroviário máximo = 4,80 m</t>
  </si>
  <si>
    <t>Bueiro metálico sem interrupção de tráfego - D = 4,20 m - chapa galvanizada - escavado em material de 3ª categoria - aterro rodoviário máximo = 4,40 m</t>
  </si>
  <si>
    <t>Bueiro metálico sem interrupção de tráfego - D = 4,40 m - chapa galvanizada - escavado em material de 1ª categoria - aterro ferroviário máximo = 4,20 m</t>
  </si>
  <si>
    <t>Bueiro metálico sem interrupção de tráfego - D = 4,40 m - chapa galvanizada - escavado em material de 1ª categoria - aterro rodoviário máximo = 4,20 m</t>
  </si>
  <si>
    <t>Bueiro metálico sem interrupção de tráfego - D = 4,40 m - chapa galvanizada - escavado em material de 2ª categoria - aterro ferroviário máximo = 4,20 m</t>
  </si>
  <si>
    <t>Bueiro metálico sem interrupção de tráfego - D = 4,40 m - chapa galvanizada - escavado em material de 2ª categoria - aterro rodoviário máximo = 4,20 m</t>
  </si>
  <si>
    <t>Bueiro metálico sem interrupção de tráfego - D = 4,40 m - chapa galvanizada - escavado em material de 3ª categoria - aterro ferroviário máximo = 4,20 m</t>
  </si>
  <si>
    <t>Bueiro metálico sem interrupção de tráfego - D = 4,40 m - chapa galvanizada - escavado em material de 3ª categoria - aterro rodoviário máximo = 4,20 m</t>
  </si>
  <si>
    <t>Bueiro metálico sem interrupção de tráfego - D = 4,60 m - chapa galvanizada - escavado em material de 1ª categoria - aterro ferroviário máximo = 4,00 m</t>
  </si>
  <si>
    <t>Bueiro metálico sem interrupção de tráfego - D = 4,60 m - chapa galvanizada - escavado em material de 1ª categoria - aterro rodoviário máximo = 4,00 m</t>
  </si>
  <si>
    <t>Bueiro metálico sem interrupção de tráfego - D = 4,60 m - chapa galvanizada - escavado em material de 2ª categoria - aterro ferroviário máximo = 4,00 m</t>
  </si>
  <si>
    <t>Bueiro metálico sem interrupção de tráfego - D = 4,60 m - chapa galvanizada - escavado em material de 2ª categoria - aterro rodoviário máximo = 4,00 m</t>
  </si>
  <si>
    <t>Bueiro metálico sem interrupção de tráfego - D = 4,60 m - chapa galvanizada - escavado em material de 3ª categoria - aterro ferroviário máximo = 4,00 m</t>
  </si>
  <si>
    <t>Bueiro metálico sem interrupção de tráfego - D = 4,60 m - chapa galvanizada - escavado em material de 3ª categoria - aterro rodoviário máximo = 4,00 m</t>
  </si>
  <si>
    <t>Bueiro metálico sem interrupção de tráfego - D = 4,80 m - chapa galvanizada - escavado em material de 1ª categoria - aterro ferroviário máximo = 5,10 m</t>
  </si>
  <si>
    <t>Bueiro metálico sem interrupção de tráfego - D = 4,80 m - chapa galvanizada - escavado em material de 1ª categoria - aterro rodoviário máximo = 5,50 m</t>
  </si>
  <si>
    <t>Bueiro metálico sem interrupção de tráfego - D = 4,80 m - chapa galvanizada - escavado em material de 2ª categoria - aterro ferroviário máximo = 5,10 m</t>
  </si>
  <si>
    <t>Bueiro metálico sem interrupção de tráfego - D = 4,80 m - chapa galvanizada - escavado em material de 2ª categoria - aterro rodoviário máximo = 5,50 m</t>
  </si>
  <si>
    <t>Bueiro metálico sem interrupção de tráfego - D = 4,80 m - chapa galvanizada - escavado em material de 3ª categoria - aterro ferroviário máximo = 5,10 m</t>
  </si>
  <si>
    <t>Bueiro metálico sem interrupção de tráfego - D = 4,80 m - chapa galvanizada - escavado em material de 3ª categoria - aterro rodoviário máximo = 5,50 m</t>
  </si>
  <si>
    <t>Bueiro metálico sem interrupção de tráfego - D = 5,00 m - chapa galvanizada - escavado em material de 1ª categoria - aterro ferroviário máximo = 4,80 m</t>
  </si>
  <si>
    <t>Bueiro metálico sem interrupção de tráfego - D = 5,00 m - chapa galvanizada - escavado em material de 1ª categoria - aterro rodoviário máximo = 5,30 m</t>
  </si>
  <si>
    <t>Bueiro metálico sem interrupção de tráfego - D = 5,00 m - chapa galvanizada - escavado em material de 2ª categoria - aterro ferroviário máximo = 4,80 m</t>
  </si>
  <si>
    <t>Bueiro metálico sem interrupção de tráfego - D = 5,00 m - chapa galvanizada - escavado em material de 2ª categoria - aterro rodoviário máximo = 5,30 m</t>
  </si>
  <si>
    <t>Bueiro metálico sem interrupção de tráfego - D = 5,00 m - chapa galvanizada - escavado em material de 3ª categoria - aterro ferroviário máximo = 4,80 m</t>
  </si>
  <si>
    <t>Bueiro metálico sem interrupção de tráfego - D = 5,00 m - chapa galvanizada - escavado em material de 3ª categoria - aterro rodoviário máximo = 5,30 m</t>
  </si>
  <si>
    <t>Sistema de escoramento telescópico regulável para tunnel liner</t>
  </si>
  <si>
    <t>Boca de BDCC 1,50 x 1,50 m - esconsidade 0° - areia e brita comerciais</t>
  </si>
  <si>
    <t>Boca de BDCC 1,50 x 1,50 m - esconsidade 0° - areia extraída e brita produzida</t>
  </si>
  <si>
    <t>Boca de BDCC 1,50 x 1,50 m - esconsidade 15° - areia e brita comerciais</t>
  </si>
  <si>
    <t>Boca de BDCC 1,50 x 1,50 m - esconsidade 15° - areia extraída e brita produzida</t>
  </si>
  <si>
    <t>Boca de BDCC 1,50 x 1,50 m - esconsidade 30° - areia e brita comerciais</t>
  </si>
  <si>
    <t>Boca de BDCC 1,50 x 1,50 m - esconsidade 30° - areia extraída e brita produzida</t>
  </si>
  <si>
    <t>Boca de BDCC 1,50 x 1,50 m - esconsidade 45° - areia e brita comerciais</t>
  </si>
  <si>
    <t>Boca de BDCC 1,50 x 1,50 m - esconsidade 45° - areia extraída e brita produzida</t>
  </si>
  <si>
    <t>Boca de BDCC 2,00 x 2,00 m - esconsidade 0° - areia extraída e brita produzida</t>
  </si>
  <si>
    <t>Boca de BDCC 2,00 x 2,00 m - esconsidade 15° - areia e brita comerciais</t>
  </si>
  <si>
    <t>Boca de BDCC 2,00 x 2,00 m - esconsidade 15° - areia extraída e brita produzida</t>
  </si>
  <si>
    <t>Boca de BDCC 2,00 x 2,00 m - esconsidade 30° - areia e brita comerciais</t>
  </si>
  <si>
    <t>Boca de BDCC 2,00 x 2,00 m - esconsidade 30° - areia extraída e brita produzida</t>
  </si>
  <si>
    <t>Boca de BDCC 2,00 x 2,00 m - esconsidade 45° - areia e brita comerciais</t>
  </si>
  <si>
    <t>Boca de BDCC 2,00 x 2,00 m - esconsidade 45° - areia extraída e brita produzida</t>
  </si>
  <si>
    <t>Boca de BDCC 2,50 x 2,50 m - esconsidade 0° - areia e brita comerciais</t>
  </si>
  <si>
    <t>Boca de BDCC 2,50 x 2,50 m - esconsidade 0° - areia extraída e brita produzida</t>
  </si>
  <si>
    <t>Boca de BDCC 2,50 x 2,50 m - esconsidade 15° - areia e brita comerciais</t>
  </si>
  <si>
    <t>Boca de BDCC 2,50 x 2,50 m - esconsidade 15° - areia extraída e brita produzida</t>
  </si>
  <si>
    <t>Boca de BDCC 2,50 x 2,50 m - esconsidade 30° - areia e brita comerciais</t>
  </si>
  <si>
    <t>Boca de BDCC 2,50 x 2,50 m - esconsidade 30° - areia extraída e brita produzida</t>
  </si>
  <si>
    <t>Boca de BDCC 2,50 x 2,50 m - esconsidade 45° - areia e brita comerciais</t>
  </si>
  <si>
    <t>Boca de BDCC 2,50 x 2,50 m - esconsidade 45° - areia extraída e brita produzida</t>
  </si>
  <si>
    <t>Boca de BDCC 3,00 x 3,00 m - esconsidade 0° - areia e brita comerciais</t>
  </si>
  <si>
    <t>Boca de BDCC 3,00 x 3,00 m - esconsidade 0° - areia extraída e brita produzida</t>
  </si>
  <si>
    <t>Boca de BDCC 3,00 x 3,00 m - esconsidade 15° - areia e brita comerciais</t>
  </si>
  <si>
    <t>Boca de BDCC 3,00 x 3,00 m - esconsidade 15° - areia extraída e brita produzida</t>
  </si>
  <si>
    <t>Boca de BDCC 3,00 x 3,00 m - esconsidade 30° - areia e brita comerciais</t>
  </si>
  <si>
    <t>Boca de BDCC 3,00 x 3,00 m - esconsidade 30° - areia extraída e brita produzida</t>
  </si>
  <si>
    <t>Boca de BDCC 3,00 x 3,00 m - esconsidade 45° - areia e brita comerciais</t>
  </si>
  <si>
    <t>Boca de BDCC 3,00 x 3,00 m - esconsidade 45° - areia extraída e brita produzida</t>
  </si>
  <si>
    <t>Boca de BSCC 1,50 x 1,50 m - esconsidade 0° - areia e brita comerciais</t>
  </si>
  <si>
    <t>Boca de BSCC 1,50 x 1,50 m - esconsidade 0° - areia extraída e brita produzida</t>
  </si>
  <si>
    <t>Boca de BSCC 1,50 x 1,50 m - esconsidade 15° - areia e brita comerciais</t>
  </si>
  <si>
    <t>Boca de BSCC 1,50 x 1,50 m - esconsidade 15° - areia extraída e brita produzida</t>
  </si>
  <si>
    <t>Boca de BSCC 1,50 x 1,50 m - esconsidade 30° - areia e brita comerciais</t>
  </si>
  <si>
    <t>Boca de BSCC 1,50 x 1,50 m - esconsidade 30° - areia extraída e brita produzida</t>
  </si>
  <si>
    <t>Boca de BSCC 1,50 x 1,50 m - esconsidade 45° - areia e brita comerciais</t>
  </si>
  <si>
    <t>Boca de BSCC 1,50 x 1,50 m - esconsidade 45° - areia extraída e brita produzida</t>
  </si>
  <si>
    <t>Boca de BSCC 2,00 x 2,00 m - esconsidade 0° - areia e brita comerciais</t>
  </si>
  <si>
    <t>Boca de BSCC 2,00 x 2,00 m - esconsidade 0° - areia extraída e brita produzida</t>
  </si>
  <si>
    <t>Boca de BSCC 2,00 x 2,00 m - esconsidade 15° - areia e brita comerciais</t>
  </si>
  <si>
    <t>Boca de BSCC 2,00 x 2,00 m - esconsidade 15° - areia extraída e brita produzida</t>
  </si>
  <si>
    <t>Boca de BSCC 2,00 x 2,00 m - esconsidade 30° - areia e brita comerciais</t>
  </si>
  <si>
    <t>Boca de BSCC 2,00 x 2,00 m - esconsidade 30° - areia extraída e brita produzida</t>
  </si>
  <si>
    <t>Boca de BSCC 2,00 x 2,00 m - esconsidade 45° - areia e brita comerciais</t>
  </si>
  <si>
    <t>Boca de BSCC 2,00 x 2,00 m - esconsidade 45° - areia extraída e brita produzida</t>
  </si>
  <si>
    <t>Boca de BSCC 2,50 x 2,50 m - esconsidade 0° - areia e brita comerciais</t>
  </si>
  <si>
    <t>Boca de BSCC 2,50 x 2,50 m - esconsidade 0° - areia extraída e brita produzida</t>
  </si>
  <si>
    <t>Boca de BSCC 2,50 x 2,50 m - esconsidade 15° - areia e brita comerciais</t>
  </si>
  <si>
    <t>Boca de BSCC 2,50 x 2,50 m - esconsidade 15° - areia extraída e brita produzida</t>
  </si>
  <si>
    <t>Boca de BSCC 2,50 x 2,50 m - esconsidade 30° - areia e brita comerciais</t>
  </si>
  <si>
    <t>Boca de BSCC 2,50 x 2,50 m - esconsidade 30° - areia extraída e brita produzida</t>
  </si>
  <si>
    <t>Boca de BSCC 2,50 x 2,50 m - esconsidade 45° - areia e brita comerciais</t>
  </si>
  <si>
    <t>Boca de BSCC 2,50 x 2,50 m - esconsidade 45° - areia extraída e brita produzida</t>
  </si>
  <si>
    <t>Boca de BSCC 3,00 x 3,00 m - esconsidade 0° - areia e brita comerciais</t>
  </si>
  <si>
    <t>Boca de BSCC 3,00 x 3,00 m - esconsidade 0° - areia extraída e brita produzida</t>
  </si>
  <si>
    <t>Boca de BSCC 3,00 x 3,00 m - esconsidade 15° - areia e brita comerciais</t>
  </si>
  <si>
    <t>Boca de BSCC 3,00 x 3,00 m - esconsidade 15° - areia extraída e brita produzida</t>
  </si>
  <si>
    <t>Boca de BSCC 3,00 x 3,00 m - esconsidade 30° - areia e brita comerciais</t>
  </si>
  <si>
    <t>Boca de BSCC 3,00 x 3,00 m - esconsidade 30° - areia extraída e brita produzida</t>
  </si>
  <si>
    <t>Boca de BSCC 3,00 x 3,00 m - esconsidade 45° - areia e brita comerciais</t>
  </si>
  <si>
    <t>Boca de BSCC 3,00 x 3,00 m - esconsidade 45° - areia extraída e brita produzida</t>
  </si>
  <si>
    <t>Boca de BTCC 1,50 x 1,50 m - esconsidade 0° - areia e brita comerciais</t>
  </si>
  <si>
    <t>Boca de BTCC 1,50 x 1,50 m - esconsidade 0° - areia extraída e brita produzida</t>
  </si>
  <si>
    <t>Boca de BTCC 1,50 x 1,50 m - esconsidade 15° - areia e brita comerciais</t>
  </si>
  <si>
    <t>Boca de BTCC 1,50 x 1,50 m - esconsidade 15° - areia extraída e brita produzida</t>
  </si>
  <si>
    <t>Boca de BTCC 1,50 x 1,50 m - esconsidade 30° - areia e brita comerciais</t>
  </si>
  <si>
    <t>Boca de BTCC 1,50 x 1,50 m - esconsidade 30° - areia extraída e brita produzida</t>
  </si>
  <si>
    <t>Boca de BTCC 1,50 x 1,50 m - esconsidade 45° - areia e brita comerciais</t>
  </si>
  <si>
    <t>Boca de BTCC 1,50 x 1,50 m - esconsidade 45° - areia extraída e brita produzida</t>
  </si>
  <si>
    <t>Boca de BTCC 2,00 x 2,00 m - esconsidade 0° - areia e brita comerciais</t>
  </si>
  <si>
    <t>Boca de BTCC 2,00 x 2,00 m - esconsidade 0° - areia extraída e brita produzida</t>
  </si>
  <si>
    <t>Boca de BTCC 2,00 x 2,00 m - esconsidade 15° - areia e brita comerciais</t>
  </si>
  <si>
    <t>Boca de BTCC 2,00 x 2,00 m - esconsidade 15° - areia extraída e brita produzida</t>
  </si>
  <si>
    <t>Boca de BTCC 2,00 x 2,00 m - esconsidade 30° - areia e brita comerciais</t>
  </si>
  <si>
    <t>Boca de BTCC 2,00 x 2,00 m - esconsidade 30° - areia extraída e brita produzida</t>
  </si>
  <si>
    <t>Boca de BTCC 2,00 x 2,00 m - esconsidade 45° - areia e brita comerciais</t>
  </si>
  <si>
    <t>Boca de BTCC 2,00 x 2,00 m - esconsidade 45° - areia extraída e brita produzida</t>
  </si>
  <si>
    <t>Boca de BTCC 2,50 x 2,50 m - esconsidade 0° - areia e brita comerciais</t>
  </si>
  <si>
    <t>Boca de BTCC 2,50 x 2,50 m - esconsidade 0° - areia extraída e brita produzida</t>
  </si>
  <si>
    <t>Boca de BTCC 2,50 x 2,50 m - esconsidade 15° - areia e brita comerciais</t>
  </si>
  <si>
    <t>Boca de BTCC 2,50 x 2,50 m - esconsidade 15° - areia extraída e brita produzida</t>
  </si>
  <si>
    <t>Boca de BTCC 2,50 x 2,50 m - esconsidade 30° - areia e brita comerciais</t>
  </si>
  <si>
    <t>Boca de BTCC 2,50 x 2,50 m - esconsidade 30° - areia extraída e brita produzida</t>
  </si>
  <si>
    <t>Boca de BTCC 2,50 x 2,50 m - esconsidade 45° - areia e brita comerciais</t>
  </si>
  <si>
    <t>Boca de BTCC 2,50 x 2,50 m - esconsidade 45° - areia extraída e brita produzida</t>
  </si>
  <si>
    <t>Boca de BTCC 3,00 x 3,00 m - esconsidade 0° - areia e brita comerciais</t>
  </si>
  <si>
    <t>Boca de BTCC 3,00 x 3,00 m - esconsidade 0° - areia extraída e brita produzida</t>
  </si>
  <si>
    <t>Boca de BTCC 3,00 x 3,00 m - esconsidade 15° - areia e brita comerciais</t>
  </si>
  <si>
    <t>Boca de BTCC 3,00 x 3,00 m - esconsidade 15° - areia extraída e brita produzida</t>
  </si>
  <si>
    <t>Boca de BTCC 3,00 x 3,00 m - esconsidade 30° - areia e brita comerciais</t>
  </si>
  <si>
    <t>Boca de BTCC 3,00 x 3,00 m - esconsidade 30° - areia extraída e brita produzida</t>
  </si>
  <si>
    <t>Boca de BTCC 3,00 x 3,00 m - esconsidade 45° - areia e brita comerciais</t>
  </si>
  <si>
    <t>Boca de BTCC 3,00 x 3,00 m - esconsidade 45° - areia extraída e brita produzida</t>
  </si>
  <si>
    <t>Corpo de BDCC 1,50 x 1,50 m - moldado no local - altura do aterro 0,00 a 1,00 m - areia e brita comerciais</t>
  </si>
  <si>
    <t>Corpo de BDCC 1,50 x 1,50 m - moldado no local - altura do aterro 0,00 a 1,00 m - areia extraída e brita produzida</t>
  </si>
  <si>
    <t>Corpo de BDCC 1,50 x 1,50 m - moldado no local - altura do aterro 1,00 a 2,50 m - areia e brita comerciais</t>
  </si>
  <si>
    <t>Corpo de BDCC 1,50 x 1,50 m - moldado no local - altura do aterro 1,00 a 2,50 m - areia extraída e brita produzida</t>
  </si>
  <si>
    <t>Corpo de BDCC 1,50 x 1,50 m - moldado no local - altura do aterro 10,00 a 12,50 m - areia e brita comerciais</t>
  </si>
  <si>
    <t>Corpo de BDCC 1,50 x 1,50 m - moldado no local - altura do aterro 10,00 a 12,50 m - areia extraída e brita produzida</t>
  </si>
  <si>
    <t>Corpo de BDCC 1,50 x 1,50 m - moldado no local - altura do aterro 12,50 a 15,00 m - areia e brita comerciais</t>
  </si>
  <si>
    <t>Corpo de BDCC 1,50 x 1,50 m - moldado no local - altura do aterro 12,50 a 15,00 m - areia extraída e brita produzida</t>
  </si>
  <si>
    <t>Corpo de BDCC 1,50 x 1,50 m - moldado no local - altura do aterro 2,50 a 5,00 m - areia e brita comerciais</t>
  </si>
  <si>
    <t>Corpo de BDCC 1,50 x 1,50 m - moldado no local - altura do aterro 2,50 a 5,00 m - areia extraída e brita produzida</t>
  </si>
  <si>
    <t>Corpo de BDCC 1,50 x 1,50 m - moldado no local - altura do aterro 5,00 a 7,50 m - areia e brita comerciais</t>
  </si>
  <si>
    <t>Corpo de BDCC 1,50 x 1,50 m - moldado no local - altura do aterro 5,00 a 7,50 m - areia extraída e brita produzida</t>
  </si>
  <si>
    <t>Corpo de BDCC 1,50 x 1,50 m - moldado no local - altura do aterro 7,50 a 10,00 m - areia e brita comerciais</t>
  </si>
  <si>
    <t>Corpo de BDCC 1,50 x 1,50 m - moldado no local - altura do aterro 7,50 a 10,00 m - areia extraída e brita produzida</t>
  </si>
  <si>
    <t>Corpo de BDCC 2,00 x 2,00 m - moldado no local - altura do aterro 0,00 a 1,00 m - areia extraída e brita produzida</t>
  </si>
  <si>
    <t>Corpo de BDCC 2,00 x 2,00 m - moldado no local - altura do aterro 1,00 a 2,50 m - areia e brita comerciais</t>
  </si>
  <si>
    <t>Corpo de BDCC 2,00 x 2,00 m - moldado no local - altura do aterro 1,00 a 2,50 m - areia extraída e brita produzida</t>
  </si>
  <si>
    <t>Corpo de BDCC 2,00 x 2,00 m - moldado no local - altura do aterro 10,00 a 12,50 m - areia e brita comerciais</t>
  </si>
  <si>
    <t>Corpo de BDCC 2,00 x 2,00 m - moldado no local - altura do aterro 10,00 a 12,50 m - areia extraída e brita produzida</t>
  </si>
  <si>
    <t>Corpo de BDCC 2,00 x 2,00 m - moldado no local - altura do aterro 12,50 a 15,00 m - areia e brita comerciais</t>
  </si>
  <si>
    <t>Corpo de BDCC 2,00 x 2,00 m - moldado no local - altura do aterro 12,50 a 15,00 m - areia extraída e brita produzida</t>
  </si>
  <si>
    <t>Corpo de BDCC 2,00 x 2,00 m - moldado no local - altura do aterro 2,50 a 5,00 m - areia e brita comerciais</t>
  </si>
  <si>
    <t>Corpo de BDCC 2,00 x 2,00 m - moldado no local - altura do aterro 2,50 a 5,00 m - areia extraída e brita produzida</t>
  </si>
  <si>
    <t>Corpo de BDCC 2,00 x 2,00 m - moldado no local - altura do aterro 5,00 a 7,50 m - areia e brita comerciais</t>
  </si>
  <si>
    <t>Corpo de BDCC 2,00 x 2,00 m - moldado no local - altura do aterro 5,00 a 7,50 m - areia extraída e brita produzida</t>
  </si>
  <si>
    <t>Corpo de BDCC 2,00 x 2,00 m - moldado no local - altura do aterro 7,50 a 10,00 m - areia e brita comerciais</t>
  </si>
  <si>
    <t>Corpo de BDCC 2,00 x 2,00 m - moldado no local - altura do aterro 7,50 a 10,00 m - areia extraída e brita produzida</t>
  </si>
  <si>
    <t>Corpo de BDCC 2,50 x 2,50 m - moldado no local - altura do aterro 0,00 a 1,00 m - areia e brita comerciais</t>
  </si>
  <si>
    <t>Corpo de BDCC 2,50 x 2,50 m - moldado no local - altura do aterro 0,00 a 1,00 m - areia extraída e brita produzida</t>
  </si>
  <si>
    <t>Corpo de BDCC 2,50 x 2,50 m - moldado no local - altura do aterro 1,00 a 2,50 m - areia e brita comerciais</t>
  </si>
  <si>
    <t>Corpo de BDCC 2,50 x 2,50 m - moldado no local - altura do aterro 1,00 a 2,50 m - areia extraída e brita produzida</t>
  </si>
  <si>
    <t>Corpo de BDCC 2,50 x 2,50 m - moldado no local - altura do aterro 10,00 a 12,50 m - areia e brita comerciais</t>
  </si>
  <si>
    <t>Corpo de BDCC 2,50 x 2,50 m - moldado no local - altura do aterro 10,00 a 12,50 m - areia extraída e brita produzida</t>
  </si>
  <si>
    <t>Corpo de BDCC 2,50 x 2,50 m - moldado no local - altura do aterro 12,50 a 15,00 m - areia e brita comerciais</t>
  </si>
  <si>
    <t>Corpo de BDCC 2,50 x 2,50 m - moldado no local - altura do aterro 12,50 a 15,00 m - areia extraída e brita produzida</t>
  </si>
  <si>
    <t>Corpo de BDCC 2,50 x 2,50 m - moldado no local - altura do aterro 2,50 a 5,00 m - areia e brita comerciais</t>
  </si>
  <si>
    <t>Corpo de BDCC 2,50 x 2,50 m - moldado no local - altura do aterro 2,50 a 5,00 m - areia extraída e brita produzida</t>
  </si>
  <si>
    <t>Corpo de BDCC 2,50 x 2,50 m - moldado no local - altura do aterro 5,00 a 7,50 m - areia e brita comerciais</t>
  </si>
  <si>
    <t>Corpo de BDCC 2,50 x 2,50 m - moldado no local - altura do aterro 5,00 a 7,50 m - areia extraída e brita produzida</t>
  </si>
  <si>
    <t>Corpo de BDCC 2,50 x 2,50 m - moldado no local - altura do aterro 7,50 a 10,00 m - areia e brita comerciais</t>
  </si>
  <si>
    <t>Corpo de BDCC 2,50 x 2,50 m - moldado no local - altura do aterro 7,50 a 10,00 m - areia extraída e brita produzida</t>
  </si>
  <si>
    <t>Corpo de BDCC 3,00 x 3,00 m - moldado no local - altura do aterro 0,00 a 1,00 m - areia e brita comerciais</t>
  </si>
  <si>
    <t>Corpo de BDCC 3,00 x 3,00 m - moldado no local - altura do aterro 0,00 a 1,00 m - areia extraída e brita produzida</t>
  </si>
  <si>
    <t>Corpo de BDCC 3,00 x 3,00 m - moldado no local - altura do aterro 1,00 a 2,50 m - areia e brita comerciais</t>
  </si>
  <si>
    <t>Corpo de BDCC 3,00 x 3,00 m - moldado no local - altura do aterro 1,00 a 2,50 m - areia extraída e brita produzida</t>
  </si>
  <si>
    <t>Corpo de BDCC 3,00 x 3,00 m - moldado no local - altura do aterro 10,00 a 12,50 m - areia e brita comerciais</t>
  </si>
  <si>
    <t>Corpo de BDCC 3,00 x 3,00 m - moldado no local - altura do aterro 10,00 a 12,50 m - areia extraída e brita produzida</t>
  </si>
  <si>
    <t>Corpo de BDCC 3,00 x 3,00 m - moldado no local - altura do aterro 12,50 a 15,00 m - areia e brita comerciais</t>
  </si>
  <si>
    <t>Corpo de BDCC 3,00 x 3,00 m - moldado no local - altura do aterro 12,50 a 15,00 m - areia extraída e brita produzida</t>
  </si>
  <si>
    <t>Corpo de BDCC 3,00 x 3,00 m - moldado no local - altura do aterro 2,50 a 5,00 m - areia e brita comerciais</t>
  </si>
  <si>
    <t>Corpo de BDCC 3,00 x 3,00 m - moldado no local - altura do aterro 2,50 a 5,00 m - areia extraída e brita produzida</t>
  </si>
  <si>
    <t>Corpo de BDCC 3,00 x 3,00 m - moldado no local - altura do aterro 5,00 a 7,50 m - areia e brita comerciais</t>
  </si>
  <si>
    <t>Corpo de BDCC 3,00 x 3,00 m - moldado no local - altura do aterro 5,00 a 7,50 m - areia extraída e brita produzida</t>
  </si>
  <si>
    <t>Corpo de BDCC 3,00 x 3,00 m - moldado no local - altura do aterro 7,50 a 10,00 m - areia e brita comerciais</t>
  </si>
  <si>
    <t>Corpo de BDCC 3,00 x 3,00 m - moldado no local - altura do aterro 7,50 a 10,00 m - areia extraída e brita produzida</t>
  </si>
  <si>
    <t>Corpo de BSCC 1,50 x 1,50 m - moldado no local - altura do aterro 0,00 a 1,00 m - areia e brita comerciais</t>
  </si>
  <si>
    <t>Corpo de BSCC 1,50 x 1,50 m - moldado no local - altura do aterro 0,00 a 1,00 m - areia extraída e brita produzida</t>
  </si>
  <si>
    <t>Corpo de BSCC 1,50 x 1,50 m - moldado no local - altura do aterro 1,00 a 2,50 m - areia e brita comerciais</t>
  </si>
  <si>
    <t>Corpo de BSCC 1,50 x 1,50 m - moldado no local - altura do aterro 1,00 a 2,50 m - areia extraída e brita produzida</t>
  </si>
  <si>
    <t>Corpo de BSCC 1,50 x 1,50 m - moldado no local - altura do aterro 10,00 a 12,50 m - areia e brita comerciais</t>
  </si>
  <si>
    <t>Corpo de BSCC 1,50 x 1,50 m - moldado no local - altura do aterro 10,00 a 12,50 m - areia extraída e brita produzida</t>
  </si>
  <si>
    <t>Corpo de BSCC 1,50 x 1,50 m - moldado no local - altura do aterro 12,50 a 15,00 m - areia e brita comerciais</t>
  </si>
  <si>
    <t>Corpo de BSCC 1,50 x 1,50 m - moldado no local - altura do aterro 12,50 a 15,00 m - areia extraída e brita produzida</t>
  </si>
  <si>
    <t>Corpo de BSCC 1,50 x 1,50 m - moldado no local - altura do aterro 2,50 a 5,00 m - areia e brita comerciais</t>
  </si>
  <si>
    <t>Corpo de BSCC 1,50 x 1,50 m - moldado no local - altura do aterro 2,50 a 5,00 m - areia extraída e brita produzida</t>
  </si>
  <si>
    <t>Corpo de BSCC 1,50 x 1,50 m - moldado no local - altura do aterro 5,00 a 7,50 m - areia e brita comerciais</t>
  </si>
  <si>
    <t>Corpo de BSCC 1,50 x 1,50 m - moldado no local - altura do aterro 5,00 a 7,50 m - areia extraída e brita produzida</t>
  </si>
  <si>
    <t>Corpo de BSCC 1,50 x 1,50 m - moldado no local - altura do aterro 7,50 a 10,00 m - areia e brita comerciais</t>
  </si>
  <si>
    <t>Corpo de BSCC 1,50 x 1,50 m - moldado no local - altura do aterro 7,50 a 10,00 m - areia extraída e brita produzida</t>
  </si>
  <si>
    <t>Corpo de BSCC 2,00 x 2,00 m - moldado no local - altura do aterro 0,00 a 1,00 m - areia e brita comerciais</t>
  </si>
  <si>
    <t>Corpo de BSCC 2,00 x 2,00 m - moldado no local - altura do aterro 0,00 a 1,00 m - areia extraída e brita produzida</t>
  </si>
  <si>
    <t>Corpo de BSCC 2,00 x 2,00 m - moldado no local - altura do aterro 1,00 a 2,50 m - areia e brita comerciais</t>
  </si>
  <si>
    <t>Corpo de BSCC 2,00 x 2,00 m - moldado no local - altura do aterro 1,00 a 2,50 m - areia extraída e brita produzida</t>
  </si>
  <si>
    <t>Corpo de BSCC 2,00 x 2,00 m - moldado no local - altura do aterro 10,00 a 12,50 m - areia e brita comerciais</t>
  </si>
  <si>
    <t>Corpo de BSCC 2,00 x 2,00 m - moldado no local - altura do aterro 10,00 a 12,50 m - areia extraída e brita produzida</t>
  </si>
  <si>
    <t>Corpo de BSCC 2,00 x 2,00 m - moldado no local - altura do aterro 12,50 a 15,00 m - areia e brita comerciais</t>
  </si>
  <si>
    <t>Corpo de BSCC 2,00 x 2,00 m - moldado no local - altura do aterro 12,50 a 15,00 m - areia extraída e brita produzida</t>
  </si>
  <si>
    <t>Corpo de BSCC 2,00 x 2,00 m - moldado no local - altura do aterro 2,50 a 5,00 m - areia e brita comerciais</t>
  </si>
  <si>
    <t>Corpo de BSCC 2,00 x 2,00 m - moldado no local - altura do aterro 2,50 a 5,00 m - areia extraída e brita produzida</t>
  </si>
  <si>
    <t>Corpo de BSCC 2,00 x 2,00 m - moldado no local - altura do aterro 5,00 a 7,50 m - areia e brita comerciais</t>
  </si>
  <si>
    <t>Corpo de BSCC 2,00 x 2,00 m - moldado no local - altura do aterro 5,00 a 7,50 m - areia extraída e brita produzida</t>
  </si>
  <si>
    <t>Corpo de BSCC 2,00 x 2,00 m - moldado no local - altura do aterro 7,50 a 10,00 m - areia e brita comerciais</t>
  </si>
  <si>
    <t>Corpo de BSCC 2,00 x 2,00 m - moldado no local - altura do aterro 7,50 a 10,00 m - areia extraída e brita produzida</t>
  </si>
  <si>
    <t>Corpo de BSCC 2,50 x 2,50 m - moldado no local - altura do aterro 0,00 a 1,00 m - areia e brita comerciais</t>
  </si>
  <si>
    <t>Corpo de BSCC 2,50 x 2,50 m - moldado no local - altura do aterro 0,00 a 1,00 m - areia extraída e brita produzida</t>
  </si>
  <si>
    <t>Corpo de BSCC 2,50 x 2,50 m - moldado no local - altura do aterro 1,00 a 2,50 m - areia e brita comerciais</t>
  </si>
  <si>
    <t>Corpo de BSCC 2,50 x 2,50 m - moldado no local - altura do aterro 1,00 a 2,50 m - areia extraída e brita produzida</t>
  </si>
  <si>
    <t>Corpo de BSCC 2,50 x 2,50 m - moldado no local - altura do aterro 10,00 a 12,50 m - areia e brita comerciais</t>
  </si>
  <si>
    <t>Corpo de BSCC 2,50 x 2,50 m - moldado no local - altura do aterro 10,00 a 12,50 m - areia extraída e brita produzida</t>
  </si>
  <si>
    <t>Corpo de BSCC 2,50 x 2,50 m - moldado no local - altura do aterro 12,50 a 15,00 m - areia e brita comerciais</t>
  </si>
  <si>
    <t>Corpo de BSCC 2,50 x 2,50 m - moldado no local - altura do aterro 12,50 a 15,00 m - areia extraída e brita produzida</t>
  </si>
  <si>
    <t>Corpo de BSCC 2,50 x 2,50 m - moldado no local - altura do aterro 2,50 a 5,00 m - areia e brita comerciais</t>
  </si>
  <si>
    <t>Corpo de BSCC 2,50 x 2,50 m - moldado no local - altura do aterro 2,50 a 5,00 m - areia extraída e brita produzida</t>
  </si>
  <si>
    <t>Corpo de BSCC 2,50 x 2,50 m - moldado no local - altura do aterro 5,00 a 7,50 m - areia e brita comerciais</t>
  </si>
  <si>
    <t>Corpo de BSCC 2,50 x 2,50 m - moldado no local - altura do aterro 5,00 a 7,50 m - areia extraída e brita produzida</t>
  </si>
  <si>
    <t>Corpo de BSCC 2,50 x 2,50 m - moldado no local - altura do aterro 7,50 a 10,00 m - areia e brita comerciais</t>
  </si>
  <si>
    <t>Corpo de BSCC 2,50 x 2,50 m - moldado no local - altura do aterro 7,50 a 10,00 m - areia extraída e brita produzida</t>
  </si>
  <si>
    <t>Corpo de BSCC 3,00 x 3,00 m - moldado no local - altura do aterro 0,00 a 1,00 m - areia e brita comerciais</t>
  </si>
  <si>
    <t>Corpo de BSCC 3,00 x 3,00 m - moldado no local - altura do aterro 0,00 a 1,00 m - areia extraída e brita produzida</t>
  </si>
  <si>
    <t>Corpo de BSCC 3,00 x 3,00 m - moldado no local - altura do aterro 1,00 a 2,50 m - areia e brita comerciais</t>
  </si>
  <si>
    <t>Corpo de BSCC 3,00 x 3,00 m - moldado no local - altura do aterro 1,00 a 2,50 m - areia extraída e brita produzida</t>
  </si>
  <si>
    <t>Corpo de BSCC 3,00 x 3,00 m - moldado no local - altura do aterro 10,00 a 12,50 m - areia e brita comerciais</t>
  </si>
  <si>
    <t>Corpo de BSCC 3,00 x 3,00 m - moldado no local - altura do aterro 10,00 a 12,50 m - areia extraída e brita produzida</t>
  </si>
  <si>
    <t>Corpo de BSCC 3,00 x 3,00 m - moldado no local - altura do aterro 12,50 a 15,00 m - areia e brita comerciais</t>
  </si>
  <si>
    <t>Corpo de BSCC 3,00 x 3,00 m - moldado no local - altura do aterro 12,50 a 15,00 m - areia extraída e brita produzida</t>
  </si>
  <si>
    <t>Corpo de BSCC 3,00 x 3,00 m - moldado no local - altura do aterro 2,50 a 5,00 m - areia e brita comerciais</t>
  </si>
  <si>
    <t>Corpo de BSCC 3,00 x 3,00 m - moldado no local - altura do aterro 2,50 a 5,00 m - areia extraída e brita produzida</t>
  </si>
  <si>
    <t>Corpo de BSCC 3,00 x 3,00 m - moldado no local - altura do aterro 5,00 a 7,50 m - areia e brita comerciais</t>
  </si>
  <si>
    <t>Corpo de BSCC 3,00 x 3,00 m - moldado no local - altura do aterro 5,00 a 7,50 m - areia extraída e brita produzida</t>
  </si>
  <si>
    <t>Corpo de BSCC 3,00 x 3,00 m - moldado no local - altura do aterro 7,50 a 10,00 m - areia e brita comerciais</t>
  </si>
  <si>
    <t>Corpo de BSCC 3,00 x 3,00 m - moldado no local - altura do aterro 7,50 a 10,00 m - areia extraída e brita produzida</t>
  </si>
  <si>
    <t>Corpo de BTCC 1,50 x 1,50 m - moldado no local - altura do aterro 0,00 a 1,00 m - areia e brita comerciais</t>
  </si>
  <si>
    <t>Corpo de BTCC 1,50 x 1,50 m - moldado no local - altura do aterro 0,00 a 1,00 m - areia extraída e brita produzida</t>
  </si>
  <si>
    <t>Corpo de BTCC 1,50 x 1,50 m - moldado no local - altura do aterro 1,00 a 2,50 m - areia e brita comerciais</t>
  </si>
  <si>
    <t>Corpo de BTCC 1,50 x 1,50 m - moldado no local - altura do aterro 1,00 a 2,50 m - areia extraída e brita produzida</t>
  </si>
  <si>
    <t>Corpo de BTCC 1,50 x 1,50 m - moldado no local - altura do aterro 10,00 a 12,50 m - areia e brita comerciais</t>
  </si>
  <si>
    <t>Corpo de BTCC 1,50 x 1,50 m - moldado no local - altura do aterro 10,00 a 12,50 m - areia extraída e brita produzida</t>
  </si>
  <si>
    <t>Corpo de BTCC 1,50 x 1,50 m - moldado no local - altura do aterro 12,50 a 15,00 m - areia e brita comerciais</t>
  </si>
  <si>
    <t>Corpo de BTCC 1,50 x 1,50 m - moldado no local - altura do aterro 12,50 a 15,00 m - areia extraída e brita produzida</t>
  </si>
  <si>
    <t>Corpo de BTCC 1,50 x 1,50 m - moldado no local - altura do aterro 2,50 a 5,00 m - areia e brita comerciais</t>
  </si>
  <si>
    <t>Corpo de BTCC 1,50 x 1,50 m - moldado no local - altura do aterro 2,50 a 5,00 m - areia extraída e brita produzida</t>
  </si>
  <si>
    <t>Corpo de BTCC 1,50 x 1,50 m - moldado no local - altura do aterro 5,00 a 7,50 m - areia e brita comerciais</t>
  </si>
  <si>
    <t>Corpo de BTCC 1,50 x 1,50 m - moldado no local - altura do aterro 5,00 a 7,50 m - areia extraída e brita produzida</t>
  </si>
  <si>
    <t>Corpo de BTCC 1,50 x 1,50 m - moldado no local - altura do aterro 7,50 a 10,00 m - areia e brita comerciais</t>
  </si>
  <si>
    <t>Corpo de BTCC 1,50 x 1,50 m - moldado no local - altura do aterro 7,50 a 10,00 m - areia extraída e brita produzida</t>
  </si>
  <si>
    <t>Corpo de BTCC 2,00 x 2,00 m - moldado no local - altura do aterro 0,00 a 1,00 m - areia e brita comerciais</t>
  </si>
  <si>
    <t>Corpo de BTCC 2,00 x 2,00 m - moldado no local - altura do aterro 0,00 a 1,00 m - areia extraída e brita produzida</t>
  </si>
  <si>
    <t>Corpo de BTCC 2,00 x 2,00 m - moldado no local - altura do aterro 1,00 a 2,50 m - areia e brita comerciais</t>
  </si>
  <si>
    <t>Corpo de BTCC 2,00 x 2,00 m - moldado no local - altura do aterro 1,00 a 2,50 m - areia extraída e brita produzida</t>
  </si>
  <si>
    <t>Corpo de BTCC 2,00 x 2,00 m - moldado no local - altura do aterro 10,00 a 12,50 m - areia e brita comerciais</t>
  </si>
  <si>
    <t>Corpo de BTCC 2,00 x 2,00 m - moldado no local - altura do aterro 10,00 a 12,50 m - areia extraída e brita produzida</t>
  </si>
  <si>
    <t>Corpo de BTCC 2,00 x 2,00 m - moldado no local - altura do aterro 12,50 a 15,00 m - areia e brita comerciais</t>
  </si>
  <si>
    <t>Corpo de BTCC 2,00 x 2,00 m - moldado no local - altura do aterro 12,50 a 15,00 m - areia extraída e brita produzida</t>
  </si>
  <si>
    <t>Corpo de BTCC 2,00 x 2,00 m - moldado no local - altura do aterro 2,50 a 5,00 m - areia e brita comerciais</t>
  </si>
  <si>
    <t>Corpo de BTCC 2,00 x 2,00 m - moldado no local - altura do aterro 2,50 a 5,00 m - areia extraída e brita produzida</t>
  </si>
  <si>
    <t>Corpo de BTCC 2,00 x 2,00 m - moldado no local - altura do aterro 5,00 a 7,50 m - areia e brita comerciais</t>
  </si>
  <si>
    <t>Corpo de BTCC 2,00 x 2,00 m - moldado no local - altura do aterro 5,00 a 7,50 m - areia extraída e brita produzida</t>
  </si>
  <si>
    <t>Corpo de BTCC 2,00 x 2,00 m - moldado no local - altura do aterro 7,50 a 10,00 m - areia e brita comerciais</t>
  </si>
  <si>
    <t>Corpo de BTCC 2,00 x 2,00 m - moldado no local - altura do aterro 7,50 a 10,00 m - areia extraída e brita produzida</t>
  </si>
  <si>
    <t>Corpo de BTCC 2,50 x 2,50 m - moldado no local - altura do aterro 0,00 a 1,00 m - areia e brita comerciais</t>
  </si>
  <si>
    <t>Corpo de BTCC 2,50 x 2,50 m - moldado no local - altura do aterro 0,00 a 1,00 m - areia extraída e brita produzida</t>
  </si>
  <si>
    <t>Corpo de BTCC 2,50 x 2,50 m - moldado no local - altura do aterro 1,00 a 2,50 m - areia e brita comerciais</t>
  </si>
  <si>
    <t>Corpo de BTCC 2,50 x 2,50 m - moldado no local - altura do aterro 1,00 a 2,50 m - areia extraída e brita produzida</t>
  </si>
  <si>
    <t>Corpo de BTCC 2,50 x 2,50 m - moldado no local - altura do aterro 10,00 a 12,50 m - areia e brita comerciais</t>
  </si>
  <si>
    <t>Corpo de BTCC 2,50 x 2,50 m - moldado no local - altura do aterro 10,00 a 12,50 m - areia extraída e brita produzida</t>
  </si>
  <si>
    <t>Corpo de BTCC 2,50 x 2,50 m - moldado no local - altura do aterro 12,50 a 15,00 m - areia e brita comerciais</t>
  </si>
  <si>
    <t>Corpo de BTCC 2,50 x 2,50 m - moldado no local - altura do aterro 12,50 a 15,00 m - areia extraída e brita produzida</t>
  </si>
  <si>
    <t>Corpo de BTCC 2,50 x 2,50 m - moldado no local - altura do aterro 2,50 a 5,00 m - areia e brita comerciais</t>
  </si>
  <si>
    <t>Corpo de BTCC 2,50 x 2,50 m - moldado no local - altura do aterro 2,50 a 5,00 m - areia extraída e brita produzida</t>
  </si>
  <si>
    <t>Corpo de BTCC 2,50 x 2,50 m - moldado no local - altura do aterro 5,00 a 7,50 m - areia e brita comerciais</t>
  </si>
  <si>
    <t>Corpo de BTCC 2,50 x 2,50 m - moldado no local - altura do aterro 5,00 a 7,50 m - areia extraída e brita produzida</t>
  </si>
  <si>
    <t>Corpo de BTCC 2,50 x 2,50 m - moldado no local - altura do aterro 7,50 a 10,00 m - areia e brita comerciais</t>
  </si>
  <si>
    <t>Corpo de BTCC 2,50 x 2,50 m - moldado no local - altura do aterro 7,50 a 10,00 m - areia extraída e brita produzida</t>
  </si>
  <si>
    <t>Corpo de BTCC 3,00 x 3,00 m - moldado no local - altura do aterro 0,00 a 1,00 m - areia e brita comerciais</t>
  </si>
  <si>
    <t>Corpo de BTCC 3,00 x 3,00 m - moldado no local - altura do aterro 0,00 a 1,00 m - areia extraída e brita produzida</t>
  </si>
  <si>
    <t>Corpo de BTCC 3,00 x 3,00 m - moldado no local - altura do aterro 1,00 a 2,50 m - areia e brita comerciais</t>
  </si>
  <si>
    <t>Corpo de BTCC 3,00 x 3,00 m - moldado no local - altura do aterro 1,00 a 2,50 m - areia extraída e brita produzida</t>
  </si>
  <si>
    <t>Corpo de BTCC 3,00 x 3,00 m - moldado no local - altura do aterro 10,00 a 12,50 m - areia e brita comerciais</t>
  </si>
  <si>
    <t>Corpo de BTCC 3,00 x 3,00 m - moldado no local - altura do aterro 10,00 a 12,50 m - areia extraída e brita produzida</t>
  </si>
  <si>
    <t>Corpo de BTCC 3,00 x 3,00 m - moldado no local - altura do aterro 12,50 a 15,00 m - areia e brita comerciais</t>
  </si>
  <si>
    <t>Corpo de BTCC 3,00 x 3,00 m - moldado no local - altura do aterro 12,50 a 15,00 m - areia extraída e brita produzida</t>
  </si>
  <si>
    <t>Corpo de BTCC 3,00 x 3,00 m - moldado no local - altura do aterro 2,50 a 5,00 m - areia e brita comerciais</t>
  </si>
  <si>
    <t>Corpo de BTCC 3,00 x 3,00 m - moldado no local - altura do aterro 2,50 a 5,00 m - areia extraída e brita produzida</t>
  </si>
  <si>
    <t>Corpo de BTCC 3,00 x 3,00 m - moldado no local - altura do aterro 5,00 a 7,50 m - areia e brita comerciais</t>
  </si>
  <si>
    <t>Corpo de BTCC 3,00 x 3,00 m - moldado no local - altura do aterro 5,00 a 7,50 m - areia extraída e brita produzida</t>
  </si>
  <si>
    <t>Corpo de BTCC 3,00 x 3,00 m - moldado no local - altura do aterro 7,50 a 10,00 m - areia e brita comerciais</t>
  </si>
  <si>
    <t>Corpo de BTCC 3,00 x 3,00 m - moldado no local - altura do aterro 7,50 a 10,00 m - areia extraída e brita produzida</t>
  </si>
  <si>
    <t>Boca de BDTC D = 0,80 m - esconsidade 0° - areia e brita comerciais - alas retas</t>
  </si>
  <si>
    <t>Boca de BDTC D = 0,80 m - esconsidade 0° - areia extraída e brita produzida - alas retas</t>
  </si>
  <si>
    <t>Boca de BDTC D = 0,80 m - esconsidade 10° - areia e brita comerciais - alas retas</t>
  </si>
  <si>
    <t>Boca de BDTC D = 0,80 m - esconsidade 10° - areia extraída e brita produzida - alas retas</t>
  </si>
  <si>
    <t>Boca de BDTC D = 0,80 m - esconsidade 15° - areia e brita comerciais - alas retas</t>
  </si>
  <si>
    <t>Boca de BDTC D = 0,80 m - esconsidade 15° - areia extraída e brita produzida - alas retas</t>
  </si>
  <si>
    <t>Boca de BDTC D = 0,80 m - esconsidade 20° - areia e brita comerciais - alas retas</t>
  </si>
  <si>
    <t>Boca de BDTC D = 0,80 m - esconsidade 20° - areia extraída e brita produzida - alas retas</t>
  </si>
  <si>
    <t>Boca de BDTC D = 0,80 m - esconsidade 25° - areia e brita comerciais - alas retas</t>
  </si>
  <si>
    <t>Boca de BDTC D = 0,80 m - esconsidade 25° - areia extraída e brita produzida - alas retas</t>
  </si>
  <si>
    <t>Boca de BDTC D = 0,80 m - esconsidade 30° - areia e brita comerciais - alas retas</t>
  </si>
  <si>
    <t>Boca de BDTC D = 0,80 m - esconsidade 30° - areia extraída e brita produzida - alas retas</t>
  </si>
  <si>
    <t>Boca de BDTC D = 0,80 m - esconsidade 35° - areia e brita comerciais - alas retas</t>
  </si>
  <si>
    <t>Boca de BDTC D = 0,80 m - esconsidade 35° - areia extraída e brita produzida - alas retas</t>
  </si>
  <si>
    <t>Boca de BDTC D = 0,80 m - esconsidade 40° - areia e brita comerciais - alas retas</t>
  </si>
  <si>
    <t>Boca de BDTC D = 0,80 m - esconsidade 40° - areia extraída e brita produzida - alas retas</t>
  </si>
  <si>
    <t>Boca de BDTC D = 0,80 m - esconsidade 45° - areia e brita comerciais - alas retas</t>
  </si>
  <si>
    <t>Boca de BDTC D = 0,80 m - esconsidade 45° - areia extraída e brita produzida - alas retas</t>
  </si>
  <si>
    <t>Boca de BDTC D = 0,80 m - esconsidade 5° - areia e brita comerciais - alas retas</t>
  </si>
  <si>
    <t>Boca de BDTC D = 0,80 m - esconsidade 5° - areia extraída e brita produzida - alas retas</t>
  </si>
  <si>
    <t>Boca de BDTC D = 1,00 m - esconsidade 0° - areia e brita comerciais - alas esconsas</t>
  </si>
  <si>
    <t>Boca de BDTC D = 1,00 m - esconsidade 0° - areia e brita comerciais - alas retas</t>
  </si>
  <si>
    <t>Boca de BDTC D = 1,00 m - esconsidade 0° - areia extraída e brita produzida - alas esconsas</t>
  </si>
  <si>
    <t>Boca de BDTC D = 1,00 m - esconsidade 0° - areia extraída e brita produzida - alas retas</t>
  </si>
  <si>
    <t>Boca de BDTC D = 1,00 m - esconsidade 10° - areia e brita comerciais - alas retas</t>
  </si>
  <si>
    <t>Boca de BDTC D = 1,00 m - esconsidade 10° - areia extraída e brita produzida - alas retas</t>
  </si>
  <si>
    <t>Boca de BDTC D = 1,00 m - esconsidade 15° - areia e brita comerciais - alas esconsas</t>
  </si>
  <si>
    <t>Boca de BDTC D = 1,00 m - esconsidade 15° - areia e brita comerciais - alas retas</t>
  </si>
  <si>
    <t>Boca de BDTC D = 1,00 m - esconsidade 15° - areia extraída e brita produzida - alas esconsas</t>
  </si>
  <si>
    <t>Boca de BDTC D = 1,00 m - esconsidade 15° - areia extraída e brita produzida - alas retas</t>
  </si>
  <si>
    <t>Boca de BDTC D = 1,00 m - esconsidade 20° - areia e brita comerciais - alas retas</t>
  </si>
  <si>
    <t>Boca de BDTC D = 1,00 m - esconsidade 20° - areia extraída e brita produzida - alas retas</t>
  </si>
  <si>
    <t>Boca de BDTC D = 1,00 m - esconsidade 25° - areia e brita comerciais - alas retas</t>
  </si>
  <si>
    <t>Boca de BDTC D = 1,00 m - esconsidade 25° - areia extraída e brita produzida - alas retas</t>
  </si>
  <si>
    <t>Boca de BDTC D = 1,00 m - esconsidade 30° - areia e brita comerciais - alas esconsas</t>
  </si>
  <si>
    <t>Boca de BDTC D = 1,00 m - esconsidade 30° - areia e brita comerciais - alas retas</t>
  </si>
  <si>
    <t>Boca de BDTC D = 1,00 m - esconsidade 30° - areia extraída e brita produzida - alas esconsas</t>
  </si>
  <si>
    <t>Boca de BDTC D = 1,00 m - esconsidade 30° - areia extraída e brita produzida - alas retas</t>
  </si>
  <si>
    <t>Boca de BDTC D = 1,00 m - esconsidade 35° - areia e brita comerciais - alas retas</t>
  </si>
  <si>
    <t>Boca de BDTC D = 1,00 m - esconsidade 35° - areia extraída e brita produzida - alas retas</t>
  </si>
  <si>
    <t>Boca de BDTC D = 1,00 m - esconsidade 40° - areia e brita comerciais - alas retas</t>
  </si>
  <si>
    <t>Boca de BDTC D = 1,00 m - esconsidade 40° - areia extraída e brita produzida - alas retas</t>
  </si>
  <si>
    <t>Boca de BDTC D = 1,00 m - esconsidade 45° - areia e brita comerciais - alas esconsas</t>
  </si>
  <si>
    <t>Boca de BDTC D = 1,00 m - esconsidade 45° - areia e brita comerciais - alas retas</t>
  </si>
  <si>
    <t>Boca de BDTC D = 1,00 m - esconsidade 45° - areia extraída e brita produzida - alas esconsas</t>
  </si>
  <si>
    <t>Boca de BDTC D = 1,00 m - esconsidade 45° - areia extraída e brita produzida - alas retas</t>
  </si>
  <si>
    <t>Boca de BDTC D = 1,00 m - esconsidade 5° - areia e brita comerciais - alas retas</t>
  </si>
  <si>
    <t>Boca de BDTC D = 1,00 m - esconsidade 5° - areia extraída e brita produzida - alas retas</t>
  </si>
  <si>
    <t>Boca de BDTC D = 1,20 m - esconsidade 0° - areia e brita comerciais - alas esconsas</t>
  </si>
  <si>
    <t>Boca de BDTC D = 1,20 m - esconsidade 0° - areia e brita comerciais - alas retas</t>
  </si>
  <si>
    <t>Boca de BDTC D = 1,20 m - esconsidade 0° - areia extraída e brita produzida - alas esconsas</t>
  </si>
  <si>
    <t>Boca de BDTC D = 1,20 m - esconsidade 0° - areia extraída e brita produzida - alas retas</t>
  </si>
  <si>
    <t>Boca de BDTC D = 1,20 m - esconsidade 10° - areia e brita comerciais - alas retas</t>
  </si>
  <si>
    <t>Boca de BDTC D = 1,20 m - esconsidade 10° - areia extraída e brita produzida - alas retas</t>
  </si>
  <si>
    <t>Boca de BDTC D = 1,20 m - esconsidade 15° - areia e brita comerciais - alas esconsas</t>
  </si>
  <si>
    <t>Boca de BDTC D = 1,20 m - esconsidade 15° - areia e brita comerciais - alas retas</t>
  </si>
  <si>
    <t>Boca de BDTC D = 1,20 m - esconsidade 15° - areia extraída e brita produzida - alas esconsas</t>
  </si>
  <si>
    <t>Boca de BDTC D = 1,20 m - esconsidade 15° - areia extraída e brita produzida - alas retas</t>
  </si>
  <si>
    <t>Boca de BDTC D = 1,20 m - esconsidade 20° - areia e brita comerciais - alas retas</t>
  </si>
  <si>
    <t>Boca de BDTC D = 1,20 m - esconsidade 20° - areia extraída e brita produzida - alas retas</t>
  </si>
  <si>
    <t>Boca de BDTC D = 1,20 m - esconsidade 25° - areia e brita comerciais - alas retas</t>
  </si>
  <si>
    <t>Boca de BDTC D = 1,20 m - esconsidade 25° - areia extraída e brita produzida - alas retas</t>
  </si>
  <si>
    <t>Boca de BDTC D = 1,20 m - esconsidade 30° - areia e brita comerciais - alas esconsas</t>
  </si>
  <si>
    <t>Boca de BDTC D = 1,20 m - esconsidade 30° - areia e brita comerciais - alas retas</t>
  </si>
  <si>
    <t>Boca de BDTC D = 1,20 m - esconsidade 30° - areia extraída e brita produzida - alas esconsas</t>
  </si>
  <si>
    <t>Boca de BDTC D = 1,20 m - esconsidade 30° - areia extraída e brita produzida - alas retas</t>
  </si>
  <si>
    <t>Boca de BDTC D = 1,20 m - esconsidade 35° - areia e brita comerciais - alas retas</t>
  </si>
  <si>
    <t>Boca de BDTC D = 1,20 m - esconsidade 35° - areia extraída e brita produzida - alas retas</t>
  </si>
  <si>
    <t>Boca de BDTC D = 1,20 m - esconsidade 40° - areia e brita comerciais - alas retas</t>
  </si>
  <si>
    <t>Boca de BDTC D = 1,20 m - esconsidade 40° - areia extraída e brita produzida - alas retas</t>
  </si>
  <si>
    <t>Boca de BDTC D = 1,20 m - esconsidade 45° - areia e brita comerciais - alas esconsas</t>
  </si>
  <si>
    <t>Boca de BDTC D = 1,20 m - esconsidade 45° - areia e brita comerciais - alas retas</t>
  </si>
  <si>
    <t>Boca de BDTC D = 1,20 m - esconsidade 45° - areia extraída e brita produzida - alas esconsas</t>
  </si>
  <si>
    <t>Boca de BDTC D = 1,20 m - esconsidade 45° - areia extraída e brita produzida - alas retas</t>
  </si>
  <si>
    <t>Boca de BDTC D = 1,20 m - esconsidade 5° - areia e brita comerciais - alas retas</t>
  </si>
  <si>
    <t>Boca de BDTC D = 1,20 m - esconsidade 5° - areia extraída e brita produzida - alas retas</t>
  </si>
  <si>
    <t>Boca de BDTC D = 1,50 m - esconsidade 0° - areia e brita comerciais - alas esconsas</t>
  </si>
  <si>
    <t>Boca de BDTC D = 1,50 m - esconsidade 0° - areia e brita comerciais - alas retas</t>
  </si>
  <si>
    <t>Boca de BDTC D = 1,50 m - esconsidade 0° - areia extraída e brita produzida - alas esconsas</t>
  </si>
  <si>
    <t>Boca de BDTC D = 1,50 m - esconsidade 0° - areia extraída e brita produzida - alas retas</t>
  </si>
  <si>
    <t>Boca de BDTC D = 1,50 m - esconsidade 10° - areia e brita comerciais - alas retas</t>
  </si>
  <si>
    <t>Boca de BDTC D = 1,50 m - esconsidade 10° - areia extraída e brita produzida - alas retas</t>
  </si>
  <si>
    <t>Boca de BDTC D = 1,50 m - esconsidade 15° - areia e brita comerciais - alas esconsas</t>
  </si>
  <si>
    <t>Boca de BDTC D = 1,50 m - esconsidade 15° - areia e brita comerciais - alas retas</t>
  </si>
  <si>
    <t>Boca de BDTC D = 1,50 m - esconsidade 15° - areia extraída e brita produzida - alas esconsas</t>
  </si>
  <si>
    <t>Boca de BDTC D = 1,50 m - esconsidade 15° - areia extraída e brita produzida - alas retas</t>
  </si>
  <si>
    <t>Boca de BDTC D = 1,50 m - esconsidade 20° - areia e brita comerciais - alas retas</t>
  </si>
  <si>
    <t>Boca de BDTC D = 1,50 m - esconsidade 20° - areia extraída e brita produzida - alas retas</t>
  </si>
  <si>
    <t>Boca de BDTC D = 1,50 m - esconsidade 25° - areia e brita comerciais - alas retas</t>
  </si>
  <si>
    <t>Boca de BDTC D = 1,50 m - esconsidade 25° - areia extraída e brita produzida - alas retas</t>
  </si>
  <si>
    <t>Boca de BDTC D = 1,50 m - esconsidade 30° - areia e brita comerciais - alas esconsas</t>
  </si>
  <si>
    <t>Boca de BDTC D = 1,50 m - esconsidade 30° - areia e brita comerciais - alas retas</t>
  </si>
  <si>
    <t>Boca de BDTC D = 1,50 m - esconsidade 30° - areia extraída e brita produzida - alas esconsas</t>
  </si>
  <si>
    <t>Boca de BDTC D = 1,50 m - esconsidade 30° - areia extraída e brita produzida - alas retas</t>
  </si>
  <si>
    <t>Boca de BDTC D = 1,50 m - esconsidade 35° - areia e brita comerciais - alas retas</t>
  </si>
  <si>
    <t>Boca de BDTC D = 1,50 m - esconsidade 35° - areia extraída e brita produzida - alas retas</t>
  </si>
  <si>
    <t>Boca de BDTC D = 1,50 m - esconsidade 40° - areia e brita comerciais - alas retas</t>
  </si>
  <si>
    <t>Boca de BDTC D = 1,50 m - esconsidade 40° - areia extraída e brita produzida - alas retas</t>
  </si>
  <si>
    <t>Boca de BDTC D = 1,50 m - esconsidade 45° - areia e brita comerciais - alas esconsas</t>
  </si>
  <si>
    <t>Boca de BDTC D = 1,50 m - esconsidade 45° - areia e brita comerciais - alas retas</t>
  </si>
  <si>
    <t>Boca de BDTC D = 1,50 m - esconsidade 45° - areia extraída e brita produzida - alas esconsas</t>
  </si>
  <si>
    <t>Boca de BDTC D = 1,50 m - esconsidade 45° - areia extraída e brita produzida - alas retas</t>
  </si>
  <si>
    <t>Boca de BDTC D = 1,50 m - esconsidade 5° - areia e brita comerciais - alas retas</t>
  </si>
  <si>
    <t>Boca de BDTC D = 1,50 m - esconsidade 5° - areia extraída e brita produzida - alas retas</t>
  </si>
  <si>
    <t>Boca de BSTC D = 0,40 m - esconsidade 0° - areia e brita comerciais - alas retas</t>
  </si>
  <si>
    <t>Boca de BSTC D = 0,40 m - esconsidade 0° - areia extraída e brita produzida - alas retas</t>
  </si>
  <si>
    <t>Boca de BSTC D = 0,40 m - esconsidade 10° - areia e brita comerciais - alas retas</t>
  </si>
  <si>
    <t>Boca de BSTC D = 0,40 m - esconsidade 10° - areia extraída e brita produzida - alas retas</t>
  </si>
  <si>
    <t>Boca de BSTC D = 0,40 m - esconsidade 15° - areia e brita comerciais - alas retas</t>
  </si>
  <si>
    <t>Boca de BSTC D = 0,40 m - esconsidade 15° - areia extraída e brita produzida - alas retas</t>
  </si>
  <si>
    <t>Boca de BSTC D = 0,40 m - esconsidade 20° - areia e brita comerciais - alas retas</t>
  </si>
  <si>
    <t>Boca de BSTC D = 0,40 m - esconsidade 20° - areia extraída e brita produzida - alas retas</t>
  </si>
  <si>
    <t>Boca de BSTC D = 0,40 m - esconsidade 25° - areia e brita comerciais - alas retas</t>
  </si>
  <si>
    <t>Boca de BSTC D = 0,40 m - esconsidade 25° - areia extraída e brita produzida - alas retas</t>
  </si>
  <si>
    <t>Boca de BSTC D = 0,40 m - esconsidade 30° - areia e brita comerciais - alas retas</t>
  </si>
  <si>
    <t>Boca de BSTC D = 0,40 m - esconsidade 30° - areia extraída e brita produzida - alas retas</t>
  </si>
  <si>
    <t>Boca de BSTC D = 0,40 m - esconsidade 35° - areia e brita comerciais - alas retas</t>
  </si>
  <si>
    <t>Boca de BSTC D = 0,40 m - esconsidade 35° - areia extraída e brita produzida - alas retas</t>
  </si>
  <si>
    <t>Boca de BSTC D = 0,40 m - esconsidade 40° - areia e brita comerciais - alas retas</t>
  </si>
  <si>
    <t>Boca de BSTC D = 0,40 m - esconsidade 40° - areia extraída e brita produzida - alas retas</t>
  </si>
  <si>
    <t>Boca de BSTC D = 0,40 m - esconsidade 45° - areia e brita comerciais - alas retas</t>
  </si>
  <si>
    <t>Boca de BSTC D = 0,40 m - esconsidade 45° - areia extraída e brita produzida - alas retas</t>
  </si>
  <si>
    <t>Boca de BSTC D = 0,40 m - esconsidade 5° - areia e brita comerciais - alas retas</t>
  </si>
  <si>
    <t>Boca de BSTC D = 0,40 m - esconsidade 5° - areia extraída e brita produzida - alas retas</t>
  </si>
  <si>
    <t>Boca de BSTC D = 0,60 m - esconsidade 0° - areia e brita comerciais - alas esconsas</t>
  </si>
  <si>
    <t>Boca de BSTC D = 0,60 m - esconsidade 0° - areia e brita comerciais - alas retas</t>
  </si>
  <si>
    <t>Boca de BSTC D = 0,60 m - esconsidade 0° - areia extraída e brita produzida - alas esconsas</t>
  </si>
  <si>
    <t>Boca de BSTC D = 0,60 m - esconsidade 0° - areia extraída e brita produzida - alas retas</t>
  </si>
  <si>
    <t>Boca de BSTC D = 0,60 m - esconsidade 10° - areia e brita comerciais - alas retas</t>
  </si>
  <si>
    <t>Boca de BSTC D = 0,60 m - esconsidade 10° - areia extraída e brita produzida - alas retas</t>
  </si>
  <si>
    <t>Boca de BSTC D = 0,60 m - esconsidade 15° - areia e brita comerciais - alas esconsas</t>
  </si>
  <si>
    <t>Boca de BSTC D = 0,60 m - esconsidade 15° - areia e brita comerciais - alas retas</t>
  </si>
  <si>
    <t>Boca de BSTC D = 0,60 m - esconsidade 15° - areia extraída e brita produzida - alas esconsas</t>
  </si>
  <si>
    <t>Boca de BSTC D = 0,60 m - esconsidade 15° - areia extraída e brita produzida - alas retas</t>
  </si>
  <si>
    <t>Boca de BSTC D = 0,60 m - esconsidade 20° - areia e brita comerciais - alas retas</t>
  </si>
  <si>
    <t>Boca de BSTC D = 0,60 m - esconsidade 20° - areia extraída e brita produzida - alas retas</t>
  </si>
  <si>
    <t>Boca de BSTC D = 0,60 m - esconsidade 25° - areia e brita comerciais - alas retas</t>
  </si>
  <si>
    <t>Boca de BSTC D = 0,60 m - esconsidade 25° - areia extraída e brita produzida - alas retas</t>
  </si>
  <si>
    <t>Boca de BSTC D = 0,60 m - esconsidade 30° - areia e brita comerciais - alas esconsas</t>
  </si>
  <si>
    <t>Boca de BSTC D = 0,60 m - esconsidade 30° - areia e brita comerciais - alas retas</t>
  </si>
  <si>
    <t>Boca de BSTC D = 0,60 m - esconsidade 30° - areia extraída e brita produzida - alas esconsas</t>
  </si>
  <si>
    <t>Boca de BSTC D = 0,60 m - esconsidade 30° - areia extraída e brita produzida - alas retas</t>
  </si>
  <si>
    <t>Boca de BSTC D = 0,60 m - esconsidade 35° - areia e brita comerciais - alas retas</t>
  </si>
  <si>
    <t>Boca de BSTC D = 0,60 m - esconsidade 35° - areia extraída e brita produzida - alas retas</t>
  </si>
  <si>
    <t>Boca de BSTC D = 0,60 m - esconsidade 40° - areia e brita comerciais - alas retas</t>
  </si>
  <si>
    <t>Boca de BSTC D = 0,60 m - esconsidade 40° - areia extraída e brita produzida - alas retas</t>
  </si>
  <si>
    <t>Boca de BSTC D = 0,60 m - esconsidade 45° - areia e brita comerciais - alas esconsas</t>
  </si>
  <si>
    <t>Boca de BSTC D = 0,60 m - esconsidade 45° - areia e brita comerciais - alas retas</t>
  </si>
  <si>
    <t>Boca de BSTC D = 0,60 m - esconsidade 45° - areia extraída e brita produzida - alas esconsas</t>
  </si>
  <si>
    <t>Boca de BSTC D = 0,60 m - esconsidade 45° - areia extraída e brita produzida - alas retas</t>
  </si>
  <si>
    <t>Boca de BSTC D = 0,60 m - esconsidade 5° - areia e brita comerciais - alas retas</t>
  </si>
  <si>
    <t>Boca de BSTC D = 0,60 m - esconsidade 5° - areia extraída e brita produzida - alas retas</t>
  </si>
  <si>
    <t>Boca de BSTC D = 0,80 m - esconsidade 0° - areia e brita comerciais - alas esconsas</t>
  </si>
  <si>
    <t>Boca de BSTC D = 0,80 m - esconsidade 0° - areia e brita comerciais - alas retas</t>
  </si>
  <si>
    <t>Boca de BSTC D = 0,80 m - esconsidade 0° - areia extraída e brita produzida - alas esconsas</t>
  </si>
  <si>
    <t>Boca de BSTC D = 0,80 m - esconsidade 0° - areia extraída e brita produzida - alas retas</t>
  </si>
  <si>
    <t>Boca de BSTC D = 0,80 m - esconsidade 10° - areia e brita comerciais - alas retas</t>
  </si>
  <si>
    <t>Boca de BSTC D = 0,80 m - esconsidade 10° - areia extraída e brita produzida - alas retas</t>
  </si>
  <si>
    <t>Boca de BSTC D = 0,80 m - esconsidade 15° - areia e brita comerciais - alas esconsas</t>
  </si>
  <si>
    <t>Boca de BSTC D = 0,80 m - esconsidade 15° - areia e brita comerciais - alas retas</t>
  </si>
  <si>
    <t>Boca de BSTC D = 0,80 m - esconsidade 15° - areia extraída e brita produzida - alas esconsas</t>
  </si>
  <si>
    <t>Boca de BSTC D = 0,80 m - esconsidade 15° - areia extraída e brita produzida - alas retas</t>
  </si>
  <si>
    <t>Boca de BSTC D = 0,80 m - esconsidade 20° - areia e brita comerciais - alas retas</t>
  </si>
  <si>
    <t>Boca de BSTC D = 0,80 m - esconsidade 20° - areia extraída e brita produzida - alas retas</t>
  </si>
  <si>
    <t>Boca de BSTC D = 0,80 m - esconsidade 25° - areia e brita comerciais - alas retas</t>
  </si>
  <si>
    <t>Boca de BSTC D = 0,80 m - esconsidade 25° - areia extraída e brita produzida - alas retas</t>
  </si>
  <si>
    <t>Boca de BSTC D = 0,80 m - esconsidade 30° - areia e brita comerciais - alas esconsas</t>
  </si>
  <si>
    <t>Boca de BSTC D = 0,80 m - esconsidade 30° - areia e brita comerciais - alas retas</t>
  </si>
  <si>
    <t>Boca de BSTC D = 0,80 m - esconsidade 30° - areia extraída e brita produzida - alas esconsas</t>
  </si>
  <si>
    <t>Boca de BSTC D = 0,80 m - esconsidade 30° - areia extraída e brita produzida - alas retas</t>
  </si>
  <si>
    <t>Boca de BSTC D = 0,80 m - esconsidade 35° - areia e brita comerciais - alas retas</t>
  </si>
  <si>
    <t>Boca de BSTC D = 0,80 m - esconsidade 35° - areia extraída e brita produzida - alas retas</t>
  </si>
  <si>
    <t>Boca de BSTC D = 0,80 m - esconsidade 40° - areia e brita comerciais - alas retas</t>
  </si>
  <si>
    <t>Boca de BSTC D = 0,80 m - esconsidade 40° - areia extraída e brita produzida - alas retas</t>
  </si>
  <si>
    <t>Boca de BSTC D = 0,80 m - esconsidade 45° - areia e brita comerciais - alas esconsas</t>
  </si>
  <si>
    <t>Boca de BSTC D = 0,80 m - esconsidade 45° - areia e brita comerciais - alas retas</t>
  </si>
  <si>
    <t>Boca de BSTC D = 0,80 m - esconsidade 45° - areia extraída e brita produzida - alas esconsas</t>
  </si>
  <si>
    <t>Boca de BSTC D = 0,80 m - esconsidade 45° - areia extraída e brita produzida - alas retas</t>
  </si>
  <si>
    <t>Boca de BSTC D = 0,80 m - esconsidade 5° - areia e brita comerciais - alas retas</t>
  </si>
  <si>
    <t>Boca de BSTC D = 0,80 m - esconsidade 5° - areia extraída e brita produzida - alas retas</t>
  </si>
  <si>
    <t>Boca de BSTC D = 1,00 m - esconsidade 0° - areia e brita comerciais - alas esconsas</t>
  </si>
  <si>
    <t>Boca de BSTC D = 1,00 m - esconsidade 0° - areia e brita comerciais - alas retas</t>
  </si>
  <si>
    <t>Boca de BSTC D = 1,00 m - esconsidade 0° - areia extraída e brita produzida - alas esconsas</t>
  </si>
  <si>
    <t>Boca de BSTC D = 1,00 m - esconsidade 0° - areia extraída e brita produzida - alas retas</t>
  </si>
  <si>
    <t>Boca de BSTC D = 1,00 m - esconsidade 10° - areia e brita comerciais - alas retas</t>
  </si>
  <si>
    <t>Boca de BSTC D = 1,00 m - esconsidade 10° - areia extraída e brita produzida - alas retas</t>
  </si>
  <si>
    <t>Boca de BSTC D = 1,00 m - esconsidade 15° - areia e brita comerciais - alas esconsas</t>
  </si>
  <si>
    <t>Boca de BSTC D = 1,00 m - esconsidade 15° - areia e brita comerciais - alas retas</t>
  </si>
  <si>
    <t>Boca de BSTC D = 1,00 m - esconsidade 15° - areia extraída e brita produzida - alas esconsas</t>
  </si>
  <si>
    <t>Boca de BSTC D = 1,00 m - esconsidade 15° - areia extraída e brita produzida - alas retas</t>
  </si>
  <si>
    <t>Boca de BSTC D = 1,00 m - esconsidade 20° - areia e brita comerciais - alas retas</t>
  </si>
  <si>
    <t>Boca de BSTC D = 1,00 m - esconsidade 20° - areia extraída e brita produzida - alas retas</t>
  </si>
  <si>
    <t>Boca de BSTC D = 1,00 m - esconsidade 25° - areia e brita comerciais - alas retas</t>
  </si>
  <si>
    <t>Boca de BSTC D = 1,00 m - esconsidade 25° - areia extraída e brita produzida - alas retas</t>
  </si>
  <si>
    <t>Boca de BSTC D = 1,00 m - esconsidade 30° - areia e brita comerciais - alas esconsas</t>
  </si>
  <si>
    <t>Boca de BSTC D = 1,00 m - esconsidade 30° - areia e brita comerciais - alas retas</t>
  </si>
  <si>
    <t>Boca de BSTC D = 1,00 m - esconsidade 30° - areia extraída e brita produzida - alas esconsas</t>
  </si>
  <si>
    <t>Boca de BSTC D = 1,00 m - esconsidade 30° - areia extraída e brita produzida - alas retas</t>
  </si>
  <si>
    <t>Boca de BSTC D = 1,00 m - esconsidade 35° - areia e brita comerciais - alas retas</t>
  </si>
  <si>
    <t>Boca de BSTC D = 1,00 m - esconsidade 35° - areia extraída e brita produzida - alas retas</t>
  </si>
  <si>
    <t>Boca de BSTC D = 1,00 m - esconsidade 40° - areia e brita comerciais - alas retas</t>
  </si>
  <si>
    <t>Boca de BSTC D = 1,00 m - esconsidade 40° - areia extraída e brita produzida - alas retas</t>
  </si>
  <si>
    <t>Boca de BSTC D = 1,00 m - esconsidade 45° - areia e brita comerciais - alas esconsas</t>
  </si>
  <si>
    <t>Boca de BSTC D = 1,00 m - esconsidade 45° - areia e brita comerciais - alas retas</t>
  </si>
  <si>
    <t>Boca de BSTC D = 1,00 m - esconsidade 45° - areia extraída e brita produzida - alas esconsas</t>
  </si>
  <si>
    <t>Boca de BSTC D = 1,00 m - esconsidade 45° - areia extraída e brita produzida - alas retas</t>
  </si>
  <si>
    <t>Boca de BSTC D = 1,00 m - esconsidade 5° - areia e brita comerciais - alas retas</t>
  </si>
  <si>
    <t>Boca de BSTC D = 1,00 m - esconsidade 5° - areia extraída e brita produzida - alas retas</t>
  </si>
  <si>
    <t>Boca de BSTC D = 1,20 m - esconsidade 0° - areia e brita comerciais - alas esconsas</t>
  </si>
  <si>
    <t>Boca de BSTC D = 1,20 m - esconsidade 0° - areia e brita comerciais - alas retas</t>
  </si>
  <si>
    <t>Boca de BSTC D = 1,20 m - esconsidade 0° - areia extraída e brita produzida - alas esconsas</t>
  </si>
  <si>
    <t>Boca de BSTC D = 1,20 m - esconsidade 0° - areia extraída e brita produzida - alas retas</t>
  </si>
  <si>
    <t>Boca de BSTC D = 1,20 m - esconsidade 10° - areia e brita comerciais - alas retas</t>
  </si>
  <si>
    <t>Boca de BSTC D = 1,20 m - esconsidade 10° - areia extraída e brita produzida - alas retas</t>
  </si>
  <si>
    <t>Boca de BSTC D = 1,20 m - esconsidade 15° - areia e brita comerciais - alas esconsas</t>
  </si>
  <si>
    <t>Boca de BSTC D = 1,20 m - esconsidade 15° - areia e brita comerciais - alas retas</t>
  </si>
  <si>
    <t>Boca de BSTC D = 1,20 m - esconsidade 15° - areia extraída e brita produzida - alas esconsas</t>
  </si>
  <si>
    <t>Boca de BSTC D = 1,20 m - esconsidade 15° - areia extraída e brita produzida - alas retas</t>
  </si>
  <si>
    <t>Boca de BSTC D = 1,20 m - esconsidade 20° - areia e brita comerciais - alas retas</t>
  </si>
  <si>
    <t>Boca de BSTC D = 1,20 m - esconsidade 20° - areia extraída e brita produzida - alas retas</t>
  </si>
  <si>
    <t>Boca de BSTC D = 1,20 m - esconsidade 25° - areia e brita comerciais - alas retas</t>
  </si>
  <si>
    <t>Boca de BSTC D = 1,20 m - esconsidade 25° - areia extraída e brita produzida - alas retas</t>
  </si>
  <si>
    <t>Boca de BSTC D = 1,20 m - esconsidade 30° - areia e brita comerciais - alas esconsas</t>
  </si>
  <si>
    <t>Boca de BSTC D = 1,20 m - esconsidade 30° - areia e brita comerciais - alas retas</t>
  </si>
  <si>
    <t>Boca de BSTC D = 1,20 m - esconsidade 30° - areia extraída e brita produzida - alas esconsas</t>
  </si>
  <si>
    <t>Boca de BSTC D = 1,20 m - esconsidade 30° - areia extraída e brita produzida - alas retas</t>
  </si>
  <si>
    <t>Boca de BSTC D = 1,20 m - esconsidade 35° - areia e brita comerciais - alas retas</t>
  </si>
  <si>
    <t>Boca de BSTC D = 1,20 m - esconsidade 35° - areia extraída e brita produzida - alas retas</t>
  </si>
  <si>
    <t>Boca de BSTC D = 1,20 m - esconsidade 40° - areia e brita comerciais - alas retas</t>
  </si>
  <si>
    <t>Boca de BSTC D = 1,20 m - esconsidade 40° - areia extraída e brita produzida - alas retas</t>
  </si>
  <si>
    <t>Boca de BSTC D = 1,20 m - esconsidade 45° - areia e brita comerciais - alas esconsas</t>
  </si>
  <si>
    <t>Boca de BSTC D = 1,20 m - esconsidade 45° - areia e brita comerciais - alas retas</t>
  </si>
  <si>
    <t>Boca de BSTC D = 1,20 m - esconsidade 45° - areia extraída e brita produzida - alas esconsas</t>
  </si>
  <si>
    <t>Boca de BSTC D = 1,20 m - esconsidade 45° - areia extraída e brita produzida - alas retas</t>
  </si>
  <si>
    <t>Boca de BSTC D = 1,20 m - esconsidade 5° - areia e brita comerciais - alas retas</t>
  </si>
  <si>
    <t>Boca de BSTC D = 1,20 m - esconsidade 5° - areia extraída e brita produzida - alas retas</t>
  </si>
  <si>
    <t>Boca de BSTC D = 1,50 m - esconsidade 0° - areia e brita comerciais - alas esconsas</t>
  </si>
  <si>
    <t>Boca de BSTC D = 1,50 m - esconsidade 0° - areia e brita comerciais - alas retas</t>
  </si>
  <si>
    <t>Boca de BSTC D = 1,50 m - esconsidade 0° - areia extraída e brita produzida - alas esconsas</t>
  </si>
  <si>
    <t>Boca de BSTC D = 1,50 m - esconsidade 0° - areia extraída e brita produzida - alas retas</t>
  </si>
  <si>
    <t>Boca de BSTC D = 1,50 m - esconsidade 10° - areia e brita comerciais - alas retas</t>
  </si>
  <si>
    <t>Boca de BSTC D = 1,50 m - esconsidade 10° - areia extraída e brita produzida - alas retas</t>
  </si>
  <si>
    <t>Boca de BSTC D = 1,50 m - esconsidade 15° - areia e brita comerciais - alas esconsas</t>
  </si>
  <si>
    <t>Boca de BSTC D = 1,50 m - esconsidade 15° - areia e brita comerciais - alas retas</t>
  </si>
  <si>
    <t>Boca de BSTC D = 1,50 m - esconsidade 15° - areia extraída e brita produzida - alas esconsas</t>
  </si>
  <si>
    <t>Boca de BSTC D = 1,50 m - esconsidade 15° - areia extraída e brita produzida - alas retas</t>
  </si>
  <si>
    <t>Boca de BSTC D = 1,50 m - esconsidade 20° - areia e brita comerciais - alas retas</t>
  </si>
  <si>
    <t>Boca de BSTC D = 1,50 m - esconsidade 20° - areia extraída e brita produzida - alas retas</t>
  </si>
  <si>
    <t>Boca de BSTC D = 1,50 m - esconsidade 25° - areia e brita comerciais - alas retas</t>
  </si>
  <si>
    <t>Boca de BSTC D = 1,50 m - esconsidade 25° - areia extraída e brita produzida - alas retas</t>
  </si>
  <si>
    <t>Boca de BSTC D = 1,50 m - esconsidade 30° - areia e brita comerciais - alas esconsas</t>
  </si>
  <si>
    <t>Boca de BSTC D = 1,50 m - esconsidade 30° - areia e brita comerciais - alas retas</t>
  </si>
  <si>
    <t>Boca de BSTC D = 1,50 m - esconsidade 30° - areia extraída e brita produzida - alas esconsas</t>
  </si>
  <si>
    <t>Boca de BSTC D = 1,50 m - esconsidade 30° - areia extraída e brita produzida - alas retas</t>
  </si>
  <si>
    <t>Boca de BSTC D = 1,50 m - esconsidade 35° - areia e brita comerciais - alas retas</t>
  </si>
  <si>
    <t>Boca de BSTC D = 1,50 m - esconsidade 35° - areia extraída e brita produzida - alas retas</t>
  </si>
  <si>
    <t>Boca de BSTC D = 1,50 m - esconsidade 40° - areia e brita comerciais - alas retas</t>
  </si>
  <si>
    <t>Boca de BSTC D = 1,50 m - esconsidade 40° - areia extraída e brita produzida - alas retas</t>
  </si>
  <si>
    <t>Boca de BSTC D = 1,50 m - esconsidade 45° - areia e brita comerciais - alas esconsas</t>
  </si>
  <si>
    <t>Boca de BSTC D = 1,50 m - esconsidade 45° - areia e brita comerciais - alas retas</t>
  </si>
  <si>
    <t>Boca de BSTC D = 1,50 m - esconsidade 45° - areia extraída e brita produzida - alas esconsas</t>
  </si>
  <si>
    <t>Boca de BSTC D = 1,50 m - esconsidade 45° - areia extraída e brita produzida - alas retas</t>
  </si>
  <si>
    <t>Boca de BSTC D = 1,50 m - esconsidade 5° - areia e brita comerciais - alas retas</t>
  </si>
  <si>
    <t>Boca de BSTC D = 1,50 m - esconsidade 5° - areia extraída e brita produzida - alas retas</t>
  </si>
  <si>
    <t>Boca de BTTC D = 1,00 m - esconsidade 0° - areia e brita comerciais - alas esconsas</t>
  </si>
  <si>
    <t>Boca de BTTC D = 1,00 m - esconsidade 0° - areia extraída e brita produzida - alas esconsas</t>
  </si>
  <si>
    <t>Boca de BTTC D = 1,00 m - esconsidade 0° - areia extraída e brita produzida - alas retas</t>
  </si>
  <si>
    <t>Boca de BTTC D = 1,00 m - esconsidade 10° - areia e brita comerciais - alas retas</t>
  </si>
  <si>
    <t>Boca de BTTC D = 1,00 m - esconsidade 10° - areia extraída e brita produzida - alas retas</t>
  </si>
  <si>
    <t>Boca de BTTC D = 1,00 m - esconsidade 15° - areia e brita comerciais - alas esconsas</t>
  </si>
  <si>
    <t>Boca de BTTC D = 1,00 m - esconsidade 15° - areia e brita comerciais - alas retas</t>
  </si>
  <si>
    <t>Boca de BTTC D = 1,00 m - esconsidade 15° - areia extraída e brita produzida - alas esconsas</t>
  </si>
  <si>
    <t>Boca de BTTC D = 1,00 m - esconsidade 15° - areia extraída e brita produzida - alas retas</t>
  </si>
  <si>
    <t>Boca de BTTC D = 1,00 m - esconsidade 20° - areia e brita comerciais - alas retas</t>
  </si>
  <si>
    <t>Boca de BTTC D = 1,00 m - esconsidade 20° - areia extraída e brita produzida - alas retas</t>
  </si>
  <si>
    <t>Boca de BTTC D = 1,00 m - esconsidade 25° - areia e brita comerciais - alas retas</t>
  </si>
  <si>
    <t>Boca de BTTC D = 1,00 m - esconsidade 25° - areia extraída e brita produzida - alas retas</t>
  </si>
  <si>
    <t>Boca de BTTC D = 1,00 m - esconsidade 30° - areia e brita comerciais - alas esconsas</t>
  </si>
  <si>
    <t>Boca de BTTC D = 1,00 m - esconsidade 30° - areia e brita comerciais - alas retas</t>
  </si>
  <si>
    <t>Boca de BTTC D = 1,00 m - esconsidade 30° - areia extraída e brita produzida - alas esconsas</t>
  </si>
  <si>
    <t>Boca de BTTC D = 1,00 m - esconsidade 30° - areia extraída e brita produzida - alas retas</t>
  </si>
  <si>
    <t>Boca de BTTC D = 1,00 m - esconsidade 35° - areia e brita comerciais - alas retas</t>
  </si>
  <si>
    <t>Boca de BTTC D = 1,00 m - esconsidade 35° - areia extraída e brita produzida - alas retas</t>
  </si>
  <si>
    <t>Boca de BTTC D = 1,00 m - esconsidade 40° - areia e brita comerciais - alas retas</t>
  </si>
  <si>
    <t>Boca de BTTC D = 1,00 m - esconsidade 40° - areia extraída e brita produzida - alas retas</t>
  </si>
  <si>
    <t>Boca de BTTC D = 1,00 m - esconsidade 45° - areia e brita comerciais - alas esconsas</t>
  </si>
  <si>
    <t>Boca de BTTC D = 1,00 m - esconsidade 45° - areia e brita comerciais - alas retas</t>
  </si>
  <si>
    <t>Boca de BTTC D = 1,00 m - esconsidade 45° - areia extraída e brita produzida - alas esconsas</t>
  </si>
  <si>
    <t>Boca de BTTC D = 1,00 m - esconsidade 45° - areia extraída e brita produzida - alas retas</t>
  </si>
  <si>
    <t>Boca de BTTC D = 1,00 m - esconsidade 5° - areia e brita comerciais - alas retas</t>
  </si>
  <si>
    <t>Boca de BTTC D = 1,00 m - esconsidade 5° - areia extraída e brita produzida - alas retas</t>
  </si>
  <si>
    <t>Boca de BTTC D = 1,20 m - esconsidade 0° - areia e brita comerciais - alas esconsas</t>
  </si>
  <si>
    <t>Boca de BTTC D = 1,20 m - esconsidade 0° - areia e brita comerciais - alas retas</t>
  </si>
  <si>
    <t>Boca de BTTC D = 1,20 m - esconsidade 0° - areia extraída e brita produzida - alas esconsas</t>
  </si>
  <si>
    <t>Boca de BTTC D = 1,20 m - esconsidade 0° - areia extraída e brita produzida - alas retas</t>
  </si>
  <si>
    <t>Boca de BTTC D = 1,20 m - esconsidade 10° - areia e brita comerciais - alas retas</t>
  </si>
  <si>
    <t>Boca de BTTC D = 1,20 m - esconsidade 10° - areia extraída e brita produzida - alas retas</t>
  </si>
  <si>
    <t>Boca de BTTC D = 1,20 m - esconsidade 15° - areia e brita comerciais - alas esconsas</t>
  </si>
  <si>
    <t>Boca de BTTC D = 1,20 m - esconsidade 15° - areia e brita comerciais - alas retas</t>
  </si>
  <si>
    <t>Boca de BTTC D = 1,20 m - esconsidade 15° - areia extraída e brita produzida - alas esconsas</t>
  </si>
  <si>
    <t>Boca de BTTC D = 1,20 m - esconsidade 15° - areia extraída e brita produzida - alas retas</t>
  </si>
  <si>
    <t>Boca de BTTC D = 1,20 m - esconsidade 20° - areia e brita comerciais - alas retas</t>
  </si>
  <si>
    <t>Boca de BTTC D = 1,20 m - esconsidade 20° - areia extraída e brita produzida - alas retas</t>
  </si>
  <si>
    <t>Boca de BTTC D = 1,20 m - esconsidade 25° - areia e brita comerciais - alas retas</t>
  </si>
  <si>
    <t>Boca de BTTC D = 1,20 m - esconsidade 25° - areia extraída e brita produzida - alas retas</t>
  </si>
  <si>
    <t>Boca de BTTC D = 1,20 m - esconsidade 30° - areia e brita comerciais - alas esconsas</t>
  </si>
  <si>
    <t>Boca de BTTC D = 1,20 m - esconsidade 30° - areia e brita comerciais - alas retas</t>
  </si>
  <si>
    <t>Boca de BTTC D = 1,20 m - esconsidade 30° - areia extraída e brita produzida - alas esconsas</t>
  </si>
  <si>
    <t>Boca de BTTC D = 1,20 m - esconsidade 30° - areia extraída e brita produzida - alas retas</t>
  </si>
  <si>
    <t>Boca de BTTC D = 1,20 m - esconsidade 35° - areia e brita comerciais - alas retas</t>
  </si>
  <si>
    <t>Boca de BTTC D = 1,20 m - esconsidade 35° - areia extraída e brita produzida - alas retas</t>
  </si>
  <si>
    <t>Boca de BTTC D = 1,20 m - esconsidade 40° - areia e brita comerciais - alas retas</t>
  </si>
  <si>
    <t>Boca de BTTC D = 1,20 m - esconsidade 40° - areia extraída e brita produzida - alas retas</t>
  </si>
  <si>
    <t>Boca de BTTC D = 1,20 m - esconsidade 45° - areia e brita comerciais - alas esconsas</t>
  </si>
  <si>
    <t>Boca de BTTC D = 1,20 m - esconsidade 45° - areia e brita comerciais - alas retas</t>
  </si>
  <si>
    <t>Boca de BTTC D = 1,20 m - esconsidade 45° - areia extraída e brita produzida - alas esconsas</t>
  </si>
  <si>
    <t>Boca de BTTC D = 1,20 m - esconsidade 45° - areia extraída e brita produzida - alas retas</t>
  </si>
  <si>
    <t>Boca de BTTC D = 1,20 m - esconsidade 5° - areia e brita comerciais - alas retas</t>
  </si>
  <si>
    <t>Boca de BTTC D = 1,20 m - esconsidade 5° - areia extraída e brita produzida - alas retas</t>
  </si>
  <si>
    <t>Boca de BTTC D = 1,50 m - esconsidade 0° - areia e brita comerciais - alas esconsas</t>
  </si>
  <si>
    <t>Boca de BTTC D = 1,50 m - esconsidade 0° - areia e brita comerciais - alas retas</t>
  </si>
  <si>
    <t>Boca de BTTC D = 1,50 m - esconsidade 0° - areia extraída e brita produzida - alas esconsas</t>
  </si>
  <si>
    <t>Boca de BTTC D = 1,50 m - esconsidade 0° - areia extraída e brita produzida - alas retas</t>
  </si>
  <si>
    <t>Boca de BTTC D = 1,50 m - esconsidade 10° - areia e brita comerciais - alas retas</t>
  </si>
  <si>
    <t>Boca de BTTC D = 1,50 m - esconsidade 10° - areia extraída e brita produzida - alas retas</t>
  </si>
  <si>
    <t>Boca de BTTC D = 1,50 m - esconsidade 15° - areia e brita comerciais - alas esconsas</t>
  </si>
  <si>
    <t>Boca de BTTC D = 1,50 m - esconsidade 15° - areia e brita comerciais - alas retas</t>
  </si>
  <si>
    <t>Boca de BTTC D = 1,50 m - esconsidade 15° - areia extraída e brita produzida - alas esconsas</t>
  </si>
  <si>
    <t>Boca de BTTC D = 1,50 m - esconsidade 15° - areia extraída e brita produzida - alas retas</t>
  </si>
  <si>
    <t>Boca de BTTC D = 1,50 m - esconsidade 20° - areia e brita comerciais - alas retas</t>
  </si>
  <si>
    <t>Boca de BTTC D = 1,50 m - esconsidade 20° - areia extraída e brita produzida - alas retas</t>
  </si>
  <si>
    <t>Boca de BTTC D = 1,50 m - esconsidade 25° - areia e brita comerciais - alas retas</t>
  </si>
  <si>
    <t>Boca de BTTC D = 1,50 m - esconsidade 25° - areia extraída e brita produzida - alas retas</t>
  </si>
  <si>
    <t>Boca de BTTC D = 1,50 m - esconsidade 30° - areia e brita comerciais - alas esconsas</t>
  </si>
  <si>
    <t>Boca de BTTC D = 1,50 m - esconsidade 30° - areia e brita comerciais - alas retas</t>
  </si>
  <si>
    <t>Boca de BTTC D = 1,50 m - esconsidade 30° - areia extraída e brita produzida - alas esconsas</t>
  </si>
  <si>
    <t>Boca de BTTC D = 1,50 m - esconsidade 35° - areia e brita comerciais - alas retas</t>
  </si>
  <si>
    <t>Boca de BTTC D = 1,50 m - esconsidade 35° - areia extraída e brita produzida - alas retas</t>
  </si>
  <si>
    <t>Boca de BTTC D = 1,50 m - esconsidade 40° - areia e brita comerciais - alas retas</t>
  </si>
  <si>
    <t>Boca de BTTC D = 1,50 m - esconsidade 40° - areia extraída e brita produzida - alas retas</t>
  </si>
  <si>
    <t>Boca de BTTC D = 1,50 m - esconsidade 45° - areia e brita comerciais - alas esconsas</t>
  </si>
  <si>
    <t>Boca de BTTC D = 1,50 m - esconsidade 45° - areia e brita comerciais - alas retas</t>
  </si>
  <si>
    <t>Boca de BTTC D = 1,50 m - esconsidade 45° - areia extraída e brita produzida - alas esconsas</t>
  </si>
  <si>
    <t>Boca de BTTC D = 1,50 m - esconsidade 45° - areia extraída e brita produzida - alas retas</t>
  </si>
  <si>
    <t>Boca de BTTC D = 1,50 m - esconsidade 5° - areia e brita comerciais - alas retas</t>
  </si>
  <si>
    <t>Boca de BTTC D = 1,50 m - esconsidade 5° - areia extraída e brita produzida - alas retas</t>
  </si>
  <si>
    <t>Boca de BTTC D = 1,50 m esconsidade 30° - areia extraída e brita produzida - alas retas</t>
  </si>
  <si>
    <t>Confecção de tubos de concreto armado D = 0,60 m PA1 - areia e brita comerciais</t>
  </si>
  <si>
    <t>Confecção de tubos de concreto armado D = 0,60 m PA1 - areia extraída e brita produzida</t>
  </si>
  <si>
    <t>Confecção de tubos de concreto armado D = 0,60 m PA2 - areia e brita comerciais</t>
  </si>
  <si>
    <t>Confecção de tubos de concreto armado D = 0,60 m PA2 - areia extraída e brita produzida</t>
  </si>
  <si>
    <t>Confecção de tubos de concreto armado D = 0,60 m PA3 - areia e brita comerciais</t>
  </si>
  <si>
    <t>Confecção de tubos de concreto armado D = 0,60 m PA3 - areia extraída e brita produzida</t>
  </si>
  <si>
    <t>Confecção de tubos de concreto armado D = 0,60 m PA4 - areia e brita comerciais</t>
  </si>
  <si>
    <t>Confecção de tubos de concreto armado D = 0,60 m PA4 - areia extraída e brita produzida</t>
  </si>
  <si>
    <t>Confecção de tubos de concreto armado D = 0,80 m PA1 - areia e brita comerciais</t>
  </si>
  <si>
    <t>Confecção de tubos de concreto armado D = 0,80 m PA1 - areia extraída e brita produzida</t>
  </si>
  <si>
    <t>Confecção de tubos de concreto armado D = 0,80 m PA2 - areia e brita comerciais</t>
  </si>
  <si>
    <t>Confecção de tubos de concreto armado D = 0,80 m PA2 - areia extraída e brita produzida</t>
  </si>
  <si>
    <t>Confecção de tubos de concreto armado D = 0,80 m PA3 - areia e brita comerciais</t>
  </si>
  <si>
    <t>Confecção de tubos de concreto armado D = 0,80 m PA3 - areia extraída e brita produzida</t>
  </si>
  <si>
    <t>Confecção de tubos de concreto armado D = 0,80 m PA4 - areia e brita comerciais</t>
  </si>
  <si>
    <t>Confecção de tubos de concreto armado D = 0,80 m PA4 - areia extraída e brita produzida</t>
  </si>
  <si>
    <t>Confecção de tubos de concreto armado D = 1,00 m PA1 - areia e brita comerciais</t>
  </si>
  <si>
    <t>Confecção de tubos de concreto armado D = 1,00 m PA1 - areia extraída e brita produzida</t>
  </si>
  <si>
    <t>Confecção de tubos de concreto armado D = 1,00 m PA2 - areia e brita comerciais</t>
  </si>
  <si>
    <t>Confecção de tubos de concreto armado D = 1,00 m PA2 - areia extraída e brita produzida</t>
  </si>
  <si>
    <t>Confecção de tubos de concreto armado D = 1,00 m PA3 - areia e brita comerciais</t>
  </si>
  <si>
    <t>Confecção de tubos de concreto armado D = 1,00 m PA3 - areia extraída e brita produzida</t>
  </si>
  <si>
    <t>Confecção de tubos de concreto armado D = 1,00 m PA4 - areia e brita comerciais</t>
  </si>
  <si>
    <t>Confecção de tubos de concreto armado D = 1,00 m PA4 - areia extraída e brita produzida</t>
  </si>
  <si>
    <t>Confecção de tubos de concreto armado D = 1,20 m PA1 - areia e brita comerciais</t>
  </si>
  <si>
    <t>Confecção de tubos de concreto armado D = 1,20 m PA1 - areia extraída e brita produzida</t>
  </si>
  <si>
    <t>Confecção de tubos de concreto armado D = 1,20 m PA2 - areia e brita comerciais</t>
  </si>
  <si>
    <t>Confecção de tubos de concreto armado D = 1,20 m PA2 - areia extraída e brita produzida</t>
  </si>
  <si>
    <t>Confecção de tubos de concreto armado D = 1,20 m PA3 - areia e brita comerciais</t>
  </si>
  <si>
    <t>Confecção de tubos de concreto armado D = 1,20 m PA3 - areia extraída e brita produzida</t>
  </si>
  <si>
    <t>Confecção de tubos de concreto armado D = 1,20 m PA4 - areia e brita comerciais</t>
  </si>
  <si>
    <t>Confecção de tubos de concreto armado D = 1,20 m PA4 - areia extraída e brita produzida</t>
  </si>
  <si>
    <t>Confecção de tubos de concreto armado D = 1,50 m PA1 - areia e brita comerciais</t>
  </si>
  <si>
    <t>Confecção de tubos de concreto armado D = 1,50 m PA1 - areia extraída e brita produzida</t>
  </si>
  <si>
    <t>Confecção de tubos de concreto armado D = 1,50 m PA2 - areia e brita comerciais</t>
  </si>
  <si>
    <t>Confecção de tubos de concreto armado D = 1,50 m PA2 - areia extraída e brita produzida</t>
  </si>
  <si>
    <t>Confecção de tubos de concreto armado D = 1,50 m PA3 - areia e brita comerciais</t>
  </si>
  <si>
    <t>Confecção de tubos de concreto armado D = 1,50 m PA3 - areia extraída e brita produzida</t>
  </si>
  <si>
    <t>Confecção de tubos de concreto armado D = 1,50 m PA4 - areia e brita comerciais</t>
  </si>
  <si>
    <t>Confecção de tubos de concreto armado D = 1,50 m PA4 - areia extraída e brita produzida</t>
  </si>
  <si>
    <t>Corpo de BDTC D = 0,80 m PA1 - areia extraída e brita e pedra de mão produzidas</t>
  </si>
  <si>
    <t>Corpo de BDTC D = 0,80 m PA1 - areia, brita e pedra de mão comerciais</t>
  </si>
  <si>
    <t>Corpo de BDTC D = 0,80 m PA2 - areia extraída e brita e pedra de mão produzidas</t>
  </si>
  <si>
    <t>Corpo de BDTC D = 0,80 m PA2 - areia, brita e pedra de mão comerciais</t>
  </si>
  <si>
    <t>Corpo de BDTC D = 0,80 m PA3 - areia extraída e brita e pedra de mão produzidas</t>
  </si>
  <si>
    <t>Corpo de BDTC D = 0,80 m PA3 - areia, brita e pedra de mão comerciais</t>
  </si>
  <si>
    <t>Corpo de BDTC D = 0,80 m PA4 - areia extraída e brita e pedra de mão produzidas</t>
  </si>
  <si>
    <t>Corpo de BDTC D = 0,80 m PA4 - areia, brita e pedra de mão comerciais</t>
  </si>
  <si>
    <t>Corpo de BDTC D = 1,00 m PA1 - areia extraída e brita e pedra de mão produzidas</t>
  </si>
  <si>
    <t>Corpo de BDTC D = 1,00 m PA1 - areia, brita e pedra de mão comerciais</t>
  </si>
  <si>
    <t>Corpo de BDTC D = 1,00 m PA2 - areia extraída e brita e pedra de mão produzidas</t>
  </si>
  <si>
    <t>Corpo de BDTC D = 1,00 m PA2 - areia, brita e pedra de mão comerciais</t>
  </si>
  <si>
    <t>Corpo de BDTC D = 1,00 m PA3 - areia extraída e brita e pedra de mão produzidas</t>
  </si>
  <si>
    <t>Corpo de BDTC D = 1,00 m PA3 - areia, brita e pedra de mão comerciais</t>
  </si>
  <si>
    <t>Corpo de BDTC D = 1,00 m PA4 - areia extraída e brita e pedra de mão produzidas</t>
  </si>
  <si>
    <t>Corpo de BDTC D = 1,00 m PA4 - areia, brita e pedra de mão comerciais</t>
  </si>
  <si>
    <t>Corpo de BDTC D = 1,20 m PA1 - areia extraída e brita e pedra de mão produzidas</t>
  </si>
  <si>
    <t>Corpo de BDTC D = 1,20 m PA1 - areia, brita e pedra de mão comerciais</t>
  </si>
  <si>
    <t>Corpo de BDTC D = 1,20 m PA2 - areia extraída e brita e pedra de mão produzidas</t>
  </si>
  <si>
    <t>Corpo de BDTC D = 1,20 m PA2 - areia, brita e pedra de mão comerciais</t>
  </si>
  <si>
    <t>Corpo de BDTC D = 1,20 m PA3 - areia extraída e brita e pedra de mão produzidas</t>
  </si>
  <si>
    <t>Corpo de BDTC D = 1,20 m PA3 - areia, brita e pedra de mão comerciais</t>
  </si>
  <si>
    <t>Corpo de BDTC D = 1,20 m PA4 - areia extraída e brita e pedra de mão produzidas</t>
  </si>
  <si>
    <t>Corpo de BDTC D = 1,20 m PA4 - areia, brita e pedra de mão comerciais</t>
  </si>
  <si>
    <t>Corpo de BDTC D = 1,50 m PA1 - areia extraída e brita e pedra de mão produzidas</t>
  </si>
  <si>
    <t>Corpo de BDTC D = 1,50 m PA1 - areia, brita e pedra de mão comerciais</t>
  </si>
  <si>
    <t>Corpo de BDTC D = 1,50 m PA2 - areia extraída e brita e pedra de mão produzidas</t>
  </si>
  <si>
    <t>Corpo de BDTC D = 1,50 m PA2 - areia, brita e pedra de mão comerciais</t>
  </si>
  <si>
    <t>Corpo de BDTC D = 1,50 m PA3 - areia extraída e brita e pedra de mão produzidas</t>
  </si>
  <si>
    <t>Corpo de BDTC D = 1,50 m PA3 - areia, brita e pedra de mão comerciais</t>
  </si>
  <si>
    <t>Corpo de BDTC D = 1,50 m PA4 - areia extraída e brita e pedra de mão produzidas</t>
  </si>
  <si>
    <t>Corpo de BDTC D = 1,50 m PA4 - areia, brita e pedra de mão comerciais</t>
  </si>
  <si>
    <t>Corpo de BSTC D = 0,40 m PA1 - areia extraída e brita e pedra de mão produzidas</t>
  </si>
  <si>
    <t>Corpo de BSTC D = 0,40 m PA1 - areia, brita e pedra de mão comerciais</t>
  </si>
  <si>
    <t>Corpo de BSTC D = 0,40 m PA2 - areia extraída e brita e pedra de mão produzidas</t>
  </si>
  <si>
    <t>Corpo de BSTC D = 0,40 m PA2 - areia, brita e pedra de mão comerciais</t>
  </si>
  <si>
    <t>Corpo de BSTC D = 0,40 m PA3 - areia extraída e brita e pedra de mão produzidas</t>
  </si>
  <si>
    <t>Corpo de BSTC D = 0,40 m PA3 - areia, brita e pedra de mão comerciais</t>
  </si>
  <si>
    <t>Corpo de BSTC D = 0,40 m PA4 - areia extraída e brita e pedra de mão produzidas</t>
  </si>
  <si>
    <t>Corpo de BSTC D = 0,40 m PA4 - areia, brita e pedra de mão comerciais</t>
  </si>
  <si>
    <t>Corpo de BSTC D = 0,60 m PA1 - areia extraída e brita e pedra de mão produzidas</t>
  </si>
  <si>
    <t>Corpo de BSTC D = 0,60 m PA1 - areia, brita e pedra de mão comerciais</t>
  </si>
  <si>
    <t>Corpo de BSTC D = 0,60 m PA2 - areia extraída e brita e pedra de mão produzidas</t>
  </si>
  <si>
    <t>Corpo de BSTC D = 0,60 m PA2 - areia, brita e pedra de mão comerciais</t>
  </si>
  <si>
    <t>Corpo de BSTC D = 0,60 m PA3 - areia extraída e brita e pedra de mão produzidas</t>
  </si>
  <si>
    <t>Corpo de BSTC D = 0,60 m PA3 - areia, brita e pedra de mão comerciais</t>
  </si>
  <si>
    <t>Corpo de BSTC D = 0,60 m PA4 - areia extraída e brita e pedra de mão produzidas</t>
  </si>
  <si>
    <t>Corpo de BSTC D = 0,60 m PA4 - areia, brita e pedra de mão comerciais</t>
  </si>
  <si>
    <t>Corpo de BSTC D = 0,80 m PA1 - areia extraída e brita e pedra de mão produzidas</t>
  </si>
  <si>
    <t>Corpo de BSTC D = 0,80 m PA1 - areia, brita e pedra de mão comerciais</t>
  </si>
  <si>
    <t>Corpo de BSTC D = 0,80 m PA2 - areia extraída e brita e pedra de mão produzidas</t>
  </si>
  <si>
    <t>Corpo de BSTC D = 0,80 m PA2 - areia, brita e pedra de mão comerciais</t>
  </si>
  <si>
    <t>Corpo de BSTC D = 0,80 m PA3 - areia extraída e brita e pedra de mão produzidas</t>
  </si>
  <si>
    <t>Corpo de BSTC D = 0,80 m PA3 - areia, brita e pedra de mão comerciais</t>
  </si>
  <si>
    <t>Corpo de BSTC D = 0,80 m PA4 - areia extraída e brita e pedra de mão produzidas</t>
  </si>
  <si>
    <t>Corpo de BSTC D = 0,80 m PA4 - areia, brita e pedra de mão comerciais</t>
  </si>
  <si>
    <t>Corpo de BSTC D = 1,00 m PA1 - areia extraída e brita e pedra de mão produzidas</t>
  </si>
  <si>
    <t>Corpo de BSTC D = 1,00 m PA1 - areia, brita e pedra de mão comerciais</t>
  </si>
  <si>
    <t>Corpo de BSTC D = 1,00 m PA2 - areia extraída e brita e pedra de mão produzidas</t>
  </si>
  <si>
    <t>Corpo de BSTC D = 1,00 m PA2 - areia, brita e pedra de mão comerciais</t>
  </si>
  <si>
    <t>Corpo de BSTC D = 1,00 m PA3 - areia extraída e brita e pedra de mão produzidas</t>
  </si>
  <si>
    <t>Corpo de BSTC D = 1,00 m PA3 - areia, brita e pedra de mão comerciais</t>
  </si>
  <si>
    <t>Corpo de BSTC D = 1,00 m PA4 - areia extraída e brita e pedra de mão produzidas</t>
  </si>
  <si>
    <t>Corpo de BSTC D = 1,00 m PA4 - areia, brita e pedra de mão comerciais</t>
  </si>
  <si>
    <t>Corpo de BSTC D = 1,20 m PA1 - areia extraída e brita e pedra de mão produzidas</t>
  </si>
  <si>
    <t>Corpo de BSTC D = 1,20 m PA1 - areia, brita e pedra de mão comerciais</t>
  </si>
  <si>
    <t>Corpo de BSTC D = 1,20 m PA2 - areia extraída e brita e pedra de mão produzidas</t>
  </si>
  <si>
    <t>Corpo de BSTC D = 1,20 m PA2 - areia, brita e pedra de mão comerciais</t>
  </si>
  <si>
    <t>Corpo de BSTC D = 1,20 m PA3 - areia extraída e brita e pedra de mão produzidas</t>
  </si>
  <si>
    <t>Corpo de BSTC D = 1,20 m PA3 - areia, brita e pedra de mão comerciais</t>
  </si>
  <si>
    <t>Corpo de BSTC D = 1,20 m PA4 - areia extraída e brita e pedra de mão produzidas</t>
  </si>
  <si>
    <t>Corpo de BSTC D = 1,20 m PA4 - areia, brita e pedra de mão comerciais</t>
  </si>
  <si>
    <t>Corpo de BSTC D = 1,50 m PA1 - areia extraída e brita e pedra de mão produzidas</t>
  </si>
  <si>
    <t>Corpo de BSTC D = 1,50 m PA1 - areia, brita e pedra de mão comerciais</t>
  </si>
  <si>
    <t>Corpo de BSTC D = 1,50 m PA2 - areia extraída e brita e pedra de mão produzidas</t>
  </si>
  <si>
    <t>Corpo de BSTC D = 1,50 m PA2 - areia, brita e pedra de mão comerciais</t>
  </si>
  <si>
    <t>Corpo de BSTC D = 1,50 m PA3 - areia extraída e brita e pedra de mão produzidas</t>
  </si>
  <si>
    <t>Corpo de BSTC D = 1,50 m PA3 - areia, brita e pedra de mão comerciais</t>
  </si>
  <si>
    <t>Corpo de BSTC D = 1,50 m PA4 - areia extraída e brita e pedra de mão produzidas</t>
  </si>
  <si>
    <t>Corpo de BSTC D = 1,50 m PA4 - areia, brita e pedra de mão comerciais</t>
  </si>
  <si>
    <t>Corpo de BTTC D = 1,00 m PA1 - areia extraída e brita e pedra de mão produzidas</t>
  </si>
  <si>
    <t>Corpo de BTTC D = 1,00 m PA1 - areia, brita e pedra de mão comerciais</t>
  </si>
  <si>
    <t>Corpo de BTTC D = 1,00 m PA2 - areia extraída e brita e pedra de mão produzidas</t>
  </si>
  <si>
    <t>Corpo de BTTC D = 1,00 m PA2 - areia, brita e pedra de mão comerciais</t>
  </si>
  <si>
    <t>Corpo de BTTC D = 1,00 m PA3 - areia extraída e brita e pedra de mão produzidas</t>
  </si>
  <si>
    <t>Corpo de BTTC D = 1,00 m PA3 - areia, brita e pedra de mão comerciais</t>
  </si>
  <si>
    <t>Corpo de BTTC D = 1,00 m PA4 - areia extraída e brita e pedra de mão produzidas</t>
  </si>
  <si>
    <t>Corpo de BTTC D = 1,00 m PA4 - areia, brita e pedra de mão comerciais</t>
  </si>
  <si>
    <t>Corpo de BTTC D = 1,20 m PA1 - areia extraída e brita e pedra de mão produzidas</t>
  </si>
  <si>
    <t>Corpo de BTTC D = 1,20 m PA1 - areia, brita e pedra de mão comerciais</t>
  </si>
  <si>
    <t>Corpo de BTTC D = 1,20 m PA2 - areia extraída e brita e pedra de mão produzidas</t>
  </si>
  <si>
    <t>Corpo de BTTC D = 1,20 m PA3 - areia extraída e brita e pedra de mão produzidas</t>
  </si>
  <si>
    <t>Corpo de BTTC D = 1,20 m PA3 - areia, brita e pedra de mão comerciais</t>
  </si>
  <si>
    <t>Corpo de BTTC D = 1,20 m PA4 - areia extraída e brita e pedra de mão produzidas</t>
  </si>
  <si>
    <t>Corpo de BTTC D = 1,20 m PA4 - areia, brita e pedra de mão comerciais</t>
  </si>
  <si>
    <t>Corpo de BTTC D = 1,50 m PA1 - areia extraída e brita e pedra de mão produzidas</t>
  </si>
  <si>
    <t>Corpo de BTTC D = 1,50 m PA1 - areia, brita e pedra de mão comerciais</t>
  </si>
  <si>
    <t>Corpo de BTTC D = 1,50 m PA2 - areia extraída e brita e pedra de mão produzidas</t>
  </si>
  <si>
    <t>Corpo de BTTC D = 1,50 m PA2 - areia, brita e pedra de mão comerciais</t>
  </si>
  <si>
    <t>Corpo de BTTC D = 1,50 m PA3 - areia extraída e brita e pedra de mão produzidas</t>
  </si>
  <si>
    <t>Corpo de BTTC D = 1,50 m PA3 - areia, brita e pedra de mão comerciais</t>
  </si>
  <si>
    <t>Corpo de BTTC D = 1,50 m PA4 - areia extraída e brita e pedra de mão produzidas</t>
  </si>
  <si>
    <t>Corpo de BTTC D = 1,50 m PA4 - areia, brita e pedra de mão comerciais</t>
  </si>
  <si>
    <t>Dentes para bueiros duplos D = 0,80 m - areia extraída e brita e pedra de mão produzidas</t>
  </si>
  <si>
    <t>Dentes para bueiros duplos D = 0,80 m - areia, brita e pedra de mão comerciais</t>
  </si>
  <si>
    <t>Dentes para bueiros duplos D = 1,00 m - areia extraída e brita e pedra de mão produzidas</t>
  </si>
  <si>
    <t>Dentes para bueiros duplos D = 1,00 m - areia, brita e pedra de mão comerciais</t>
  </si>
  <si>
    <t>Dentes para bueiros duplos D = 1,20 m - areia extraída e brita e pedra de mão produzidas</t>
  </si>
  <si>
    <t>Dentes para bueiros duplos D = 1,20 m - areia, brita e pedra de mão comerciais</t>
  </si>
  <si>
    <t>Dentes para bueiros duplos D = 1,50 m - areia extraída e brita e pedra de mão produzidas</t>
  </si>
  <si>
    <t>Dentes para bueiros duplos D = 1,50 m - areia, brita e pedra de mão comerciais</t>
  </si>
  <si>
    <t>Dentes para bueiros simples D = 0,40 m - areia extraída e brita e pedra de mão produzidas</t>
  </si>
  <si>
    <t>Dentes para bueiros simples D = 0,40 m - areia, brita e pedra de mão comerciais</t>
  </si>
  <si>
    <t>Dentes para bueiros simples D = 0,60 m - areia extraída e brita e pedra de mão produzidas</t>
  </si>
  <si>
    <t>Dentes para bueiros simples D = 0,60 m - areia, brita e pedra de mão comerciais</t>
  </si>
  <si>
    <t>Dentes para bueiros simples D = 0,80 m - areia extraída e brita e pedra de mão produzidas</t>
  </si>
  <si>
    <t>Dentes para bueiros simples D = 0,80 m - areia, brita e pedra de mão comerciais</t>
  </si>
  <si>
    <t>Dentes para bueiros simples D = 1,00 m - areia extraída e brita e pedra de mão produzidas</t>
  </si>
  <si>
    <t>Dentes para bueiros simples D = 1,00 m - areia, brita e pedra de mão comerciais</t>
  </si>
  <si>
    <t>Dentes para bueiros simples D = 1,20 m - areia extraída e brita e pedra de mão produzidas</t>
  </si>
  <si>
    <t>Dentes para bueiros simples D = 1,20 m - areia, brita e pedra de mão comerciais</t>
  </si>
  <si>
    <t>Dentes para bueiros simples D = 1,50 m - areia extraída e brita e pedra de mão produzidas</t>
  </si>
  <si>
    <t>Dentes para bueiros simples D = 1,50 m - areia, brita e pedra de mão comerciais</t>
  </si>
  <si>
    <t>Dentes para bueiros triplos D = 1,00 m - areia extraída e brita e pedra de mão produzidas</t>
  </si>
  <si>
    <t>Dentes para bueiros triplos D = 1,00 m - areia, brita e pedra de mão comerciais</t>
  </si>
  <si>
    <t>Dentes para bueiros triplos D = 1,20 m - areia extraída e brita e pedra de mão produzidas</t>
  </si>
  <si>
    <t>Dentes para bueiros triplos D = 1,20 m - areia, brita e pedra de mão comerciais</t>
  </si>
  <si>
    <t>Dentes para bueiros triplos D = 1,50 m - areia extraída e brita e pedra de mão produzidas</t>
  </si>
  <si>
    <t>Dentes para bueiros triplos D = 1,50 m - areia, brita e pedra de mão comerciais</t>
  </si>
  <si>
    <t>Alvenaria de blocos de concreto 19 x 19 x 39 cm com espessura de 20 cm com argamassa traço 1:0,5:3,5 - areia comercial</t>
  </si>
  <si>
    <t>Alvenaria de blocos de concreto 19 x 19 x 39 cm com espessura de 20 cm com argamassa traço 1:0,5:3,5 - areia extraída</t>
  </si>
  <si>
    <t>Bacia de contenção para tanque de emulsão de 30.000 l - inclusive demolição</t>
  </si>
  <si>
    <t>Canaleta perfil cartola 50 x 70 x 3 mm - aba 20 mm</t>
  </si>
  <si>
    <t>Chapisco com argamassa de cimento e areia 1:3 - aplicação manual</t>
  </si>
  <si>
    <t>Cobertura em chapas zincadas com espessura de 0,43 mm - utilização 2 vezes</t>
  </si>
  <si>
    <t>Depósito de óleo para oficina - inclusive demolição</t>
  </si>
  <si>
    <t>Dique de contenção para usina de asfalto a quente - inclusive demolição</t>
  </si>
  <si>
    <t>Emboço com argamassa de cimento, cal hidratada e areia 1:2:8 com espessura de 2 cm - aplicação manual</t>
  </si>
  <si>
    <t>Fornecimento e instalação de extintor de espuma 10 l</t>
  </si>
  <si>
    <t>Instalação da central de britagem com capacidade de 80 m³/h</t>
  </si>
  <si>
    <t>Instalação da central de concreto com capacidade de 150 m³/h</t>
  </si>
  <si>
    <t>Instalação da central de concreto com capacidade de 30 m³/h</t>
  </si>
  <si>
    <t>Instalação da central de concreto com capacidade de 40 m³/h</t>
  </si>
  <si>
    <t>Instalação da usina de asfalto a quente capacidade de 120 t/h</t>
  </si>
  <si>
    <t>Instalação da usina de pré-misturado a frio com capacidade de 60 t/h</t>
  </si>
  <si>
    <t>Instalação da usina misturadora de solos com capacidade de 300 t/h</t>
  </si>
  <si>
    <t>Lastro de brita comercial - espalhamento mecânico</t>
  </si>
  <si>
    <t>Montagem e desmontagem da central de britagem com capacidade de 80 m³/h - inclusive construção de aterro, construção e demolição de rampa e bases</t>
  </si>
  <si>
    <t>Montagem e desmontagem da central de concreto com capacidade de 150 m³/h - inclusive construção e demolição de bases, rampas e depósitos de agregados</t>
  </si>
  <si>
    <t>Montagem e desmontagem da central de concreto com capacidade de 30 m³/h - inclusive construção e demolição de bases, rampas e depósitos de agregados</t>
  </si>
  <si>
    <t>Montagem e desmontagem da central de concreto com capacidade de 40 m³/h - inclusive construção e demolição de bases, rampas e depósitos de agregados</t>
  </si>
  <si>
    <t>Montagem e desmontagem da usina de asfalto a quente com capacidade de 120 t/h - inclusive construção e demolição de bases, rampas, depósitos de agregados e dique de contenção</t>
  </si>
  <si>
    <t>Montagem e desmontagem da usina de pré-misturado a frio com capacidade de 60 t/h - inclusive construção e demolição de bases, rampas, depósitos de agregados e bacia de contenção</t>
  </si>
  <si>
    <t>Montagem e desmontagem da usina misturadora de solos com capacidade de 300 t/h - inclusive construção e demolição de bases, rampas e depósitos de agregados</t>
  </si>
  <si>
    <t>Muro em alvenaria de blocos de concreto com espessura de 0,20 m h = 1,0 m</t>
  </si>
  <si>
    <t>Posto de combustível - com reaproveitamento de 2 vezes do tanque/bomba/cobertura - inclusive demolição</t>
  </si>
  <si>
    <t>Rampa de lavagem - inclusive demolição</t>
  </si>
  <si>
    <t>Rampa para acesso do misturador de agregados para centrais de 30 m³ e 40 m³ - inclusive demolição</t>
  </si>
  <si>
    <t>Rampa para acesso do misturador de agregados para central de 150 m³ - inclusive demolição</t>
  </si>
  <si>
    <t>Rampa para acesso do misturador de agregados para central de britagem - inclusive demolição</t>
  </si>
  <si>
    <t>Rampa para acesso do misturador de agregados para PMF - inclusive demolição</t>
  </si>
  <si>
    <t>Rampa para acesso do misturador de agregados para usina de asfalto a quente - inclusive demolição</t>
  </si>
  <si>
    <t>Rampa para acesso do misturador de agregados para usina de solos - inclusive demolição</t>
  </si>
  <si>
    <t>Selador acrílico - camada de fundo com aplicação manual</t>
  </si>
  <si>
    <t>Sistema separador água e óleo, inclusive demolição</t>
  </si>
  <si>
    <t>Tinta látex - duas camadas com aplicação manual</t>
  </si>
  <si>
    <t>Argamassa autoadensável para reparos e grauteamento - confecção em misturador e lançamento manual</t>
  </si>
  <si>
    <t>Argamassa de cimento e areia 1:1 - confecção em betoneira e lançamento manual - areia comercial</t>
  </si>
  <si>
    <t>Argamassa de cimento e areia 1:1 - confecção em betoneira e lançamento manual - areia extraída</t>
  </si>
  <si>
    <t>Argamassa de cimento e areia 1:2 - confecção em betoneira e lançamento manual - areia comercial</t>
  </si>
  <si>
    <t>Argamassa de cimento e areia 1:2 - confecção em betoneira e lançamento manual - areia extraída</t>
  </si>
  <si>
    <t>Argamassa de cimento e areia 1:3 - confecção em betoneira e lançamento manual - areia extraída</t>
  </si>
  <si>
    <t>Argamassa de cimento e areia 1:3 com 8% de microssílica - confecção em betoneira e lançamento manual - areia comercial</t>
  </si>
  <si>
    <t>Argamassa de cimento e areia 1:3 com 8% de microssílica - confecção em betoneira e lançamento manual - areia extraída</t>
  </si>
  <si>
    <t>Argamassa de cimento e areia 1:4 - confecção em betoneira e lançamento manual - areia extraída</t>
  </si>
  <si>
    <t>Argamassa de cimento e areia com aditivo aglutinante 1:8 - confecção em betoneira e lançamento manual - areia comercial</t>
  </si>
  <si>
    <t>Argamassa de cimento e areia com aditivo aglutinante 1:8 - confecção em betoneira e lançamento manual - areia extraída</t>
  </si>
  <si>
    <t>Argamassa de cimento, cal hidratada e areia 1:0,5:3,5 - confecção em betoneira e lançamento manual - areia comercial</t>
  </si>
  <si>
    <t>Argamassa de cimento, cal hidratada e areia 1:0,5:3,5 - confecção em betoneira e lançamento manual - areia extraída</t>
  </si>
  <si>
    <t>Argamassa de cimento, cal hidratada e areia 1:0,5:8 - confecção em betoneira e lançamento manual - areia comercial</t>
  </si>
  <si>
    <t>Argamassa de cimento, cal hidratada e areia 1:0,5:8 - confecção em betoneira e lançamento manual - areia extraída</t>
  </si>
  <si>
    <t>Argamassa de cimento, cal hidratada e areia 1:1:6 - confecção em betoneira e lançamento manual - areia comercial</t>
  </si>
  <si>
    <t>Argamassa de cimento, cal hidratada e areia 1:1:6 - confecção em betoneira e lançamento manual - areia extraída</t>
  </si>
  <si>
    <t>Argamassa de cimento, cal hidratada e areia 1:2:10 - confecção em betoneira e lançamento manual - areia comercial</t>
  </si>
  <si>
    <t>Argamassa de cimento, cal hidratada e areia 1:2:10 - confecção em betoneira e lançamento manual - areia extraída</t>
  </si>
  <si>
    <t>Argamassa de cimento, cal hidratada e areia 1:2:6 - confecção em betoneira e lançamento manual - areia comercial</t>
  </si>
  <si>
    <t>Argamassa de cimento, cal hidratada e areia 1:2:6 - confecção em betoneira e lançamento manual - areia extraída</t>
  </si>
  <si>
    <t>Argamassa de cimento, cal hidratada e areia 1:2:7 - confecção em betoneira e lançamento manual - areia comercial</t>
  </si>
  <si>
    <t>Argamassa de cimento, cal hidratada e areia 1:2:7 - confecção em betoneira e lançamento manual - areia extraída</t>
  </si>
  <si>
    <t>Argamassa de cimento, cal hidratada e areia 1:2:8 - confecção em betoneira e lançamento manual - areia comercial</t>
  </si>
  <si>
    <t>Argamassa de cimento, cal hidratada e areia 1:2:8 - confecção em betoneira e lançamento manual - areia extraída</t>
  </si>
  <si>
    <t>Argamassa de cimento, cal hidratada e areia 1:2:9 - confecção em betoneira e lançamento manual - areia comercial</t>
  </si>
  <si>
    <t>Argamassa de cimento, cal hidratada e areia 1:2:9 - confecção em betoneira e lançamento manual - areia extraída</t>
  </si>
  <si>
    <t>Argamassa para reparos e grauteamento - confecção em misturador e lançamento manual</t>
  </si>
  <si>
    <t>Argamassa polimérica de alto desempenho projetada para reparos superficiais e reforços estruturais - confecção em misturador e lançamento projetado</t>
  </si>
  <si>
    <t>Concreto autoadensável com silicato de alumínio fck = 20 MPa - confecção em betoneira e lançamento manual - areia e brita comerciais</t>
  </si>
  <si>
    <t>Concreto autoadensável com silicato de alumínio fck = 20 MPa - confecção em betoneira e lançamento manual - areia extraída e brita produzida</t>
  </si>
  <si>
    <t>Concreto autoadensável com silicato de alumínio fck = 20 MPa - confecção em central dosadora de 30 m³/h - areia e brita comerciais</t>
  </si>
  <si>
    <t>Concreto autoadensável com silicato de alumínio fck = 25 MPa - confecção em central dosadora de 30 m³/h - areia e brita comerciais</t>
  </si>
  <si>
    <t>Concreto autoadensável com silicato de alumínio fck = 30 MPa - confecção em central dosadora de 30 m³/h - areia e brita comerciais</t>
  </si>
  <si>
    <t>Concreto autoadensável com silicato de alumínio fck = 35 MPa - confecção em central dosadora de 30 m³/h - areia e brita comerciais</t>
  </si>
  <si>
    <t>Concreto autoadensável com silicato de alumínio fck = 40 MPa - confecção em central dosadora de 30 m³/h - areia e brita comerciais</t>
  </si>
  <si>
    <t>Concreto autoadensável com silicato de alumínio fck = 45 MPa - confecção em central dosadora de 30 m³/h - areia e brita comerciais</t>
  </si>
  <si>
    <t>Concreto autoadensável com silicato de alumínio fck = 50 MPa - confecção em central dosadora de 30 m³/h - areia e brita comerciais</t>
  </si>
  <si>
    <t>Concreto ciclópico fck = 20 MPa - confecção em betoneira e lançamento manual - areia extraída, brita e pedra de mão produzidas</t>
  </si>
  <si>
    <t>Concreto com 10% de microssílica fck = 45 MPa - confecção em central dosadora de 30 m³/h - areia e brita comerciais</t>
  </si>
  <si>
    <t>Concreto com 10% de microssílica fck = 50 MPa - confecção em central dosadora de 30 m³/h - areia e brita comerciais</t>
  </si>
  <si>
    <t>Concreto com 8% de microssílica fck = 25 MPa - confecção em central dosadora de 30 m³/h - areia e brita comerciais</t>
  </si>
  <si>
    <t>Concreto com 8% de microssílica fck = 30 MPa - confecção em central dosadora de 30 m³/h - areia e brita comerciais</t>
  </si>
  <si>
    <t>Concreto com 8% de microssílica fck = 35 MPa - confecção em central dosadora de 30 m³/h - areia e brita comerciais</t>
  </si>
  <si>
    <t>Concreto com 8% de microssílica fck = 40 MPa - confecção em central dosadora de 30 m³/h - areia e brita comerciais</t>
  </si>
  <si>
    <t>Concreto com látex SBR fck = 25 MPa - confecção em betoneira e lançamento manual - areia e brita comerciais</t>
  </si>
  <si>
    <t>Concreto com látex SBR fck = 30 MPa - confecção em betoneira e lançamento manual - areia e brita comerciais</t>
  </si>
  <si>
    <t>Concreto fck = 15 MPa - confecção em betoneira e lançamento manual - areia e brita comerciais</t>
  </si>
  <si>
    <t>Concreto fck = 15 MPa - confecção em betoneira e lançamento manual - areia extraída e brita produzida</t>
  </si>
  <si>
    <t>Concreto fck = 20 MPa - confecção em betoneira e lançamento manual - areia extraída e brita produzida</t>
  </si>
  <si>
    <t>Concreto fck = 20 MPa - confecção em central dosadora de 30 m³/h - areia e brita comerciais</t>
  </si>
  <si>
    <t>Concreto fck = 20 MPa - confecção em central dosadora de 30 m³/h - areia extraída e brita produzida</t>
  </si>
  <si>
    <t>Concreto fck = 20 MPa - confecção em central dosadora de 40 m³/h - areia e brita comerciais</t>
  </si>
  <si>
    <t>Concreto fck = 20 MPa - confecção em central dosadora de 40 m³/h - areia extraída e brita produzida</t>
  </si>
  <si>
    <t>Concreto fck = 25 MPa - confecção em betoneira e lançamento manual - areia e brita comerciais</t>
  </si>
  <si>
    <t>Concreto fck = 25 MPa - confecção em betoneira e lançamento manual - areia extraída e brita produzida</t>
  </si>
  <si>
    <t>Concreto fck = 25 MPa - confecção em central dosadora de 30 m³/h - areia e brita comerciais</t>
  </si>
  <si>
    <t>Concreto fck = 25 MPa - confecção em central dosadora de 30 m³/h - areia extraída e brita produzida</t>
  </si>
  <si>
    <t>Concreto fck = 25 MPa - confecção em central dosadora de 40 m³/h - areia e brita comerciais</t>
  </si>
  <si>
    <t>Concreto fck = 25 MPa - confecção em central dosadora de 40 m³/h - areia extraída e brita produzida</t>
  </si>
  <si>
    <t>Concreto fck = 25 MPa para pré-moldados (mourões) - confecção em betoneira e lançamento manual - areia e brita comerciais</t>
  </si>
  <si>
    <t>Concreto fck = 25 MPa para pré-moldados (mourões) - confecção em betoneira e lançamento manual - areia extraída e brita produzida</t>
  </si>
  <si>
    <t>Concreto fck = 30 MPa - confecção em betoneira e lançamento manual - areia e brita comerciais</t>
  </si>
  <si>
    <t>Concreto fck = 30 MPa - confecção em betoneira e lançamento manual - areia extraída e brita produzida</t>
  </si>
  <si>
    <t>Concreto fck = 30 MPa - confecção em central dosadora de 30 m³/h - areia e brita comerciais</t>
  </si>
  <si>
    <t>Concreto fck = 30 MPa - confecção em central dosadora de 30 m³/h - areia extraída e brita produzida</t>
  </si>
  <si>
    <t>Concreto fck = 30 MPa - confecção em central dosadora de 40 m³/h - areia e brita comerciais</t>
  </si>
  <si>
    <t>Concreto fck = 30 MPa - confecção em central dosadora de 40 m³/h - areia extraída e brita produzida</t>
  </si>
  <si>
    <t>Concreto fck = 35 MPa - confecção em betoneira e lançamento manual - areia e brita comerciais</t>
  </si>
  <si>
    <t>Concreto fck = 35 MPa - confecção em betoneira e lançamento manual - areia extraída e brita produzida</t>
  </si>
  <si>
    <t>Concreto fck = 40 MPa - confecção em betoneira e lançamento manual - areia e brita comerciais</t>
  </si>
  <si>
    <t>Concreto fck = 40 MPa - confecção em betoneira e lançamento manual - areia extraída e brita produzida</t>
  </si>
  <si>
    <t>Concreto fctm,k = 4,5 MPa - confecção em central dosadora de 30 m³/h - areia e brita comerciais</t>
  </si>
  <si>
    <t>Concreto fctm,k = 4,5 MPa - confecção em central dosadora de 30 m³/h - areia extraída e brita produzida</t>
  </si>
  <si>
    <t>Concreto magro - confecção em betoneira e lançamento manual - areia extraída e brita produzida</t>
  </si>
  <si>
    <t>Concreto para bombeamento fck = 25 MPa - confecção em central dosadora de 30 m³/h - areia e brita comerciais</t>
  </si>
  <si>
    <t>Concreto para bombeamento fck = 25 MPa - confecção em central dosadora de 30 m³/h - areia extraída e brita produzida</t>
  </si>
  <si>
    <t>Concreto para bombeamento fck = 25 MPa - confecção em central dosadora de 40 m³/h - areia e brita comerciais</t>
  </si>
  <si>
    <t>Concreto para bombeamento fck = 25 MPa - confecção em central dosadora de 40 m³/h - areia extraída e brita produzida</t>
  </si>
  <si>
    <t>Concreto para bombeamento fck = 30 MPa - confecção em central dosadora de 30 m³/h - areia e brita comerciais</t>
  </si>
  <si>
    <t>Concreto para bombeamento fck = 30 MPa - confecção em central dosadora de 30 m³/h - areia extraída e brita produzida</t>
  </si>
  <si>
    <t>Concreto para bombeamento fck = 30 MPa - confecção em central dosadora de 40 m³/h - areia e brita comerciais</t>
  </si>
  <si>
    <t>Concreto para bombeamento fck = 30 MPa - confecção em central dosadora de 40 m³/h - areia extraída e brita produzida</t>
  </si>
  <si>
    <t>Concreto para bombeamento fck = 35 MPa - confecção em central dosadora de 30 m³/h - areia e brita comerciais</t>
  </si>
  <si>
    <t>Concreto para bombeamento fck = 35 MPa - confecção em central dosadora de 30 m³/h - areia extraída e brita produzida</t>
  </si>
  <si>
    <t>Concreto para bombeamento fck = 35 MPa - confecção em central dosadora de 40 m³/h - areia e brita comerciais</t>
  </si>
  <si>
    <t>Concreto para bombeamento fck = 35 MPa - confecção em central dosadora de 40 m³/h - areia extraída e brita produzida</t>
  </si>
  <si>
    <t>Concreto para bombeamento fck = 40 MPa - confecção em central dosadora de 30 m³/h - areia e brita comerciais</t>
  </si>
  <si>
    <t>Concreto para bombeamento fck = 40 MPa - confecção em central dosadora de 30 m³/h - areia extraída e brita produzida</t>
  </si>
  <si>
    <t>Concreto para bombeamento fck = 40 MPa - confecção em central dosadora de 40 m³/h - areia e brita comerciais</t>
  </si>
  <si>
    <t>Concreto para bombeamento fck = 40 MPa - confecção em central dosadora de 40 m³/h - areia extraída e brita produzida</t>
  </si>
  <si>
    <t>Concreto para sub-base adensado por vibração fck = 7,5 MPa - confecção em central dosadora de 30 m³/h - areia e brita comerciais</t>
  </si>
  <si>
    <t>Concreto para sub-base adensado por vibração fck = 7,5 MPa - confecção em central dosadora de 30 m³/h - areia extraída e brita produzida</t>
  </si>
  <si>
    <t>Concreto poroso para tubos de drenagem fck = 25 MPa - confecção em betoneira e lançamento manual - areia e brita comerciais</t>
  </si>
  <si>
    <t>Concreto poroso para tubos de drenagem fck = 25 MPa - confecção em betoneira e lançamento manual - areia extraída e brita produzida</t>
  </si>
  <si>
    <t>Concreto submerso fck = 20 MPa - confecção em central dosadora de 30 m³/h - areia e brita comerciais</t>
  </si>
  <si>
    <t>Concreto submerso fck = 25 MPa - confecção em central dosadora de 30 m³/h - areia e brita comerciais</t>
  </si>
  <si>
    <t>Concreto submerso fck = 30 MPa - confecção em central dosadora de 30 m³/h - areia e brita comerciais</t>
  </si>
  <si>
    <t>Concreto submerso fck = 35 MPa - confecção em central dosadora de 30 m³/h - areia e brita comerciais</t>
  </si>
  <si>
    <t>Concreto submerso fck = 40 MPa - confecção em central dosadora de 30 m³/h - areia e brita comerciais</t>
  </si>
  <si>
    <t>Lançamento livre de concreto usinado por meio de caminhão betoneira - confecção em central dosadora de 30 m³/h</t>
  </si>
  <si>
    <t>Lançamento livre de concreto usinado por meio de caminhão betoneira - confecção em central dosadora de 40 m³/h</t>
  </si>
  <si>
    <t>Lançamento manual de concreto usinado - confecção em central dosadora de 30 m³/h</t>
  </si>
  <si>
    <t>Lançamento manual de concreto usinado - confecção em central dosadora de 40 m³/h</t>
  </si>
  <si>
    <t>Lançamento mecânico de concreto com bomba lança sobre chassi com capacidade de 50 m³/h - confecção em central dosadora de 40 m³/h</t>
  </si>
  <si>
    <t>Lançamento mecânico de concreto com bomba rebocável com capacidade de 30 m³/h - confecção em central dosadora de 30 m³/h</t>
  </si>
  <si>
    <t>Lançamento mecânico de concreto com bomba rebocável com capacidade de 41 m³/h - confecção em central dosadora de 40 m³/h</t>
  </si>
  <si>
    <t>Microconcreto autoadensável para reparos e grauteamento - confecção em misturador e lançamento manual</t>
  </si>
  <si>
    <t>Microconcreto para reparos e grauteamento - confecção em misturador e lançamento manual</t>
  </si>
  <si>
    <t>Concreto fck = 20 MPa para projeção via seca - confecção em betoneira - areia e brita comerciais</t>
  </si>
  <si>
    <t>Concreto fck = 25 MPa para projeção via seca - confecção em betoneira - areia e brita comerciais</t>
  </si>
  <si>
    <t>Concreto fck = 30 MPa para projeção via seca - confecção em betoneira - areia e brita comerciais</t>
  </si>
  <si>
    <t>Concreto fck = 30 MPa para projeção via úmida - confecção em central dosadora de 30 m³/h - areia e brita comerciais</t>
  </si>
  <si>
    <t>Concreto fck = 40 MPa para projeção via seca - confecção em betoneira - areia e brita comerciais</t>
  </si>
  <si>
    <t>Concreto fck = 40 MPa para projeção via úmida - confecção em central dosadora de 30 m³/h - areia e brita comerciais</t>
  </si>
  <si>
    <t>Concreto projetado via seca fck = 20 MPa aplicado em pisos</t>
  </si>
  <si>
    <t>Concreto projetado via seca fck = 20 MPa aplicado em superfícies inclinadas e verticais</t>
  </si>
  <si>
    <t>Concreto projetado via seca fck = 20 MPa aplicado em teto</t>
  </si>
  <si>
    <t>Concreto projetado via seca fck = 25 MPa aplicado em pisos</t>
  </si>
  <si>
    <t>Concreto projetado via seca fck = 25 MPa aplicado em superfícies inclinadas e verticais</t>
  </si>
  <si>
    <t>Concreto projetado via seca fck = 25 MPa aplicado em teto</t>
  </si>
  <si>
    <t>Concreto projetado via seca fck = 30 MPa aplicado em pisos</t>
  </si>
  <si>
    <t>Concreto projetado via seca fck = 30 MPa aplicado em superfícies inclinadas e verticais</t>
  </si>
  <si>
    <t>Concreto projetado via seca fck = 30 MPa aplicado em teto</t>
  </si>
  <si>
    <t>Concreto projetado via seca fck = 40 MPa aplicado em pisos</t>
  </si>
  <si>
    <t>Concreto projetado via seca fck = 40 MPa aplicado em superfícies inclinadas e verticais</t>
  </si>
  <si>
    <t>Concreto projetado via seca fck = 40 MPa via seca aplicado em teto</t>
  </si>
  <si>
    <t>Concreto projetado via úmida fck = 30 MPa aplicado em túneis classe I com seção de 20 a 40 m²</t>
  </si>
  <si>
    <t>Concreto projetado via úmida fck = 30 MPa aplicado em túneis classe I com seção de 40 a 60 m²</t>
  </si>
  <si>
    <t>Concreto projetado via úmida fck = 30 MPa aplicado em túneis classe I com seção de 60 a 90 m²</t>
  </si>
  <si>
    <t>Concreto projetado via úmida fck = 30 MPa aplicado em túneis classe I com seção superior a 90 m²</t>
  </si>
  <si>
    <t>Concreto projetado via úmida fck = 30 MPa aplicado em túneis classe II com seção de 20 a 40 m²</t>
  </si>
  <si>
    <t>Concreto projetado via úmida fck = 30 MPa aplicado em túneis classe II com seção de 40 a 60 m²</t>
  </si>
  <si>
    <t>Concreto projetado via úmida fck = 30 MPa aplicado em túneis classe II com seção de 60 a 90 m²</t>
  </si>
  <si>
    <t>Concreto projetado via úmida fck = 30 MPa aplicado em túneis classe II com seção superior a 90 m²</t>
  </si>
  <si>
    <t>Concreto projetado via úmida fck = 30 MPa aplicado em túneis classe III com seção de 20 a 40 m²</t>
  </si>
  <si>
    <t>Concreto projetado via úmida fck = 30 MPa aplicado em túneis classe III com seção de 40 a 60 m²</t>
  </si>
  <si>
    <t>Concreto projetado via úmida fck = 30 MPa aplicado em túneis classe III com seção de 60 a 90 m²</t>
  </si>
  <si>
    <t>Concreto projetado via úmida fck = 30 MPa aplicado em túneis classe III com seção superior a 90 m²</t>
  </si>
  <si>
    <t>Concreto projetado via úmida fck = 30 MPa aplicado em túneis classe IV com seção de 20 a 40 m²</t>
  </si>
  <si>
    <t>Concreto projetado via úmida fck = 30 MPa aplicado em túneis classe IV com seção de 40 a 60 m²</t>
  </si>
  <si>
    <t>Concreto projetado via úmida fck = 30 MPa aplicado em túneis classe IV com seção de 60 a 90 m²</t>
  </si>
  <si>
    <t>Concreto projetado via úmida fck = 30 MPa aplicado em túneis classe IV com seção superior a 90 m²</t>
  </si>
  <si>
    <t>Concreto projetado via úmida fck = 30 MPa aplicado em túneis classe V com seção de 20 a 40 m²</t>
  </si>
  <si>
    <t>Concreto projetado via úmida fck = 30 MPa aplicado em túneis classe V com seção de 40 a 60 m²</t>
  </si>
  <si>
    <t>Concreto projetado via úmida fck = 30 MPa aplicado em túneis classe V com seção de 60 a 90 m²</t>
  </si>
  <si>
    <t>Concreto projetado via úmida fck = 30 MPa aplicado em túneis classe V com seção superior a 90 m²</t>
  </si>
  <si>
    <t>Concreto projetado via úmida fck = 30 MPa aplicado em túneis classe VI com seção de 20 a 40 m²</t>
  </si>
  <si>
    <t>Concreto projetado via úmida fck = 30 MPa aplicado em túneis classe VI com seção de 40 a 60 m²</t>
  </si>
  <si>
    <t>Concreto projetado via úmida fck = 30 MPa aplicado em túneis classe VI com seção de 60 a 90 m²</t>
  </si>
  <si>
    <t>Concreto projetado via úmida fck = 30 MPa aplicado em túneis classe VI com seção superior a 90 m²</t>
  </si>
  <si>
    <t>Concreto projetado via úmida fck = 40 MPa aplicado em túneis classe I com seção de 20 a 40 m²</t>
  </si>
  <si>
    <t>Concreto projetado via úmida fck = 40 MPa aplicado em túneis classe I com seção de 40 a 60 m²</t>
  </si>
  <si>
    <t>Concreto projetado via úmida fck = 40 MPa aplicado em túneis classe I com seção de 60 a 90 m²</t>
  </si>
  <si>
    <t>Concreto projetado via úmida fck = 40 MPa aplicado em túneis classe I com seção superior a 90 m²</t>
  </si>
  <si>
    <t>Concreto projetado via úmida fck = 40 MPa aplicado em túneis classe II com seção de 20 a 40 m²</t>
  </si>
  <si>
    <t>Concreto projetado via úmida fck = 40 MPa aplicado em túneis classe II com seção de 40 a 60 m²</t>
  </si>
  <si>
    <t>Concreto projetado via úmida fck = 40 MPa aplicado em túneis classe II com seção de 60 a 90 m²</t>
  </si>
  <si>
    <t>Concreto projetado via úmida fck = 40 MPa aplicado em túneis classe II com seção superior a 90 m²</t>
  </si>
  <si>
    <t>Concreto projetado via úmida fck = 40 MPa aplicado em túneis classe III com seção de 20 a 40 m²</t>
  </si>
  <si>
    <t>Concreto projetado via úmida fck = 40 MPa aplicado em túneis classe III com seção de 40 a 60 m²</t>
  </si>
  <si>
    <t>Concreto projetado via úmida fck = 40 MPa aplicado em túneis classe III com seção de 60 a 90 m²</t>
  </si>
  <si>
    <t>Concreto projetado via úmida fck = 40 MPa aplicado em túneis classe III com seção superior a 90 m²</t>
  </si>
  <si>
    <t>Concreto projetado via úmida fck = 40 MPa aplicado em túneis classe IV com seção de 20 a 40 m²</t>
  </si>
  <si>
    <t>Concreto projetado via úmida fck = 40 MPa aplicado em túneis classe IV com seção de 40 a 60 m²</t>
  </si>
  <si>
    <t>Concreto projetado via úmida fck = 40 MPa aplicado em túneis classe IV com seção de 60 a 90 m²</t>
  </si>
  <si>
    <t>Concreto projetado via úmida fck = 40 MPa aplicado em túneis classe IV com seção superior a 90 m²</t>
  </si>
  <si>
    <t>Concreto projetado via úmida fck = 40 MPa aplicado em túneis classe V com seção de 20 a 40 m²</t>
  </si>
  <si>
    <t>Concreto projetado via úmida fck = 40 MPa aplicado em túneis classe V com seção de 40 a 60 m²</t>
  </si>
  <si>
    <t>Concreto projetado via úmida fck = 40 MPa aplicado em túneis classe V com seção de 60 a 90 m²</t>
  </si>
  <si>
    <t>Concreto projetado via úmida fck = 40 MPa aplicado em túneis classe V com seção superior a 90 m²</t>
  </si>
  <si>
    <t>Concreto projetado via úmida fck = 40 MPa aplicado em túneis classe VI com seção de 20 a 40 m²</t>
  </si>
  <si>
    <t>Concreto projetado via úmida fck = 40 MPa aplicado em túneis classe VI com seção de 40 a 60 m²</t>
  </si>
  <si>
    <t>Concreto projetado via úmida fck = 40 MPa aplicado em túneis classe VI com seção de 60 a 90 m²</t>
  </si>
  <si>
    <t>Concreto projetado via úmida fck = 40 MPa aplicado em túneis classe VI com seção superior a 90 m²</t>
  </si>
  <si>
    <t>Corte a plasma CNC em chapa com espessura de 6,3 a 10 mm</t>
  </si>
  <si>
    <t>Corte a plasma manual em chapa de aço-carbono com espessura de 4 a 8 mm</t>
  </si>
  <si>
    <t>Corte a plasma manual em chapa de aço-carbono com espessura de 9 a 25 mm</t>
  </si>
  <si>
    <t>Corte a plasma manual em chapa de alumínio com espessura de 1,5 mm</t>
  </si>
  <si>
    <t>Corte de barras de aço CA-50 com maçarico oxiacetileno</t>
  </si>
  <si>
    <t>cm²</t>
  </si>
  <si>
    <t>Corte de cantoneira de alumínio</t>
  </si>
  <si>
    <t>Corte de chapa de aço com guilhotina hidráulica</t>
  </si>
  <si>
    <t>Corte de chapas de aço com espessura de 12,5 mm com maçarico oxiacetileno</t>
  </si>
  <si>
    <t>Corte de chapas de aço com espessura de 16 mm com maçarico oxiacetileno</t>
  </si>
  <si>
    <t>Corte de chapas de aço com espessura de 3 mm com maçarico oxiacetileno</t>
  </si>
  <si>
    <t>Corte de chapas de aço com espessura de 5 mm com maçarico oxiacetileno</t>
  </si>
  <si>
    <t>Corte de chapas de aço com espessura de 6,3 mm com maçarico oxiacetileno</t>
  </si>
  <si>
    <t>Corte de chapas de aço com espessura de 8 mm com maçarico oxiacetileno</t>
  </si>
  <si>
    <t>Corte de chapas de aço com espessura de 9,5 mm com maçarico oxiacetileno</t>
  </si>
  <si>
    <t>Corte de perfil metálico com máquina policorte com espessura de até 1/8"</t>
  </si>
  <si>
    <t>Corte de perfis metálicos com maçarico oxiacetileno</t>
  </si>
  <si>
    <t>Corte de trilho TR45 com utilização de equipamento leve</t>
  </si>
  <si>
    <t>Corte de trilho TR57 com utilização de equipamento leve</t>
  </si>
  <si>
    <t>Corte de trilho TR68 com utilização de equipamento leve</t>
  </si>
  <si>
    <t>Corte de trilho UIC60 com utilização de equipamento leve</t>
  </si>
  <si>
    <t>Dobramento de chapas metálicas com espessuras de 6,3 a 10 mm</t>
  </si>
  <si>
    <t>Furação de trilho TR45 com utilização de equipamento leve</t>
  </si>
  <si>
    <t>Furação de trilho TR57 com utilização de equipamento leve</t>
  </si>
  <si>
    <t>Furação de trilho TR68 com utilização de equipamento leve</t>
  </si>
  <si>
    <t>Furação de trilho UIC60 com utilização de equipamento leve</t>
  </si>
  <si>
    <t>Solda com maçarico oxiacetileno de chapas de aço de 12,5 mm</t>
  </si>
  <si>
    <t>Solda com maçarico oxiacetileno de chapas de aço de 16 mm</t>
  </si>
  <si>
    <t>Solda com maçarico oxiacetileno de chapas de aço de 6,3 mm</t>
  </si>
  <si>
    <t>Solda com maçarico oxiacetileno de chapas de aço de 8 mm</t>
  </si>
  <si>
    <t>Solda com maçarico oxiacetileno de chapas de aço de 9,5 mm</t>
  </si>
  <si>
    <t>Solda elétrica manual de perfis metálicos e chapas de aço com eletrodo E70XX para beneficiamento de aço naval</t>
  </si>
  <si>
    <t>Solda tipo MIG/MAG automatizada</t>
  </si>
  <si>
    <t>Solda tipo MIG/MAG manual</t>
  </si>
  <si>
    <t>Contenção em areia-cimento ensacada com mistura de areia com 8% de cimento - confecção e assentamento</t>
  </si>
  <si>
    <t>Contenção em solo-cimento ensacado com mistura de solo de jazida com 8% de cimento - confecção e assentamento</t>
  </si>
  <si>
    <t>Enrocamento de pedra arrumada manualmente - pedra de mão comercial - fornecimento e assentamento</t>
  </si>
  <si>
    <t>Enrocamento de pedra arrumada manualmente - pedra de mão produzida - confecção e assentamento</t>
  </si>
  <si>
    <t>Enrocamento de pedra espalhada e compactada mecanicamente - pedra de mão comercial - fornecimento e assentamento</t>
  </si>
  <si>
    <t>Enrocamento de pedra jogada - pedra de mão comercial - fornecimento e assentamento</t>
  </si>
  <si>
    <t>Enrocamento de pedra jogada - pedra de mão produzida - confecção e assentamento</t>
  </si>
  <si>
    <t>Fabricação de blocos segmentais de face pré-moldados - C = 40 cm, L = 40 cm e H = 20 cm - massa de 25 kg</t>
  </si>
  <si>
    <t>Geocélula em PEAD, paredes perfuradas, soldadas - altura de 100 mm e 1.206 cm² de área de célula - fornecimento e instalação</t>
  </si>
  <si>
    <t>Geocélula em PEAD, paredes perfuradas, soldadas - altura de 100 mm e 289 cm² de área de célula - fornecimento e instalação</t>
  </si>
  <si>
    <t>Geocélula em PEAD, paredes perfuradas, soldadas - altura de 100 mm e 460 cm² de área de célula - fornecimento e instalação</t>
  </si>
  <si>
    <t>Geocélula em PEAD, paredes perfuradas, soldadas - altura de 150 mm e 1.206 cm² de área de célula - fornecimento e instalação</t>
  </si>
  <si>
    <t>Geocélula em PEAD, paredes perfuradas, soldadas - altura de 150 mm e 289 cm² de área de célula - fornecimento e instalação</t>
  </si>
  <si>
    <t>Geocélula em PEAD, paredes perfuradas, soldadas - altura de 150 mm e 460 cm² de área de célula - fornecimento e instalação</t>
  </si>
  <si>
    <t>Geocélula em PEAD, paredes perfuradas, soldadas - altura de 200 mm e 1.206 cm² de área de célula - fornecimento e instalação</t>
  </si>
  <si>
    <t>Geocélula em PEAD, paredes perfuradas, soldadas - altura de 200 mm e 289 cm² de área de célula - fornecimento e instalação</t>
  </si>
  <si>
    <t>Geocélula em PEAD, paredes perfuradas, soldadas - altura de 200 mm e 460 cm² de área de célula - fornecimento e instalação</t>
  </si>
  <si>
    <t>Geocélula em PEAD, paredes perfuradas, soldadas - altura de 75 mm e 1.206 cm² de área de célula - fornecimento e instalação</t>
  </si>
  <si>
    <t>Geocélula em PEAD, paredes perfuradas, soldadas - altura de 75 mm e 289 cm² de área de célula - fornecimento e instalação</t>
  </si>
  <si>
    <t>Geocélula em PEAD, paredes perfuradas, soldadas - altura de 75 mm e 460 cm² de área de célula - fornecimento e instalação</t>
  </si>
  <si>
    <t>Geogrelha unidirecional com resistência à tração de 100 kN/m - fornecimento e instalação</t>
  </si>
  <si>
    <t>Geogrelha unidirecional com resistência à tração de 150 kN/m - fornecimento e instalação</t>
  </si>
  <si>
    <t>Geogrelha unidirecional com resistência à tração de 200 kN/m - fornecimento e instalação</t>
  </si>
  <si>
    <t>Geogrelha unidirecional com resistência à tração de 300 kN/m - fornecimento e instalação</t>
  </si>
  <si>
    <t>Geogrelha unidirecional com resistência à tração de 400 kN/m - fornecimento e instalação</t>
  </si>
  <si>
    <t>Geogrelha unidirecional com resistência à tração de 50 kN/m - fornecimento e instalação</t>
  </si>
  <si>
    <t>Geogrelha unidirecional com resistência à tração de 90 kN/m - fornecimento e instalação</t>
  </si>
  <si>
    <t>Muro em blocos segmentais de face pré-moldados - C = 40 cm, L = 40 cm, e H = 20 cm com altura de 4 a 6 m - confecção e assentamento</t>
  </si>
  <si>
    <t>Muro em blocos segmentais de face pré-moldados - C = 40 cm, L = 40 cm, e H = 20 cm com altura de 6 a 8 m - confecção e assentamento</t>
  </si>
  <si>
    <t>Muro em blocos segmentais de face pré-moldados - C = 40 cm, L = 40 cm, e H = 20 cm com altura de 8 a 10 m - confecção e assentamento</t>
  </si>
  <si>
    <t>Muro em blocos segmentais de face pré-moldados - C = 40 cm, L = 40 cm, e H = 20 cm com altura de até 4 m - confecção e assentamento</t>
  </si>
  <si>
    <t>Pedra argamassada com cimento e areia 1:3 - areia e pedra de mão comercial - fornecimento e assentamento</t>
  </si>
  <si>
    <t>Pedra argamassada com cimento e areia 1:3 - areia extraída e pedra de mão produzida - confecção e assentamento</t>
  </si>
  <si>
    <t>Tela metálica dobrada em L para muro em solo reforçado - C = 200 cm, L = 40 cm e H = 40 cm - fornecimento e instalação</t>
  </si>
  <si>
    <t>Tela metálica dobrada em L para muro em solo reforçado - C = 200 cm, L = 50 cm e H = 50 cm - fornecimento e instalação</t>
  </si>
  <si>
    <t>Abertura em muro de alvenaria de pedra argamassada com martelete</t>
  </si>
  <si>
    <t>Apicoamento manual de concreto</t>
  </si>
  <si>
    <t>Demolição de concreto armado com martelete e corte oxiacetileno</t>
  </si>
  <si>
    <t>Demolição de concreto simples com martelete</t>
  </si>
  <si>
    <t>Demolição manual de concreto armado</t>
  </si>
  <si>
    <t>Demolição manual de concreto simples</t>
  </si>
  <si>
    <t>Demolição manual de construções provisórias de madeira - sem reaproveitamento</t>
  </si>
  <si>
    <t>Demolição manual de construções provisórias de madeira, sem fechamento lateral e sem pavimentação</t>
  </si>
  <si>
    <t>Demolição mecânica de alvenaria com carregadeira de pneus</t>
  </si>
  <si>
    <t>Demolição mecânica de alvenaria com escavadeira hidráulica</t>
  </si>
  <si>
    <t>Demolição mecânica de concreto armado com escavadeira hidráulica</t>
  </si>
  <si>
    <t>Demolição mecânica de concreto simples com escavadeira hidráulica</t>
  </si>
  <si>
    <t>Fresagem de piso de concreto</t>
  </si>
  <si>
    <t>Perfuração em concreto com coroa diamantada - D = 100 mm</t>
  </si>
  <si>
    <t>Perfuração em concreto com coroa diamantada - D = 16 mm</t>
  </si>
  <si>
    <t>Perfuração em concreto com coroa diamantada - D = 20 mm</t>
  </si>
  <si>
    <t>Perfuração em concreto com coroa diamantada - D = 25 mm</t>
  </si>
  <si>
    <t>Perfuração em concreto com coroa diamantada - D = 32 mm</t>
  </si>
  <si>
    <t>Perfuração em concreto com coroa diamantada - D = 38 mm</t>
  </si>
  <si>
    <t>Perfuração em concreto com coroa diamantada - D = 44 mm</t>
  </si>
  <si>
    <t>Perfuração em concreto com coroa diamantada - D = 50 mm</t>
  </si>
  <si>
    <t>Perfuração em concreto com coroa diamantada - D = 63 mm</t>
  </si>
  <si>
    <t>Perfuração em concreto com coroa diamantada - D = 75 mm</t>
  </si>
  <si>
    <t>Perfuração em concreto com martelete elétrico - D = 10 mm</t>
  </si>
  <si>
    <t>Perfuração em concreto com martelete elétrico - D = 13,0 mm</t>
  </si>
  <si>
    <t>Perfuração em concreto com martelete elétrico - D = 14 mm</t>
  </si>
  <si>
    <t>Remoção de cerca com mourões de concreto</t>
  </si>
  <si>
    <t>Remoção de painel publicitário, tipo outdoor, com estrutura e suportes em madeira</t>
  </si>
  <si>
    <t>Remoção de paralelepípedos</t>
  </si>
  <si>
    <t>Remoção de tubos de concreto com diâmetro de 0,40 m a 1,00 m em valas e bueiros</t>
  </si>
  <si>
    <t>Remoção de tubos de concreto com diâmetro de 1,20 m a 1,50 m em valas e bueiros</t>
  </si>
  <si>
    <t>Derrocagem subaquática de material de 3ª categoria - carga e limpeza - plataforma com clamshell - flutuante e batelão rebocado de 100 t montado na obra - DMT até 200 m</t>
  </si>
  <si>
    <t>Derrocagem subaquática de material de 3ª categoria - carga e limpeza - plataforma com clamshell - flutuante e batelão rebocado de 100 t montado na obra - DMT de 1.000 a 1200 m</t>
  </si>
  <si>
    <t>Derrocagem subaquática de material de 3ª categoria - carga e limpeza - plataforma com clamshell - flutuante e batelão rebocado de 100 t montado na obra - DMT de 1.200 a 1.400 m</t>
  </si>
  <si>
    <t>Derrocagem subaquática de material de 3ª categoria - carga e limpeza - plataforma com clamshell - flutuante e batelão rebocado de 100 t montado na obra - DMT de 1.400 a 1.600 m</t>
  </si>
  <si>
    <t>Derrocagem subaquática de material de 3ª categoria - carga e limpeza - plataforma com clamshell - flutuante e batelão rebocado de 100 t montado na obra - DMT de 1.600 a 1.800 m</t>
  </si>
  <si>
    <t>Derrocagem subaquática de material de 3ª categoria - carga e limpeza - plataforma com clamshell - flutuante e batelão rebocado de 100 t montado na obra - DMT de 1.800 a 2.000 m</t>
  </si>
  <si>
    <t>Derrocagem subaquática de material de 3ª categoria - carga e limpeza - plataforma com clamshell - flutuante e batelão rebocado de 100 t montado na obra - DMT de 2.000 a 2.500 m</t>
  </si>
  <si>
    <t>Derrocagem subaquática de material de 3ª categoria - carga e limpeza - plataforma com clamshell - flutuante e batelão rebocado de 100 t montado na obra - DMT de 2.500 a 3.000 m</t>
  </si>
  <si>
    <t>Derrocagem subaquática de material de 3ª categoria - carga e limpeza - plataforma com clamshell - flutuante e batelão rebocado de 100 t montado na obra - DMT de 200 a 400 m</t>
  </si>
  <si>
    <t>Derrocagem subaquática de material de 3ª categoria - carga e limpeza - plataforma com clamshell - flutuante e batelão rebocado de 100 t montado na obra - DMT de 3.000 m</t>
  </si>
  <si>
    <t>Derrocagem subaquática de material de 3ª categoria - carga e limpeza - plataforma com clamshell - flutuante e batelão rebocado de 100 t montado na obra - DMT de 400 a 600 m</t>
  </si>
  <si>
    <t>Derrocagem subaquática de material de 3ª categoria - carga e limpeza - plataforma com clamshell - flutuante e batelão rebocado de 100 t montado na obra - DMT de 600 a 800 m</t>
  </si>
  <si>
    <t>Derrocagem subaquática de material de 3ª categoria - carga e limpeza - plataforma com clamshell - flutuante e batelão rebocado de 100 t montado na obra - DMT de 800 a 1.000 m</t>
  </si>
  <si>
    <t>Derrocagem subaquática de material de 3ª categoria - carga e limpeza - plataforma com clamshell - flutuante montado na obra - sem transporte</t>
  </si>
  <si>
    <t>Derrocagem subaquática de material de 3ª categoria - carga e limpeza - plataforma flutuante com clamshell - sem transporte</t>
  </si>
  <si>
    <t>Derrocagem subaquática de material de 3ª categoria - carga e limpeza - plataforma flutuante com clamshell e batelão rebocado de 100 t - DMT até 200 m</t>
  </si>
  <si>
    <t>Derrocagem subaquática de material de 3ª categoria - carga e limpeza - plataforma flutuante com clamshell e batelão rebocado de 100 t - DMT de 1.000 a 1.200 m</t>
  </si>
  <si>
    <t>Derrocagem subaquática de material de 3ª categoria - carga e limpeza - plataforma flutuante com clamshell e batelão rebocado de 100 t - DMT de 1.200 a 1.400 m</t>
  </si>
  <si>
    <t>Derrocagem subaquática de material de 3ª categoria - carga e limpeza - plataforma flutuante com clamshell e batelão rebocado de 100 t - DMT de 1.400 a 1.600 m</t>
  </si>
  <si>
    <t>Derrocagem subaquática de material de 3ª categoria - carga e limpeza - plataforma flutuante com clamshell e batelão rebocado de 100 t - DMT de 1.600 a 1.800 m</t>
  </si>
  <si>
    <t>Derrocagem subaquática de material de 3ª categoria - carga e limpeza - plataforma flutuante com clamshell e batelão rebocado de 100 t - DMT de 1.800 a 2.000 m</t>
  </si>
  <si>
    <t>Derrocagem subaquática de material de 3ª categoria - carga e limpeza - plataforma flutuante com clamshell e batelão rebocado de 100 t - DMT de 2.000 a 2.500 m</t>
  </si>
  <si>
    <t>Derrocagem subaquática de material de 3ª categoria - carga e limpeza - plataforma flutuante com clamshell e batelão rebocado de 100 t - DMT de 2.500 a 3.000 m</t>
  </si>
  <si>
    <t>Derrocagem subaquática de material de 3ª categoria - carga e limpeza - plataforma flutuante com clamshell e batelão rebocado de 100 t - DMT de 200 a 400 m</t>
  </si>
  <si>
    <t>Derrocagem subaquática de material de 3ª categoria - carga e limpeza - plataforma flutuante com clamshell e batelão rebocado de 100 t - DMT de 3.000 m</t>
  </si>
  <si>
    <t>Derrocagem subaquática de material de 3ª categoria - carga e limpeza - plataforma flutuante com clamshell e batelão rebocado de 100 t - DMT de 400 a 600 m</t>
  </si>
  <si>
    <t>Derrocagem subaquática de material de 3ª categoria - carga e limpeza - plataforma flutuante com clamshell e batelão rebocado de 100 t - DMT de 600 a 800 m</t>
  </si>
  <si>
    <t>Derrocagem subaquática de material de 3ª categoria - carga e limpeza - plataforma flutuante com clamshell e batelão rebocado de 100 t - DMT de 800 a 1.000 m</t>
  </si>
  <si>
    <t>Derrocagem subaquática de material de 3ª categoria - carga e limpeza com draga backhoe de 7 m³ - sem transporte</t>
  </si>
  <si>
    <t>Derrocagem subaquática de material de 3ª categoria - carga e limpeza com draga backhoe de 7 m³ - transporte com batelão autopropelido de 300 m³ - DMT até 200 m</t>
  </si>
  <si>
    <t>Derrocagem subaquática de material de 3ª categoria - carga e limpeza com draga backhoe de 7 m³ - transporte com batelão autopropelido de 300 m³ - DMT de 1.000 a 1.200 m</t>
  </si>
  <si>
    <t>Derrocagem subaquática de material de 3ª categoria - carga e limpeza com draga backhoe de 7 m³ - transporte com batelão autopropelido de 300 m³ - DMT de 1.200 a 1.400 m</t>
  </si>
  <si>
    <t>Derrocagem subaquática de material de 3ª categoria - carga e limpeza com draga backhoe de 7 m³ - transporte com batelão autopropelido de 300 m³ - DMT de 1.400 a 1.600 m</t>
  </si>
  <si>
    <t>Derrocagem subaquática de material de 3ª categoria - carga e limpeza com draga backhoe de 7 m³ - transporte com batelão autopropelido de 300 m³ - DMT de 1.600 a 1.800 m</t>
  </si>
  <si>
    <t>Derrocagem subaquática de material de 3ª categoria - carga e limpeza com draga backhoe de 7 m³ - transporte com batelão autopropelido de 300 m³ - DMT de 1.800 a 2.000 m</t>
  </si>
  <si>
    <t>Derrocagem subaquática de material de 3ª categoria - carga e limpeza com draga backhoe de 7 m³ - transporte com batelão autopropelido de 300 m³ - DMT de 2.000 a 2.500 m</t>
  </si>
  <si>
    <t>Derrocagem subaquática de material de 3ª categoria - carga e limpeza com draga backhoe de 7 m³ - transporte com batelão autopropelido de 300 m³ - DMT de 2.500 a 3.000 m</t>
  </si>
  <si>
    <t>Derrocagem subaquática de material de 3ª categoria - carga e limpeza com draga backhoe de 7 m³ - transporte com batelão autopropelido de 300 m³ - DMT de 200 a 400 m</t>
  </si>
  <si>
    <t>Derrocagem subaquática de material de 3ª categoria - carga e limpeza com draga backhoe de 7 m³ - transporte com batelão autopropelido de 300 m³ - DMT de 3.000 m</t>
  </si>
  <si>
    <t>Derrocagem subaquática de material de 3ª categoria - carga e limpeza com draga backhoe de 7 m³ - transporte com batelão autopropelido de 300 m³ - DMT de 400 a 600 m</t>
  </si>
  <si>
    <t>Derrocagem subaquática de material de 3ª categoria - carga e limpeza com draga backhoe de 7 m³ - transporte com batelão autopropelido de 300 m³ - DMT de 600 a 800 m</t>
  </si>
  <si>
    <t>Derrocagem subaquática de material de 3ª categoria - carga e limpeza com draga backhoe de 7 m³ - transporte com batelão autopropelido de 300 m³ - DMT de 800 a 1.000 m</t>
  </si>
  <si>
    <t>Derrocagem subaquática de material de 3ª categoria - malha de 1,5 m² - perfuração e detonação - plataforma autoelevatória com três torres de perfuração</t>
  </si>
  <si>
    <t>Derrocagem subaquática de material de 3ª categoria - malha de 1,5 m² - perfuração e detonação - plataforma autoelevatória montada na obra com três torres de perfuração</t>
  </si>
  <si>
    <t>Derrocagem subaquática de material de 3ª categoria - malha de 1,5 m² - perfuração e detonação - plataforma flutuante com duas torres de perfuração</t>
  </si>
  <si>
    <t>Derrocagem subaquática de material de 3ª categoria - malha de 1,5 m² - perfuração e detonação - plataforma flutuante com três torres de perfuração</t>
  </si>
  <si>
    <t>Derrocagem subaquática de material de 3ª categoria - malha de 1,5 m² - perfuração e detonação - plataforma flutuante com uma torre de perfuração</t>
  </si>
  <si>
    <t>Derrocagem subaquática de material de 3ª categoria - malha de 1,5 m² - perfuração e detonação - plataforma montada na obra com duas torres de perfuração</t>
  </si>
  <si>
    <t>Derrocagem subaquática de material de 3ª categoria - malha de 1,5 m² - perfuração e detonação - plataforma montada na obra com três torres de perfuração</t>
  </si>
  <si>
    <t>Derrocagem subaquática de material de 3ª categoria - malha de 1,5 m² - perfuração e detonação - plataforma montada na obra com uma torre de perfuração</t>
  </si>
  <si>
    <t>Derrocagem subaquática de material de 3ª categoria - malha de 2,5 m² - perfuração e detonação - plataforma com duas torres de perfuração</t>
  </si>
  <si>
    <t>Derrocagem subaquática de material de 3ª categoria - malha de 4,0 m² - perfuração e detonação - plataforma com duas torres de perfuração</t>
  </si>
  <si>
    <t>Levantamento batimétrico monofeixe longitudinal</t>
  </si>
  <si>
    <t>km</t>
  </si>
  <si>
    <t>Levantamento batimétrico monofeixe transversal</t>
  </si>
  <si>
    <t>Levantamento batimétrico multifeixe</t>
  </si>
  <si>
    <t>Levantamento hidrométrico com ADCP em rios com velocidade de corrente acima de 1,5 m/s</t>
  </si>
  <si>
    <t>Levantamento hidrométrico com ADCP em rios com velocidade de corrente de 0,5 a 1,0 m/s</t>
  </si>
  <si>
    <t>Levantamento hidrométrico com ADCP em rios com velocidade de corrente de 1,0 a 1,5 m/s</t>
  </si>
  <si>
    <t>Dragagem de areia fina com draga de sucção e recalque - bomba de 1.350 kW e cortador de 170 kW - distância de recalque de 1.100 a 1.300 m</t>
  </si>
  <si>
    <t>Dragagem de areia fina com draga de sucção e recalque - bomba de 1.350 kW e cortador de 170 kW - distância de recalque de 1.300 a 1.500 m</t>
  </si>
  <si>
    <t>Dragagem de areia fina com draga de sucção e recalque - bomba de 1.350 kW e cortador de 170 kW - distância de recalque de 1.500 a 1.700 m</t>
  </si>
  <si>
    <t>Dragagem de areia fina com draga de sucção e recalque - bomba de 1.350 kW e cortador de 170 kW - distância de recalque de 1.700 a 1.900 m</t>
  </si>
  <si>
    <t>Dragagem de areia fina com draga de sucção e recalque - bomba de 1.350 kW e cortador de 170 kW - distância de recalque de 1.900 a 2.100 m</t>
  </si>
  <si>
    <t>Dragagem de areia fina com draga de sucção e recalque - bomba de 1.350 kW e cortador de 170 kW - distância de recalque de 10.100 a 10.300 m</t>
  </si>
  <si>
    <t>Dragagem de areia fina com draga de sucção e recalque - bomba de 1.350 kW e cortador de 170 kW - distância de recalque de 10.300 a 10.500 m</t>
  </si>
  <si>
    <t>Dragagem de areia fina com draga de sucção e recalque - bomba de 1.350 kW e cortador de 170 kW - distância de recalque de 10.500 a 10.700 m</t>
  </si>
  <si>
    <t>Dragagem de areia fina com draga de sucção e recalque - bomba de 1.350 kW e cortador de 170 kW - distância de recalque de 10.700 a 10.900 m</t>
  </si>
  <si>
    <t>Dragagem de areia fina com draga de sucção e recalque - bomba de 1.350 kW e cortador de 170 kW - distância de recalque de 10.900 a 11.100 m</t>
  </si>
  <si>
    <t>Dragagem de areia fina com draga de sucção e recalque - bomba de 1.350 kW e cortador de 170 kW - distância de recalque de 11.100 a 11.300 m</t>
  </si>
  <si>
    <t>Dragagem de areia fina com draga de sucção e recalque - bomba de 1.350 kW e cortador de 170 kW - distância de recalque de 11.300 a 11.500 m</t>
  </si>
  <si>
    <t>Dragagem de areia fina com draga de sucção e recalque - bomba de 1.350 kW e cortador de 170 kW - distância de recalque de 11.500 a 11.700 m</t>
  </si>
  <si>
    <t>Dragagem de areia fina com draga de sucção e recalque - bomba de 1.350 kW e cortador de 170 kW - distância de recalque de 11.700 a 11.900 m</t>
  </si>
  <si>
    <t>Dragagem de areia fina com draga de sucção e recalque - bomba de 1.350 kW e cortador de 170 kW - distância de recalque de 11.900 a 12.100 m</t>
  </si>
  <si>
    <t>Dragagem de areia fina com draga de sucção e recalque - bomba de 1.350 kW e cortador de 170 kW - distância de recalque de 2.100 a 2.300 m</t>
  </si>
  <si>
    <t>Dragagem de areia fina com draga de sucção e recalque - bomba de 1.350 kW e cortador de 170 kW - distância de recalque de 2.300 a 2.500 m</t>
  </si>
  <si>
    <t>Dragagem de areia fina com draga de sucção e recalque - bomba de 1.350 kW e cortador de 170 kW - distância de recalque de 2.500 a 2.700 m</t>
  </si>
  <si>
    <t>Dragagem de areia fina com draga de sucção e recalque - bomba de 1.350 kW e cortador de 170 kW - distância de recalque de 2.700 a 2.900 m</t>
  </si>
  <si>
    <t>Dragagem de areia fina com draga de sucção e recalque - bomba de 1.350 kW e cortador de 170 kW - distância de recalque de 2.900 a 3.100 m</t>
  </si>
  <si>
    <t>Dragagem de areia fina com draga de sucção e recalque - bomba de 1.350 kW e cortador de 170 kW - distância de recalque de 3.100 a 3.300 m</t>
  </si>
  <si>
    <t>Dragagem de areia fina com draga de sucção e recalque - bomba de 1.350 kW e cortador de 170 kW - distância de recalque de 3.300 a 3.500 m</t>
  </si>
  <si>
    <t>Dragagem de areia fina com draga de sucção e recalque - bomba de 1.350 kW e cortador de 170 kW - distância de recalque de 3.500 a 3.700 m</t>
  </si>
  <si>
    <t>Dragagem de areia fina com draga de sucção e recalque - bomba de 1.350 kW e cortador de 170 kW - distância de recalque de 3.700 a 3.900 m</t>
  </si>
  <si>
    <t>Dragagem de areia fina com draga de sucção e recalque - bomba de 1.350 kW e cortador de 170 kW - distância de recalque de 3.900 a 4.100 m</t>
  </si>
  <si>
    <t>Dragagem de areia fina com draga de sucção e recalque - bomba de 1.350 kW e cortador de 170 kW - distância de recalque de 4.100 a 4.300 m</t>
  </si>
  <si>
    <t>Dragagem de areia fina com draga de sucção e recalque - bomba de 1.350 kW e cortador de 170 kW - distância de recalque de 4.300 a 4.500 m</t>
  </si>
  <si>
    <t>Dragagem de areia fina com draga de sucção e recalque - bomba de 1.350 kW e cortador de 170 kW - distância de recalque de 4.500 a 4.700 m</t>
  </si>
  <si>
    <t>Dragagem de areia fina com draga de sucção e recalque - bomba de 1.350 kW e cortador de 170 kW - distância de recalque de 4.700 a 4.900 m</t>
  </si>
  <si>
    <t>Dragagem de areia fina com draga de sucção e recalque - bomba de 1.350 kW e cortador de 170 kW - distância de recalque de 4.900 a 5.100 m</t>
  </si>
  <si>
    <t>Dragagem de areia fina com draga de sucção e recalque - bomba de 1.350 kW e cortador de 170 kW - distância de recalque de 5.100 a 5.300 m</t>
  </si>
  <si>
    <t>Dragagem de areia fina com draga de sucção e recalque - bomba de 1.350 kW e cortador de 170 kW - distância de recalque de 5.300 a 5.500 m</t>
  </si>
  <si>
    <t>Dragagem de areia fina com draga de sucção e recalque - bomba de 1.350 kW e cortador de 170 kW - distância de recalque de 5.500 a 5.700 m</t>
  </si>
  <si>
    <t>Dragagem de areia fina com draga de sucção e recalque - bomba de 1.350 kW e cortador de 170 kW - distância de recalque de 5.700 a 5.900 m</t>
  </si>
  <si>
    <t>Dragagem de areia fina com draga de sucção e recalque - bomba de 1.350 kW e cortador de 170 kW - distância de recalque de 5.900 a 6.100 m</t>
  </si>
  <si>
    <t>Dragagem de areia fina com draga de sucção e recalque - bomba de 1.350 kW e cortador de 170 kW - distância de recalque de 500 a 700 m</t>
  </si>
  <si>
    <t>Dragagem de areia fina com draga de sucção e recalque - bomba de 1.350 kW e cortador de 170 kW - distância de recalque de 6.100 a 6.300 m</t>
  </si>
  <si>
    <t>Dragagem de areia fina com draga de sucção e recalque - bomba de 1.350 kW e cortador de 170 kW - distância de recalque de 6.300 a 6.500 m</t>
  </si>
  <si>
    <t>Dragagem de areia fina com draga de sucção e recalque - bomba de 1.350 kW e cortador de 170 kW - distância de recalque de 6.500 a 6.700 m</t>
  </si>
  <si>
    <t>Dragagem de areia fina com draga de sucção e recalque - bomba de 1.350 kW e cortador de 170 kW - distância de recalque de 6.700 a 6.900 m</t>
  </si>
  <si>
    <t>Dragagem de areia fina com draga de sucção e recalque - bomba de 1.350 kW e cortador de 170 kW - distância de recalque de 6.900 a 7.100 m</t>
  </si>
  <si>
    <t>Dragagem de areia fina com draga de sucção e recalque - bomba de 1.350 kW e cortador de 170 kW - distância de recalque de 7.100 a 7.300 m</t>
  </si>
  <si>
    <t>Dragagem de areia fina com draga de sucção e recalque - bomba de 1.350 kW e cortador de 170 kW - distância de recalque de 7.300 a 7.500 m</t>
  </si>
  <si>
    <t>Dragagem de areia fina com draga de sucção e recalque - bomba de 1.350 kW e cortador de 170 kW - distância de recalque de 7.500 a 7.700 m</t>
  </si>
  <si>
    <t>Dragagem de areia fina com draga de sucção e recalque - bomba de 1.350 kW e cortador de 170 kW - distância de recalque de 7.700 a 7.900 m</t>
  </si>
  <si>
    <t>Dragagem de areia fina com draga de sucção e recalque - bomba de 1.350 kW e cortador de 170 kW - distância de recalque de 7.900 a 8.100 m</t>
  </si>
  <si>
    <t>Dragagem de areia fina com draga de sucção e recalque - bomba de 1.350 kW e cortador de 170 kW - distância de recalque de 700 a 900 m</t>
  </si>
  <si>
    <t>Dragagem de areia fina com draga de sucção e recalque - bomba de 1.350 kW e cortador de 170 kW - distância de recalque de 8.100 a 8.300 m</t>
  </si>
  <si>
    <t>Dragagem de areia fina com draga de sucção e recalque - bomba de 1.350 kW e cortador de 170 kW - distância de recalque de 8.300 a 8.500 m</t>
  </si>
  <si>
    <t>Dragagem de areia fina com draga de sucção e recalque - bomba de 1.350 kW e cortador de 170 kW - distância de recalque de 8.500 a 8.700 m</t>
  </si>
  <si>
    <t>Dragagem de areia fina com draga de sucção e recalque - bomba de 1.350 kW e cortador de 170 kW - distância de recalque de 8.700 a 8.900 m</t>
  </si>
  <si>
    <t>Dragagem de areia fina com draga de sucção e recalque - bomba de 1.350 kW e cortador de 170 kW - distância de recalque de 8.900 a 9.100 m</t>
  </si>
  <si>
    <t>Dragagem de areia fina com draga de sucção e recalque - bomba de 1.350 kW e cortador de 170 kW - distância de recalque de 9.100 a 9.300 m</t>
  </si>
  <si>
    <t>Dragagem de areia fina com draga de sucção e recalque - bomba de 1.350 kW e cortador de 170 kW - distância de recalque de 9.300 a 9.500 m</t>
  </si>
  <si>
    <t>Dragagem de areia fina com draga de sucção e recalque - bomba de 1.350 kW e cortador de 170 kW - distância de recalque de 9.500 a 9.700 m</t>
  </si>
  <si>
    <t>Dragagem de areia fina com draga de sucção e recalque - bomba de 1.350 kW e cortador de 170 kW - distância de recalque de 9.700 a 9.900 m</t>
  </si>
  <si>
    <t>Dragagem de areia fina com draga de sucção e recalque - bomba de 1.350 kW e cortador de 170 kW - distância de recalque de 9.900 a 10.100 m</t>
  </si>
  <si>
    <t>Dragagem de areia fina com draga de sucção e recalque - bomba de 1.350 kW e cortador de 170 kW - distância de recalque de 900 a 1.100 m</t>
  </si>
  <si>
    <t>Dragagem de areia fina com draga de sucção e recalque - bomba de 1.350 kW e cortador de 170 kW - distância de recalque de até 500 m</t>
  </si>
  <si>
    <t>Dragagem de areia fina com draga de sucção e recalque - bomba de 294 kW e cortador de 30 kW - distância de recalque de 1.100 a 1.300 m</t>
  </si>
  <si>
    <t>Dragagem de areia fina com draga de sucção e recalque - bomba de 294 kW e cortador de 30 kW - distância de recalque de 1.300 a 1.500 m</t>
  </si>
  <si>
    <t>Dragagem de areia fina com draga de sucção e recalque - bomba de 294 kW e cortador de 30 kW - distância de recalque de 1.500 a 1.700 m</t>
  </si>
  <si>
    <t>Dragagem de areia fina com draga de sucção e recalque - bomba de 294 kW e cortador de 30 kW - distância de recalque de 1.700 a 1.900 m</t>
  </si>
  <si>
    <t>Dragagem de areia fina com draga de sucção e recalque - bomba de 294 kW e cortador de 30 kW - distância de recalque de 1.900 a 2.100 m</t>
  </si>
  <si>
    <t>Dragagem de areia fina com draga de sucção e recalque - bomba de 294 kW e cortador de 30 kW - distância de recalque de 2.100 a 2.300 m</t>
  </si>
  <si>
    <t>Dragagem de areia fina com draga de sucção e recalque - bomba de 294 kW e cortador de 30 kW - distância de recalque de 2.300 a 2.500 m</t>
  </si>
  <si>
    <t>Dragagem de areia fina com draga de sucção e recalque - bomba de 294 kW e cortador de 30 kW - distância de recalque de 2.500 a 2.700 m</t>
  </si>
  <si>
    <t>Dragagem de areia fina com draga de sucção e recalque - bomba de 294 kW e cortador de 30 kW - distância de recalque de 2.700 a 2.900 m</t>
  </si>
  <si>
    <t>Dragagem de areia fina com draga de sucção e recalque - bomba de 294 kW e cortador de 30 kW - distância de recalque de 2.900 a 3.100 m</t>
  </si>
  <si>
    <t>Dragagem de areia fina com draga de sucção e recalque - bomba de 294 kW e cortador de 30 kW - distância de recalque de 3.100 a 3.300 m</t>
  </si>
  <si>
    <t>Dragagem de areia fina com draga de sucção e recalque - bomba de 294 kW e cortador de 30 kW - distância de recalque de 3.300 a 3.500 m</t>
  </si>
  <si>
    <t>Dragagem de areia fina com draga de sucção e recalque - bomba de 294 kW e cortador de 30 kW - distância de recalque de 3.500 a 3.700 m</t>
  </si>
  <si>
    <t>Dragagem de areia fina com draga de sucção e recalque - bomba de 294 kW e cortador de 30 kW - distância de recalque de 3.700 a 3.900 m</t>
  </si>
  <si>
    <t>Dragagem de areia fina com draga de sucção e recalque - bomba de 294 kW e cortador de 30 kW - distância de recalque de 3.900 a 4.100 m</t>
  </si>
  <si>
    <t>Dragagem de areia fina com draga de sucção e recalque - bomba de 294 kW e cortador de 30 kW - distância de recalque de 500 a 700 m</t>
  </si>
  <si>
    <t>Dragagem de areia fina com draga de sucção e recalque - bomba de 294 kW e cortador de 30 kW - distância de recalque de 700 a 900 m</t>
  </si>
  <si>
    <t>Dragagem de areia fina com draga de sucção e recalque - bomba de 294 kW e cortador de 30 kW - distância de recalque de 900 a 1.100 m</t>
  </si>
  <si>
    <t>Dragagem de areia fina com draga de sucção e recalque - bomba de 294 kW e cortador de 30 kW - distância de recalque de até 500 m</t>
  </si>
  <si>
    <t>Dragagem de areia fina com draga de sucção e recalque - bomba de 483 kW e cortador de 55 kW - distância de recalque de 1.100 a 1.300 m</t>
  </si>
  <si>
    <t>Dragagem de areia fina com draga de sucção e recalque - bomba de 483 kW e cortador de 55 kW - distância de recalque de 1.300 a 1.500 m</t>
  </si>
  <si>
    <t>Dragagem de areia fina com draga de sucção e recalque - bomba de 483 kW e cortador de 55 kW - distância de recalque de 1.500 a 1.700 m</t>
  </si>
  <si>
    <t>Dragagem de areia fina com draga de sucção e recalque - bomba de 483 kW e cortador de 55 kW - distância de recalque de 1.700 a 1.900 m</t>
  </si>
  <si>
    <t>Dragagem de areia fina com draga de sucção e recalque - bomba de 483 kW e cortador de 55 kW - distância de recalque de 1.900 a 2.100 m</t>
  </si>
  <si>
    <t>Dragagem de areia fina com draga de sucção e recalque - bomba de 483 kW e cortador de 55 kW - distância de recalque de 2.100 a 2.300 m</t>
  </si>
  <si>
    <t>Dragagem de areia fina com draga de sucção e recalque - bomba de 483 kW e cortador de 55 kW - distância de recalque de 2.300 a 2.500 m</t>
  </si>
  <si>
    <t>Dragagem de areia fina com draga de sucção e recalque - bomba de 483 kW e cortador de 55 kW - distância de recalque de 2.500 a 2.700 m</t>
  </si>
  <si>
    <t>Dragagem de areia fina com draga de sucção e recalque - bomba de 483 kW e cortador de 55 kW - distância de recalque de 2.700 a 2.900 m</t>
  </si>
  <si>
    <t>Dragagem de areia fina com draga de sucção e recalque - bomba de 483 kW e cortador de 55 kW - distância de recalque de 2.900 a 3.100 m</t>
  </si>
  <si>
    <t>Dragagem de areia fina com draga de sucção e recalque - bomba de 483 kW e cortador de 55 kW - distância de recalque de 3.100 a 3.300 m</t>
  </si>
  <si>
    <t>Dragagem de areia fina com draga de sucção e recalque - bomba de 483 kW e cortador de 55 kW - distância de recalque de 3.300 a 3.500 m</t>
  </si>
  <si>
    <t>Dragagem de areia fina com draga de sucção e recalque - bomba de 483 kW e cortador de 55 kW - distância de recalque de 3.500 a 3.700 m</t>
  </si>
  <si>
    <t>Dragagem de areia fina com draga de sucção e recalque - bomba de 483 kW e cortador de 55 kW - distância de recalque de 3.700 a 3.900 m</t>
  </si>
  <si>
    <t>Dragagem de areia fina com draga de sucção e recalque - bomba de 483 kW e cortador de 55 kW - distância de recalque de 3.900 a 4.100 m</t>
  </si>
  <si>
    <t>Dragagem de areia fina com draga de sucção e recalque - bomba de 483 kW e cortador de 55 kW - distância de recalque de 4.100 a 4.300 m</t>
  </si>
  <si>
    <t>Dragagem de areia fina com draga de sucção e recalque - bomba de 483 kW e cortador de 55 kW - distância de recalque de 4.300 a 4.500 m</t>
  </si>
  <si>
    <t>Dragagem de areia fina com draga de sucção e recalque - bomba de 483 kW e cortador de 55 kW - distância de recalque de 4.500 a 4.700 m</t>
  </si>
  <si>
    <t>Dragagem de areia fina com draga de sucção e recalque - bomba de 483 kW e cortador de 55 kW - distância de recalque de 4.700 a 4.900 m</t>
  </si>
  <si>
    <t>Dragagem de areia fina com draga de sucção e recalque - bomba de 483 kW e cortador de 55 kW - distância de recalque de 4.900 a 5.100 m</t>
  </si>
  <si>
    <t>Dragagem de areia fina com draga de sucção e recalque - bomba de 483 kW e cortador de 55 kW - distância de recalque de 5.100 a 5.300 m</t>
  </si>
  <si>
    <t>Dragagem de areia fina com draga de sucção e recalque - bomba de 483 kW e cortador de 55 kW - distância de recalque de 5.300 a 5.500 m</t>
  </si>
  <si>
    <t>Dragagem de areia fina com draga de sucção e recalque - bomba de 483 kW e cortador de 55 kW - distância de recalque de 5.500 a 5.700 m</t>
  </si>
  <si>
    <t>Dragagem de areia fina com draga de sucção e recalque - bomba de 483 kW e cortador de 55 kW - distância de recalque de 5.700 a 5.900 m</t>
  </si>
  <si>
    <t>Dragagem de areia fina com draga de sucção e recalque - bomba de 483 kW e cortador de 55 kW - distância de recalque de 5.900 a 6.100 m</t>
  </si>
  <si>
    <t>Dragagem de areia fina com draga de sucção e recalque - bomba de 483 kW e cortador de 55 kW - distância de recalque de 500 a 700 m</t>
  </si>
  <si>
    <t>Dragagem de areia fina com draga de sucção e recalque - bomba de 483 kW e cortador de 55 kW - distância de recalque de 6.100 a 6.300 m</t>
  </si>
  <si>
    <t>Dragagem de areia fina com draga de sucção e recalque - bomba de 483 kW e cortador de 55 kW - distância de recalque de 6.300 a 6.500 m</t>
  </si>
  <si>
    <t>Dragagem de areia fina com draga de sucção e recalque - bomba de 483 kW e cortador de 55 kW - distância de recalque de 6.500 a 6.700 m</t>
  </si>
  <si>
    <t>Dragagem de areia fina com draga de sucção e recalque - bomba de 483 kW e cortador de 55 kW - distância de recalque de 6.700 a 6.900 m</t>
  </si>
  <si>
    <t>Dragagem de areia fina com draga de sucção e recalque - bomba de 483 kW e cortador de 55 kW - distância de recalque de 6.900 a 7.100 m</t>
  </si>
  <si>
    <t>Dragagem de areia fina com draga de sucção e recalque - bomba de 483 kW e cortador de 55 kW - distância de recalque de 7.100 a 7.300 m</t>
  </si>
  <si>
    <t>Dragagem de areia fina com draga de sucção e recalque - bomba de 483 kW e cortador de 55 kW - distância de recalque de 7.300 a 7.500 m</t>
  </si>
  <si>
    <t>Dragagem de areia fina com draga de sucção e recalque - bomba de 483 kW e cortador de 55 kW - distância de recalque de 7.500 a 7.700 m</t>
  </si>
  <si>
    <t>Dragagem de areia fina com draga de sucção e recalque - bomba de 483 kW e cortador de 55 kW - distância de recalque de 7.700 a 7.900 m</t>
  </si>
  <si>
    <t>Dragagem de areia fina com draga de sucção e recalque - bomba de 483 kW e cortador de 55 kW - distância de recalque de 700 a 900 m</t>
  </si>
  <si>
    <t>Dragagem de areia fina com draga de sucção e recalque - bomba de 483 kW e cortador de 55 kW - distância de recalque de 900 a 1.100 m</t>
  </si>
  <si>
    <t>Dragagem de areia fina com draga de sucção e recalque - bomba de 483 kW e cortador de 55 kW - distância de recalque de até 500 m</t>
  </si>
  <si>
    <t>Dragagem de areia fina com draga de sucção e recalque - bomba de 746 kW e cortador de 110 kW - distância de recalque de 1.100 a 1.300 m</t>
  </si>
  <si>
    <t>Dragagem de areia fina com draga de sucção e recalque - bomba de 746 kW e cortador de 110 kW - distância de recalque de 1.300 a 1.500 m</t>
  </si>
  <si>
    <t>Dragagem de areia fina com draga de sucção e recalque - bomba de 746 kW e cortador de 110 kW - distância de recalque de 1.500 a 1.700 m</t>
  </si>
  <si>
    <t>Dragagem de areia fina com draga de sucção e recalque - bomba de 746 kW e cortador de 110 kW - distância de recalque de 1.700 a 1.900 m</t>
  </si>
  <si>
    <t>Dragagem de areia fina com draga de sucção e recalque - bomba de 746 kW e cortador de 110 kW - distância de recalque de 1.900 a 2.100 m</t>
  </si>
  <si>
    <t>Dragagem de areia fina com draga de sucção e recalque - bomba de 746 kW e cortador de 110 kW - distância de recalque de 2.100 a 2.300 m</t>
  </si>
  <si>
    <t>Dragagem de areia fina com draga de sucção e recalque - bomba de 746 kW e cortador de 110 kW - distância de recalque de 2.300 a 2.500 m</t>
  </si>
  <si>
    <t>Dragagem de areia fina com draga de sucção e recalque - bomba de 746 kW e cortador de 110 kW - distância de recalque de 2.500 a 2.700 m</t>
  </si>
  <si>
    <t>Dragagem de areia fina com draga de sucção e recalque - bomba de 746 kW e cortador de 110 kW - distância de recalque de 2.700 a 2.900 m</t>
  </si>
  <si>
    <t>Dragagem de areia fina com draga de sucção e recalque - bomba de 746 kW e cortador de 110 kW - distância de recalque de 2.900 a 3.100 m</t>
  </si>
  <si>
    <t>Dragagem de areia fina com draga de sucção e recalque - bomba de 746 kW e cortador de 110 kW - distância de recalque de 3.100 a 3.300 m</t>
  </si>
  <si>
    <t>Dragagem de areia fina com draga de sucção e recalque - bomba de 746 kW e cortador de 110 kW - distância de recalque de 3.300 a 3.500 m</t>
  </si>
  <si>
    <t>Dragagem de areia fina com draga de sucção e recalque - bomba de 746 kW e cortador de 110 kW - distância de recalque de 3.500 a 3.700 m</t>
  </si>
  <si>
    <t>Dragagem de areia fina com draga de sucção e recalque - bomba de 746 kW e cortador de 110 kW - distância de recalque de 3.700 a 3.900 m</t>
  </si>
  <si>
    <t>Dragagem de areia fina com draga de sucção e recalque - bomba de 746 kW e cortador de 110 kW - distância de recalque de 3.900 a 4.100 m</t>
  </si>
  <si>
    <t>Dragagem de areia fina com draga de sucção e recalque - bomba de 746 kW e cortador de 110 kW - distância de recalque de 4.100 a 4.300 m</t>
  </si>
  <si>
    <t>Dragagem de areia fina com draga de sucção e recalque - bomba de 746 kW e cortador de 110 kW - distância de recalque de 4.300 a 4.500 m</t>
  </si>
  <si>
    <t>Dragagem de areia fina com draga de sucção e recalque - bomba de 746 kW e cortador de 110 kW - distância de recalque de 4.500 a 4.700 m</t>
  </si>
  <si>
    <t>Dragagem de areia fina com draga de sucção e recalque - bomba de 746 kW e cortador de 110 kW - distância de recalque de 4.700 a 4.900 m</t>
  </si>
  <si>
    <t>Dragagem de areia fina com draga de sucção e recalque - bomba de 746 kW e cortador de 110 kW - distância de recalque de 4.900 a 5.100 m</t>
  </si>
  <si>
    <t>Dragagem de areia fina com draga de sucção e recalque - bomba de 746 kW e cortador de 110 kW - distância de recalque de 5.100 a 5.300 m</t>
  </si>
  <si>
    <t>Dragagem de areia fina com draga de sucção e recalque - bomba de 746 kW e cortador de 110 kW - distância de recalque de 5.300 a 5.500 m</t>
  </si>
  <si>
    <t>Dragagem de areia fina com draga de sucção e recalque - bomba de 746 kW e cortador de 110 kW - distância de recalque de 5.500 a 5.700 m</t>
  </si>
  <si>
    <t>Dragagem de areia fina com draga de sucção e recalque - bomba de 746 kW e cortador de 110 kW - distância de recalque de 5.700 a 5.900 m</t>
  </si>
  <si>
    <t>Dragagem de areia fina com draga de sucção e recalque - bomba de 746 kW e cortador de 110 kW - distância de recalque de 5.900 a 6.100 m</t>
  </si>
  <si>
    <t>Dragagem de areia fina com draga de sucção e recalque - bomba de 746 kW e cortador de 110 kW - distância de recalque de 500 a 700 m</t>
  </si>
  <si>
    <t>Dragagem de areia fina com draga de sucção e recalque - bomba de 746 kW e cortador de 110 kW - distância de recalque de 6.100 a 6.300 m</t>
  </si>
  <si>
    <t>Dragagem de areia fina com draga de sucção e recalque - bomba de 746 kW e cortador de 110 kW - distância de recalque de 6.300 a 6.500 m</t>
  </si>
  <si>
    <t>Dragagem de areia fina com draga de sucção e recalque - bomba de 746 kW e cortador de 110 kW - distância de recalque de 6.500 a 6.700 m</t>
  </si>
  <si>
    <t>Dragagem de areia fina com draga de sucção e recalque - bomba de 746 kW e cortador de 110 kW - distância de recalque de 6.700 a 6.900 m</t>
  </si>
  <si>
    <t>Dragagem de areia fina com draga de sucção e recalque - bomba de 746 kW e cortador de 110 kW - distância de recalque de 6.900 a 7.100 m</t>
  </si>
  <si>
    <t>Dragagem de areia fina com draga de sucção e recalque - bomba de 746 kW e cortador de 110 kW - distância de recalque de 7.100 a 7.300 m</t>
  </si>
  <si>
    <t>Dragagem de areia fina com draga de sucção e recalque - bomba de 746 kW e cortador de 110 kW - distância de recalque de 7.300 a 7.500 m</t>
  </si>
  <si>
    <t>Dragagem de areia fina com draga de sucção e recalque - bomba de 746 kW e cortador de 110 kW - distância de recalque de 7.500 a 7.700 m</t>
  </si>
  <si>
    <t>Dragagem de areia fina com draga de sucção e recalque - bomba de 746 kW e cortador de 110 kW - distância de recalque de 7.700 a 7.900 m</t>
  </si>
  <si>
    <t>Dragagem de areia fina com draga de sucção e recalque - bomba de 746 kW e cortador de 110 kW - distância de recalque de 7.900 a 8.100 m</t>
  </si>
  <si>
    <t>Dragagem de areia fina com draga de sucção e recalque - bomba de 746 kW e cortador de 110 kW - distância de recalque de 700 a 900 m</t>
  </si>
  <si>
    <t>Dragagem de areia fina com draga de sucção e recalque - bomba de 746 kW e cortador de 110 kW - distância de recalque de 8.100 a 8.300 m</t>
  </si>
  <si>
    <t>Dragagem de areia fina com draga de sucção e recalque - bomba de 746 kW e cortador de 110 kW - distância de recalque de 8.300 a 8.500 m</t>
  </si>
  <si>
    <t>Dragagem de areia fina com draga de sucção e recalque - bomba de 746 kW e cortador de 110 kW - distância de recalque de 8.500 a 8.700 m</t>
  </si>
  <si>
    <t>Dragagem de areia fina com draga de sucção e recalque - bomba de 746 kW e cortador de 110 kW - distância de recalque de 8.700 a 8.900 m</t>
  </si>
  <si>
    <t>Dragagem de areia fina com draga de sucção e recalque - bomba de 746 kW e cortador de 110 kW - distância de recalque de 8.900 a 9.100 m</t>
  </si>
  <si>
    <t>Dragagem de areia fina com draga de sucção e recalque - bomba de 746 kW e cortador de 110 kW - distância de recalque de 9.100 a 9.300 m</t>
  </si>
  <si>
    <t>Dragagem de areia fina com draga de sucção e recalque - bomba de 746 kW e cortador de 110 kW - distância de recalque de 9.300 a 9.500 m</t>
  </si>
  <si>
    <t>Dragagem de areia fina com draga de sucção e recalque - bomba de 746 kW e cortador de 110 kW - distância de recalque de 9.500 a 9.700 m</t>
  </si>
  <si>
    <t>Dragagem de areia fina com draga de sucção e recalque - bomba de 746 kW e cortador de 110 kW - distância de recalque de 9.700 a 9.900 m</t>
  </si>
  <si>
    <t>Dragagem de areia fina com draga de sucção e recalque - bomba de 746 kW e cortador de 110 kW - distância de recalque de 9.900 a 10.100 m</t>
  </si>
  <si>
    <t>Dragagem de areia fina com draga de sucção e recalque - bomba de 746 kW e cortador de 110 kW - distância de recalque de 900 a 1.100 m</t>
  </si>
  <si>
    <t>Dragagem de areia fina com draga de sucção e recalque - bomba de 746 kW e cortador de 110 kW - distância de recalque de até 500 m</t>
  </si>
  <si>
    <t>Dragagem de areia fina com draga hopper - capacidade da cisterna de 1.000 m³ - DMT de 1.500 a 1.800 m</t>
  </si>
  <si>
    <t>Dragagem de areia fina com draga hopper - capacidade da cisterna de 1.000 m³ - DMT de 1.800 a 2.100 m</t>
  </si>
  <si>
    <t>Dragagem de areia fina com draga hopper - capacidade da cisterna de 1.000 m³ - DMT de 2.100 a 2.400 m</t>
  </si>
  <si>
    <t>Dragagem de areia fina com draga hopper - capacidade da cisterna de 1.000 m³ - DMT de 2.400 a 2.700 m</t>
  </si>
  <si>
    <t>Dragagem de areia fina com draga hopper - capacidade da cisterna de 1.000 m³ - DMT de 2.700 a 3.000 m</t>
  </si>
  <si>
    <t>Dragagem de areia fina com draga hopper - capacidade da cisterna de 1.000 m³ - DMT de 3.000 m</t>
  </si>
  <si>
    <t>Dragagem de areia fina com draga hopper - capacidade da cisterna de 10.000 m³ - DMT de 1.500 a 1.800 m</t>
  </si>
  <si>
    <t>Dragagem de areia fina com draga hopper - capacidade da cisterna de 10.000 m³ - DMT de 1.800 a 2.100 m</t>
  </si>
  <si>
    <t>Dragagem de areia fina com draga hopper - capacidade da cisterna de 10.000 m³ - DMT de 2.100 a 2.400 m</t>
  </si>
  <si>
    <t>Dragagem de areia fina com draga hopper - capacidade da cisterna de 10.000 m³ - DMT de 2.400 a 2.700 m</t>
  </si>
  <si>
    <t>Dragagem de areia fina com draga hopper - capacidade da cisterna de 10.000 m³ - DMT de 2.700 a 3.000 m</t>
  </si>
  <si>
    <t>Dragagem de areia fina com draga hopper - capacidade da cisterna de 10.000 m³ - DMT de 3.000 m</t>
  </si>
  <si>
    <t>Dragagem de areia fina com draga hopper - capacidade da cisterna de 15.000 m³ - DMT de 1.500 a 1.800 m</t>
  </si>
  <si>
    <t>Dragagem de areia fina com draga hopper - capacidade da cisterna de 15.000 m³ - DMT de 1.800 a 2.100 m</t>
  </si>
  <si>
    <t>Dragagem de areia fina com draga hopper - capacidade da cisterna de 15.000 m³ - DMT de 2.100 a 2.400 m</t>
  </si>
  <si>
    <t>Dragagem de areia fina com draga hopper - capacidade da cisterna de 15.000 m³ - DMT de 2.400 a 2.700 m</t>
  </si>
  <si>
    <t>Dragagem de areia fina com draga hopper - capacidade da cisterna de 15.000 m³ - DMT de 2.700 a 3.000 m</t>
  </si>
  <si>
    <t>Dragagem de areia fina com draga hopper - capacidade da cisterna de 15.000 m³ - DMT de 3.000 m</t>
  </si>
  <si>
    <t>Dragagem de areia fina com draga hopper - capacidade da cisterna de 2.000 m³ - DMT de 1.500 a 1.800 m</t>
  </si>
  <si>
    <t>Dragagem de areia fina com draga hopper - capacidade da cisterna de 2.000 m³ - DMT de 1.800 a 2.100 m</t>
  </si>
  <si>
    <t>Dragagem de areia fina com draga hopper - capacidade da cisterna de 2.000 m³ - DMT de 2.100 a 2.400 m</t>
  </si>
  <si>
    <t>Dragagem de areia fina com draga hopper - capacidade da cisterna de 2.000 m³ - DMT de 2.400 a 2.700 m</t>
  </si>
  <si>
    <t>Dragagem de areia fina com draga hopper - capacidade da cisterna de 2.000 m³ - DMT de 2.700 a 3.000 m</t>
  </si>
  <si>
    <t>Dragagem de areia fina com draga hopper - capacidade da cisterna de 2.000 m³ - DMT de 3.000 m</t>
  </si>
  <si>
    <t>Dragagem de areia fina com draga hopper - capacidade da cisterna de 20.000 m³ - DMT de 1.500 a 1.800 m</t>
  </si>
  <si>
    <t>Dragagem de areia fina com draga hopper - capacidade da cisterna de 20.000 m³ - DMT de 1.800 a 2.100 m</t>
  </si>
  <si>
    <t>Dragagem de areia fina com draga hopper - capacidade da cisterna de 20.000 m³ - DMT de 2.100 a 2.400 m</t>
  </si>
  <si>
    <t>Dragagem de areia fina com draga hopper - capacidade da cisterna de 20.000 m³ - DMT de 2.400 a 2.700 m</t>
  </si>
  <si>
    <t>Dragagem de areia fina com draga hopper - capacidade da cisterna de 20.000 m³ - DMT de 2.700 a 3.000 m</t>
  </si>
  <si>
    <t>Dragagem de areia fina com draga hopper - capacidade da cisterna de 20.000 m³ - DMT de 3.000 m</t>
  </si>
  <si>
    <t>Dragagem de areia fina com draga hopper - capacidade da cisterna de 3.000 m³ - DMT de 1.500 a 1.800 m</t>
  </si>
  <si>
    <t>Dragagem de areia fina com draga hopper - capacidade da cisterna de 3.000 m³ - DMT de 1.800 a 2.100 m</t>
  </si>
  <si>
    <t>Dragagem de areia fina com draga hopper - capacidade da cisterna de 3.000 m³ - DMT de 2.100 a 2.400 m</t>
  </si>
  <si>
    <t>Dragagem de areia fina com draga hopper - capacidade da cisterna de 3.000 m³ - DMT de 2.400 a 2.700 m</t>
  </si>
  <si>
    <t>Dragagem de areia fina com draga hopper - capacidade da cisterna de 3.000 m³ - DMT de 2.700 a 3.000 m</t>
  </si>
  <si>
    <t>Dragagem de areia fina com draga hopper - capacidade da cisterna de 3.000 m³ - DMT de 3.000 m</t>
  </si>
  <si>
    <t>Dragagem de areia fina com draga hopper - capacidade da cisterna de 4.000 m³ - DMT de 1.500 a 1.800 m</t>
  </si>
  <si>
    <t>Dragagem de areia fina com draga hopper - capacidade da cisterna de 4.000 m³ - DMT de 1.800 a 2.100 m</t>
  </si>
  <si>
    <t>Dragagem de areia fina com draga hopper - capacidade da cisterna de 4.000 m³ - DMT de 2.100 a 2.400 m</t>
  </si>
  <si>
    <t>Dragagem de areia fina com draga hopper - capacidade da cisterna de 4.000 m³ - DMT de 2.400 a 2.700 m</t>
  </si>
  <si>
    <t>Dragagem de areia fina com draga hopper - capacidade da cisterna de 4.000 m³ - DMT de 2.700 a 3.000 m</t>
  </si>
  <si>
    <t>Dragagem de areia fina com draga hopper - capacidade da cisterna de 4.000 m³ - DMT de 3.000 m</t>
  </si>
  <si>
    <t>Dragagem de areia fina com draga hopper - capacidade da cisterna de 5.000 m³ - DMT de 1.500 a 1.800 m</t>
  </si>
  <si>
    <t>Dragagem de areia fina com draga hopper - capacidade da cisterna de 5.000 m³ - DMT de 1.800 a 2.100 m</t>
  </si>
  <si>
    <t>Dragagem de areia fina com draga hopper - capacidade da cisterna de 5.000 m³ - DMT de 2.100 a 2.400 m</t>
  </si>
  <si>
    <t>Dragagem de areia fina com draga hopper - capacidade da cisterna de 5.000 m³ - DMT de 2.400 a 2.700 m</t>
  </si>
  <si>
    <t>Dragagem de areia fina com draga hopper - capacidade da cisterna de 5.000 m³ - DMT de 2.700 a 3.000 m</t>
  </si>
  <si>
    <t>Dragagem de areia fina com draga hopper - capacidade da cisterna de 5.000 m³ - DMT de 3.000 m</t>
  </si>
  <si>
    <t>Dragagem de areia fina com draga hopper - capacidade da cisterna de 750 m³ - DMT de 1.500 a 1.800 m</t>
  </si>
  <si>
    <t>Dragagem de areia fina com draga hopper - capacidade da cisterna de 750 m³ - DMT de 1.800 a 2.100 m</t>
  </si>
  <si>
    <t>Dragagem de areia fina com draga hopper - capacidade da cisterna de 750 m³ - DMT de 2.100 a 2.400 m</t>
  </si>
  <si>
    <t>Dragagem de areia fina com draga hopper - capacidade da cisterna de 750 m³ - DMT de 2.400 a 2.700 m</t>
  </si>
  <si>
    <t>Dragagem de areia fina com draga hopper - capacidade da cisterna de 750 m³ - DMT de 2.700 a 3.000 m</t>
  </si>
  <si>
    <t>Dragagem de areia fina com draga hopper - capacidade da cisterna de 750 m³ - DMT de 3.000 m</t>
  </si>
  <si>
    <t>Dragagem de areia grossa com draga de sucção e recalque - bomba de 1.350 kW e cortador de 170 kW - distância de recalque de 1.100 a 1.300 m</t>
  </si>
  <si>
    <t>Dragagem de areia grossa com draga de sucção e recalque - bomba de 1.350 kW e cortador de 170 kW - distância de recalque de 1.300 a 1.500 m</t>
  </si>
  <si>
    <t>Dragagem de areia grossa com draga de sucção e recalque - bomba de 1.350 kW e cortador de 170 kW - distância de recalque de 1.500 a 1.700 m</t>
  </si>
  <si>
    <t>Dragagem de areia grossa com draga de sucção e recalque - bomba de 1.350 kW e cortador de 170 kW - distância de recalque de 1.700 a 1.900 m</t>
  </si>
  <si>
    <t>Dragagem de areia grossa com draga de sucção e recalque - bomba de 1.350 kW e cortador de 170 kW - distância de recalque de 1.900 a 2.100 m</t>
  </si>
  <si>
    <t>Dragagem de areia grossa com draga de sucção e recalque - bomba de 1.350 kW e cortador de 170 kW - distância de recalque de 2.100 a 2.300 m</t>
  </si>
  <si>
    <t>Dragagem de areia grossa com draga de sucção e recalque - bomba de 1.350 kW e cortador de 170 kW - distância de recalque de 2.300 a 2.500 m</t>
  </si>
  <si>
    <t>Dragagem de areia grossa com draga de sucção e recalque - bomba de 1.350 kW e cortador de 170 kW - distância de recalque de 2.500 a 2.700 m</t>
  </si>
  <si>
    <t>Dragagem de areia grossa com draga de sucção e recalque - bomba de 1.350 kW e cortador de 170 kW - distância de recalque de 2.700 a 2.900 m</t>
  </si>
  <si>
    <t>Dragagem de areia grossa com draga de sucção e recalque - bomba de 1.350 kW e cortador de 170 kW - distância de recalque de 2.900 a 3.100 m</t>
  </si>
  <si>
    <t>Dragagem de areia grossa com draga de sucção e recalque - bomba de 1.350 kW e cortador de 170 kW - distância de recalque de 3.100 a 3.300 m</t>
  </si>
  <si>
    <t>Dragagem de areia grossa com draga de sucção e recalque - bomba de 1.350 kW e cortador de 170 kW - distância de recalque de 3.300 a 3.500 m</t>
  </si>
  <si>
    <t>Dragagem de areia grossa com draga de sucção e recalque - bomba de 1.350 kW e cortador de 170 kW - distância de recalque de 3.500 a 3.700 m</t>
  </si>
  <si>
    <t>Dragagem de areia grossa com draga de sucção e recalque - bomba de 1.350 kW e cortador de 170 kW - distância de recalque de 3.700 a 3.900 m</t>
  </si>
  <si>
    <t>Dragagem de areia grossa com draga de sucção e recalque - bomba de 1.350 kW e cortador de 170 kW - distância de recalque de 3.900 a 4.100 m</t>
  </si>
  <si>
    <t>Dragagem de areia grossa com draga de sucção e recalque - bomba de 1.350 kW e cortador de 170 kW - distância de recalque de 4.100 a 4.300 m</t>
  </si>
  <si>
    <t>Dragagem de areia grossa com draga de sucção e recalque - bomba de 1.350 kW e cortador de 170 kW - distância de recalque de 4.300 a 4.500 m</t>
  </si>
  <si>
    <t>Dragagem de areia grossa com draga de sucção e recalque - bomba de 1.350 kW e cortador de 170 kW - distância de recalque de 4.500 a 4.700 m</t>
  </si>
  <si>
    <t>Dragagem de areia grossa com draga de sucção e recalque - bomba de 1.350 kW e cortador de 170 kW - distância de recalque de 4.700 a 4.900 m</t>
  </si>
  <si>
    <t>Dragagem de areia grossa com draga de sucção e recalque - bomba de 1.350 kW e cortador de 170 kW - distância de recalque de 4.900 a 5.100 m</t>
  </si>
  <si>
    <t>Dragagem de areia grossa com draga de sucção e recalque - bomba de 1.350 kW e cortador de 170 kW - distância de recalque de 5.100 a 5.300 m</t>
  </si>
  <si>
    <t>Dragagem de areia grossa com draga de sucção e recalque - bomba de 1.350 kW e cortador de 170 kW - distância de recalque de 5.300 a 5.500 m</t>
  </si>
  <si>
    <t>Dragagem de areia grossa com draga de sucção e recalque - bomba de 1.350 kW e cortador de 170 kW - distância de recalque de 5.500 a 5.700 m</t>
  </si>
  <si>
    <t>Dragagem de areia grossa com draga de sucção e recalque - bomba de 1.350 kW e cortador de 170 kW - distância de recalque de 5.700 a 5.900 m</t>
  </si>
  <si>
    <t>Dragagem de areia grossa com draga de sucção e recalque - bomba de 1.350 kW e cortador de 170 kW - distância de recalque de 500 a 700 m</t>
  </si>
  <si>
    <t>Dragagem de areia grossa com draga de sucção e recalque - bomba de 1.350 kW e cortador de 170 kW - distância de recalque de 700 a 900 m</t>
  </si>
  <si>
    <t>Dragagem de areia grossa com draga de sucção e recalque - bomba de 1.350 kW e cortador de 170 kW - distância de recalque de 900 a 1.100 m</t>
  </si>
  <si>
    <t>Dragagem de areia grossa com draga de sucção e recalque - bomba de 1.350 kW e cortador de 170 kW - distância de recalque de até 500 m</t>
  </si>
  <si>
    <t>Dragagem de areia grossa com draga de sucção e recalque - bomba de 294 kW e cortador de 30 kW - distância de recalque de 1.100 a 1.300 m</t>
  </si>
  <si>
    <t>Dragagem de areia grossa com draga de sucção e recalque - bomba de 294 kW e cortador de 30 kW - distância de recalque de 1.300 a 1.500 m</t>
  </si>
  <si>
    <t>Dragagem de areia grossa com draga de sucção e recalque - bomba de 294 kW e cortador de 30 kW - distância de recalque de 1.500 a 1.700 m</t>
  </si>
  <si>
    <t>Dragagem de areia grossa com draga de sucção e recalque - bomba de 294 kW e cortador de 30 kW - distância de recalque de 1.700 a 1.900 m</t>
  </si>
  <si>
    <t>Dragagem de areia grossa com draga de sucção e recalque - bomba de 294 kW e cortador de 30 kW - distância de recalque de 1.900 a 2.100 m</t>
  </si>
  <si>
    <t>Dragagem de areia grossa com draga de sucção e recalque - bomba de 294 kW e cortador de 30 kW - distância de recalque de 2.100 a 2.300 m</t>
  </si>
  <si>
    <t>Dragagem de areia grossa com draga de sucção e recalque - bomba de 294 kW e cortador de 30 kW - distância de recalque de 2.300 a 2.500 m</t>
  </si>
  <si>
    <t>Dragagem de areia grossa com draga de sucção e recalque - bomba de 294 kW e cortador de 30 kW - distância de recalque de 500 a 700 m</t>
  </si>
  <si>
    <t>Dragagem de areia grossa com draga de sucção e recalque - bomba de 294 kW e cortador de 30 kW - distância de recalque de 700 a 900 m</t>
  </si>
  <si>
    <t>Dragagem de areia grossa com draga de sucção e recalque - bomba de 294 kW e cortador de 30 kW - distância de recalque de 900 a 1.100 m</t>
  </si>
  <si>
    <t>Dragagem de areia grossa com draga de sucção e recalque - bomba de 294 kW e cortador de 30 kW - distância de recalque de até 500 m</t>
  </si>
  <si>
    <t>Dragagem de areia grossa com draga de sucção e recalque - bomba de 483 kW e cortador de 55 kW - distância de recalque de 1.100 a 1.300 m</t>
  </si>
  <si>
    <t>Dragagem de areia grossa com draga de sucção e recalque - bomba de 483 kW e cortador de 55 kW - distância de recalque de 1.300 a 1.500 m</t>
  </si>
  <si>
    <t>Dragagem de areia grossa com draga de sucção e recalque - bomba de 483 kW e cortador de 55 kW - distância de recalque de 1.500 a 1.700 m</t>
  </si>
  <si>
    <t>Dragagem de areia grossa com draga de sucção e recalque - bomba de 483 kW e cortador de 55 kW - distância de recalque de 1.700 a 1.900 m</t>
  </si>
  <si>
    <t>Dragagem de areia grossa com draga de sucção e recalque - bomba de 483 kW e cortador de 55 kW - distância de recalque de 1.900 a 2.100 m</t>
  </si>
  <si>
    <t>Dragagem de areia grossa com draga de sucção e recalque - bomba de 483 kW e cortador de 55 kW - distância de recalque de 2.100 a 2.300 m</t>
  </si>
  <si>
    <t>Dragagem de areia grossa com draga de sucção e recalque - bomba de 483 kW e cortador de 55 kW - distância de recalque de 2.300 a 2.500 m</t>
  </si>
  <si>
    <t>Dragagem de areia grossa com draga de sucção e recalque - bomba de 483 kW e cortador de 55 kW - distância de recalque de 2.500 a 2.700 m</t>
  </si>
  <si>
    <t>Dragagem de areia grossa com draga de sucção e recalque - bomba de 483 kW e cortador de 55 kW - distância de recalque de 2.700 a 2.900 m</t>
  </si>
  <si>
    <t>Dragagem de areia grossa com draga de sucção e recalque - bomba de 483 kW e cortador de 55 kW - distância de recalque de 2.900 a 3.100 m</t>
  </si>
  <si>
    <t>Dragagem de areia grossa com draga de sucção e recalque - bomba de 483 kW e cortador de 55 kW - distância de recalque de 3.100 a 3.300 m</t>
  </si>
  <si>
    <t>Dragagem de areia grossa com draga de sucção e recalque - bomba de 483 kW e cortador de 55 kW - distância de recalque de 3.300 a 3.500 m</t>
  </si>
  <si>
    <t>Dragagem de areia grossa com draga de sucção e recalque - bomba de 483 kW e cortador de 55 kW - distância de recalque de 3.500 a 3.700 m</t>
  </si>
  <si>
    <t>Dragagem de areia grossa com draga de sucção e recalque - bomba de 483 kW e cortador de 55 kW - distância de recalque de 500 a 700 m</t>
  </si>
  <si>
    <t>Dragagem de areia grossa com draga de sucção e recalque - bomba de 483 kW e cortador de 55 kW - distância de recalque de 700 a 900 m</t>
  </si>
  <si>
    <t>Dragagem de areia grossa com draga de sucção e recalque - bomba de 483 kW e cortador de 55 kW - distância de recalque de 900 a 1.100 m</t>
  </si>
  <si>
    <t>Dragagem de areia grossa com draga de sucção e recalque - bomba de 483 kW e cortador de 55 kW - distância de recalque de até 500 m</t>
  </si>
  <si>
    <t>Dragagem de areia grossa com draga de sucção e recalque - bomba de 746 kW e cortador de 110 kW - distância de recalque de 1.100 a 1.300 m</t>
  </si>
  <si>
    <t>Dragagem de areia grossa com draga de sucção e recalque - bomba de 746 kW e cortador de 110 kW - distância de recalque de 1.300 a 1.500 m</t>
  </si>
  <si>
    <t>Dragagem de areia grossa com draga de sucção e recalque - bomba de 746 kW e cortador de 110 kW - distância de recalque de 1.500 a 1.700 m</t>
  </si>
  <si>
    <t>Dragagem de areia grossa com draga de sucção e recalque - bomba de 746 kW e cortador de 110 kW - distância de recalque de 1.700 a 1.900 m</t>
  </si>
  <si>
    <t>Dragagem de areia grossa com draga de sucção e recalque - bomba de 746 kW e cortador de 110 kW - distância de recalque de 1.900 a 2.100 m</t>
  </si>
  <si>
    <t>Dragagem de areia grossa com draga de sucção e recalque - bomba de 746 kW e cortador de 110 kW - distância de recalque de 2.100 a 2.300 m</t>
  </si>
  <si>
    <t>Dragagem de areia grossa com draga de sucção e recalque - bomba de 746 kW e cortador de 110 kW - distância de recalque de 2.300 a 2.500 m</t>
  </si>
  <si>
    <t>Dragagem de areia grossa com draga de sucção e recalque - bomba de 746 kW e cortador de 110 kW - distância de recalque de 2.500 a 2.700 m</t>
  </si>
  <si>
    <t>Dragagem de areia grossa com draga de sucção e recalque - bomba de 746 kW e cortador de 110 kW - distância de recalque de 2.700 a 2.900 m</t>
  </si>
  <si>
    <t>Dragagem de areia grossa com draga de sucção e recalque - bomba de 746 kW e cortador de 110 kW - distância de recalque de 2.900 a 3.100 m</t>
  </si>
  <si>
    <t>Dragagem de areia grossa com draga de sucção e recalque - bomba de 746 kW e cortador de 110 kW - distância de recalque de 3.100 a 3.300 m</t>
  </si>
  <si>
    <t>Dragagem de areia grossa com draga de sucção e recalque - bomba de 746 kW e cortador de 110 kW - distância de recalque de 3.300 a 3.500 m</t>
  </si>
  <si>
    <t>Dragagem de areia grossa com draga de sucção e recalque - bomba de 746 kW e cortador de 110 kW - distância de recalque de 3.500 a 3.700 m</t>
  </si>
  <si>
    <t>Dragagem de areia grossa com draga de sucção e recalque - bomba de 746 kW e cortador de 110 kW - distância de recalque de 3.700 a 3.900 m</t>
  </si>
  <si>
    <t>Dragagem de areia grossa com draga de sucção e recalque - bomba de 746 kW e cortador de 110 kW - distância de recalque de 3.900 a 4.100 m</t>
  </si>
  <si>
    <t>Dragagem de areia grossa com draga de sucção e recalque - bomba de 746 kW e cortador de 110 kW - distância de recalque de 4.100 a 4.300 m</t>
  </si>
  <si>
    <t>Dragagem de areia grossa com draga de sucção e recalque - bomba de 746 kW e cortador de 110 kW - distância de recalque de 4.300 a 4.500 m</t>
  </si>
  <si>
    <t>Dragagem de areia grossa com draga de sucção e recalque - bomba de 746 kW e cortador de 110 kW - distância de recalque de 500 a 700 m</t>
  </si>
  <si>
    <t>Dragagem de areia grossa com draga de sucção e recalque - bomba de 746 kW e cortador de 110 kW - distância de recalque de 700 a 900 m</t>
  </si>
  <si>
    <t>Dragagem de areia grossa com draga de sucção e recalque - bomba de 746 kW e cortador de 110 kW - distância de recalque de 900 a 1.100 m</t>
  </si>
  <si>
    <t>Dragagem de areia grossa com draga de sucção e recalque - bomba de 746 kW e cortador de 110 kW - distância de recalque de até 500 m</t>
  </si>
  <si>
    <t>Dragagem de areia grossa com draga hopper - capacidade da cisterna de 1.000 m³ - DMT de 1.500 a 1.800 m</t>
  </si>
  <si>
    <t>Dragagem de areia grossa com draga hopper - capacidade da cisterna de 1.000 m³ - DMT de 1.800 a 2.100 m</t>
  </si>
  <si>
    <t>Dragagem de areia grossa com draga hopper - capacidade da cisterna de 1.000 m³ - DMT de 2.100 a 2.400 m</t>
  </si>
  <si>
    <t>Dragagem de areia grossa com draga hopper - capacidade da cisterna de 1.000 m³ - DMT de 2.400 a 2.700 m</t>
  </si>
  <si>
    <t>Dragagem de areia grossa com draga hopper - capacidade da cisterna de 1.000 m³ - DMT de 2.700 a 3.000 m</t>
  </si>
  <si>
    <t>Dragagem de areia grossa com draga hopper - capacidade da cisterna de 1.000 m³ - DMT de 3.000 m</t>
  </si>
  <si>
    <t>Dragagem de areia grossa com draga hopper - capacidade da cisterna de 10.000 m³ - DMT de 1.500 a 1.800 m</t>
  </si>
  <si>
    <t>Dragagem de areia grossa com draga hopper - capacidade da cisterna de 10.000 m³ - DMT de 1.800 a 2.100 m</t>
  </si>
  <si>
    <t>Dragagem de areia grossa com draga hopper - capacidade da cisterna de 10.000 m³ - DMT de 2.100 a 2.400 m</t>
  </si>
  <si>
    <t>Dragagem de areia grossa com draga hopper - capacidade da cisterna de 10.000 m³ - DMT de 2.400 a 2.700 m</t>
  </si>
  <si>
    <t>Dragagem de areia grossa com draga hopper - capacidade da cisterna de 10.000 m³ - DMT de 2.700 a 3.000 m</t>
  </si>
  <si>
    <t>Dragagem de areia grossa com draga hopper - capacidade da cisterna de 10.000 m³ - DMT de 3.000 m</t>
  </si>
  <si>
    <t>Dragagem de areia grossa com draga hopper - capacidade da cisterna de 15.000 m³ - DMT de 1.500 a 1.800 m</t>
  </si>
  <si>
    <t>Dragagem de areia grossa com draga hopper - capacidade da cisterna de 15.000 m³ - DMT de 1.800 a 2.100 m</t>
  </si>
  <si>
    <t>Dragagem de areia grossa com draga hopper - capacidade da cisterna de 15.000 m³ - DMT de 2.100 a 2.400 m</t>
  </si>
  <si>
    <t>Dragagem de areia grossa com draga hopper - capacidade da cisterna de 15.000 m³ - DMT de 2.400 a 2.700 m</t>
  </si>
  <si>
    <t>Dragagem de areia grossa com draga hopper - capacidade da cisterna de 15.000 m³ - DMT de 2.700 a 3.000 m</t>
  </si>
  <si>
    <t>Dragagem de areia grossa com draga hopper - capacidade da cisterna de 15.000 m³ - DMT de 3.000 m</t>
  </si>
  <si>
    <t>Dragagem de areia grossa com draga hopper - capacidade da cisterna de 2.000 m³ - DMT de 1.500 a 1.800 m</t>
  </si>
  <si>
    <t>Dragagem de areia grossa com draga hopper - capacidade da cisterna de 2.000 m³ - DMT de 1.800 a 2.100 m</t>
  </si>
  <si>
    <t>Dragagem de areia grossa com draga hopper - capacidade da cisterna de 2.000 m³ - DMT de 2.100 a 2.400 m</t>
  </si>
  <si>
    <t>Dragagem de areia grossa com draga hopper - capacidade da cisterna de 2.000 m³ - DMT de 2.400 a 2.700 m</t>
  </si>
  <si>
    <t>Dragagem de areia grossa com draga hopper - capacidade da cisterna de 2.000 m³ - DMT de 2.700 a 3.000 m</t>
  </si>
  <si>
    <t>Dragagem de areia grossa com draga hopper - capacidade da cisterna de 2.000 m³ - DMT de 3.000 m</t>
  </si>
  <si>
    <t>Dragagem de areia grossa com draga hopper - capacidade da cisterna de 20.000 m³ - DMT de 1.500 a 1.800 m</t>
  </si>
  <si>
    <t>Dragagem de areia grossa com draga hopper - capacidade da cisterna de 20.000 m³ - DMT de 1.800 a 2.100 m</t>
  </si>
  <si>
    <t>Dragagem de areia grossa com draga hopper - capacidade da cisterna de 20.000 m³ - DMT de 2.100 a 2.400 m</t>
  </si>
  <si>
    <t>Dragagem de areia grossa com draga hopper - capacidade da cisterna de 20.000 m³ - DMT de 2.400 a 2.700 m</t>
  </si>
  <si>
    <t>Dragagem de areia grossa com draga hopper - capacidade da cisterna de 20.000 m³ - DMT de 2.700 a 3.000 m</t>
  </si>
  <si>
    <t>Dragagem de areia grossa com draga hopper - capacidade da cisterna de 20.000 m³ - DMT de 3.000 m</t>
  </si>
  <si>
    <t>Dragagem de areia grossa com draga hopper - capacidade da cisterna de 3.000 m³ - DMT de 1.500 a 1.800 m</t>
  </si>
  <si>
    <t>Dragagem de areia grossa com draga hopper - capacidade da cisterna de 3.000 m³ - DMT de 1.800 a 2.100 m</t>
  </si>
  <si>
    <t>Dragagem de areia grossa com draga hopper - capacidade da cisterna de 3.000 m³ - DMT de 2.100 a 2.400 m</t>
  </si>
  <si>
    <t>Dragagem de areia grossa com draga hopper - capacidade da cisterna de 3.000 m³ - DMT de 2.400 a 2.700 m</t>
  </si>
  <si>
    <t>Dragagem de areia grossa com draga hopper - capacidade da cisterna de 3.000 m³ - DMT de 2.700 a 3.000 m</t>
  </si>
  <si>
    <t>Dragagem de areia grossa com draga hopper - capacidade da cisterna de 3.000 m³ - DMT de 3.000 m</t>
  </si>
  <si>
    <t>Dragagem de areia grossa com draga hopper - capacidade da cisterna de 4.000 m³ - DMT de 1.500 a 1.800 m</t>
  </si>
  <si>
    <t>Dragagem de areia grossa com draga hopper - capacidade da cisterna de 4.000 m³ - DMT de 1.800 a 2.100 m</t>
  </si>
  <si>
    <t>Dragagem de areia grossa com draga hopper - capacidade da cisterna de 4.000 m³ - DMT de 2.100 a 2.400 m</t>
  </si>
  <si>
    <t>Dragagem de areia grossa com draga hopper - capacidade da cisterna de 4.000 m³ - DMT de 2.400 a 2.700 m</t>
  </si>
  <si>
    <t>Dragagem de areia grossa com draga hopper - capacidade da cisterna de 4.000 m³ - DMT de 2.700 a 3.000 m</t>
  </si>
  <si>
    <t>Dragagem de areia grossa com draga hopper - capacidade da cisterna de 4.000 m³ - DMT de 3.000 m</t>
  </si>
  <si>
    <t>Dragagem de areia grossa com draga hopper - capacidade da cisterna de 5.000 m³ - DMT de 1.500 a 1.800 m</t>
  </si>
  <si>
    <t>Dragagem de areia grossa com draga hopper - capacidade da cisterna de 5.000 m³ - DMT de 1.800 a 2.100 m</t>
  </si>
  <si>
    <t>Dragagem de areia grossa com draga hopper - capacidade da cisterna de 5.000 m³ - DMT de 2.100 a 2.400 m</t>
  </si>
  <si>
    <t>Dragagem de areia grossa com draga hopper - capacidade da cisterna de 5.000 m³ - DMT de 2.400 a 2.700 m</t>
  </si>
  <si>
    <t>Dragagem de areia grossa com draga hopper - capacidade da cisterna de 5.000 m³ - DMT de 2.700 a 3.000 m</t>
  </si>
  <si>
    <t>Dragagem de areia grossa com draga hopper - capacidade da cisterna de 5.000 m³ - DMT de 3.000 m</t>
  </si>
  <si>
    <t>Dragagem de areia grossa com draga hopper - capacidade da cisterna de 750 m³ - DMT de 1.500 a 1.800 m</t>
  </si>
  <si>
    <t>Dragagem de areia grossa com draga hopper - capacidade da cisterna de 750 m³ - DMT de 1.800 a 2.100 m</t>
  </si>
  <si>
    <t>Dragagem de areia grossa com draga hopper - capacidade da cisterna de 750 m³ - DMT de 2.100 a 2.400 m</t>
  </si>
  <si>
    <t>Dragagem de areia grossa com draga hopper - capacidade da cisterna de 750 m³ - DMT de 2.400 a 2.700 m</t>
  </si>
  <si>
    <t>Dragagem de areia grossa com draga hopper - capacidade da cisterna de 750 m³ - DMT de 2.700 a 3.000 m</t>
  </si>
  <si>
    <t>Dragagem de areia grossa com draga hopper - capacidade da cisterna de 750 m³ - DMT de 3.000 m</t>
  </si>
  <si>
    <t>Dragagem de areia média com draga de sucção e recalque - bomba de 1.350 kW e cortador de 170 kW - distância de recalque de 1.100 a 1.300 m</t>
  </si>
  <si>
    <t>Dragagem de areia média com draga de sucção e recalque - bomba de 1.350 kW e cortador de 170 kW - distância de recalque de 1.300 a 1.500 m</t>
  </si>
  <si>
    <t>Dragagem de areia média com draga de sucção e recalque - bomba de 1.350 kW e cortador de 170 kW - distância de recalque de 1.500 a 1.700 m</t>
  </si>
  <si>
    <t>Dragagem de areia média com draga de sucção e recalque - bomba de 1.350 kW e cortador de 170 kW - distância de recalque de 1.700 a 1.900 m</t>
  </si>
  <si>
    <t>Dragagem de areia média com draga de sucção e recalque - bomba de 1.350 kW e cortador de 170 kW - distância de recalque de 1.900 a 2.100 m</t>
  </si>
  <si>
    <t>Dragagem de areia média com draga de sucção e recalque - bomba de 1.350 kW e cortador de 170 kW - distância de recalque de 2.100 a 2.300 m</t>
  </si>
  <si>
    <t>Dragagem de areia média com draga de sucção e recalque - bomba de 1.350 kW e cortador de 170 kW - distância de recalque de 2.300 a 2.500 m</t>
  </si>
  <si>
    <t>Dragagem de areia média com draga de sucção e recalque - bomba de 1.350 kW e cortador de 170 kW - distância de recalque de 2.500 a 2.700 m</t>
  </si>
  <si>
    <t>Dragagem de areia média com draga de sucção e recalque - bomba de 1.350 kW e cortador de 170 kW - distância de recalque de 2.700 a 2.900 m</t>
  </si>
  <si>
    <t>Dragagem de areia média com draga de sucção e recalque - bomba de 1.350 kW e cortador de 170 kW - distância de recalque de 2.900 a 3.100 m</t>
  </si>
  <si>
    <t>Dragagem de areia média com draga de sucção e recalque - bomba de 1.350 kW e cortador de 170 kW - distância de recalque de 3.100 a 3.300 m</t>
  </si>
  <si>
    <t>Dragagem de areia média com draga de sucção e recalque - bomba de 1.350 kW e cortador de 170 kW - distância de recalque de 3.300 a 3.500 m</t>
  </si>
  <si>
    <t>Dragagem de areia média com draga de sucção e recalque - bomba de 1.350 kW e cortador de 170 kW - distância de recalque de 3.500 a 3.700 m</t>
  </si>
  <si>
    <t>Dragagem de areia média com draga de sucção e recalque - bomba de 1.350 kW e cortador de 170 kW - distância de recalque de 3.700 a 3.900 m</t>
  </si>
  <si>
    <t>Dragagem de areia média com draga de sucção e recalque - bomba de 1.350 kW e cortador de 170 kW - distância de recalque de 3.900 a 4.100 m</t>
  </si>
  <si>
    <t>Dragagem de areia média com draga de sucção e recalque - bomba de 1.350 kW e cortador de 170 kW - distância de recalque de 4.100 a 4.300 m</t>
  </si>
  <si>
    <t>Dragagem de areia média com draga de sucção e recalque - bomba de 1.350 kW e cortador de 170 kW - distância de recalque de 4.300 a 4.500 m</t>
  </si>
  <si>
    <t>Dragagem de areia média com draga de sucção e recalque - bomba de 1.350 kW e cortador de 170 kW - distância de recalque de 4.500 a 4.700 m</t>
  </si>
  <si>
    <t>Dragagem de areia média com draga de sucção e recalque - bomba de 1.350 kW e cortador de 170 kW - distância de recalque de 4.700 a 4.900 m</t>
  </si>
  <si>
    <t>Dragagem de areia média com draga de sucção e recalque - bomba de 1.350 kW e cortador de 170 kW - distância de recalque de 4.900 a 5.100 m</t>
  </si>
  <si>
    <t>Dragagem de areia média com draga de sucção e recalque - bomba de 1.350 kW e cortador de 170 kW - distância de recalque de 5.100 a 5.300 m</t>
  </si>
  <si>
    <t>Dragagem de areia média com draga de sucção e recalque - bomba de 1.350 kW e cortador de 170 kW - distância de recalque de 5.300 a 5.500 m</t>
  </si>
  <si>
    <t>Dragagem de areia média com draga de sucção e recalque - bomba de 1.350 kW e cortador de 170 kW - distância de recalque de 5.500 a 5.700 m</t>
  </si>
  <si>
    <t>Dragagem de areia média com draga de sucção e recalque - bomba de 1.350 kW e cortador de 170 kW - distância de recalque de 5.700 a 5.900 m</t>
  </si>
  <si>
    <t>Dragagem de areia média com draga de sucção e recalque - bomba de 1.350 kW e cortador de 170 kW - distância de recalque de 5.900 a 6.100 m</t>
  </si>
  <si>
    <t>Dragagem de areia média com draga de sucção e recalque - bomba de 1.350 kW e cortador de 170 kW - distância de recalque de 500 a 700 m</t>
  </si>
  <si>
    <t>Dragagem de areia média com draga de sucção e recalque - bomba de 1.350 kW e cortador de 170 kW - distância de recalque de 6.100 a 6.300 m</t>
  </si>
  <si>
    <t>Dragagem de areia média com draga de sucção e recalque - bomba de 1.350 kW e cortador de 170 kW - distância de recalque de 6.300 a 6.500 m</t>
  </si>
  <si>
    <t>Dragagem de areia média com draga de sucção e recalque - bomba de 1.350 kW e cortador de 170 kW - distância de recalque de 6.500 a 6.700 m</t>
  </si>
  <si>
    <t>Dragagem de areia média com draga de sucção e recalque - bomba de 1.350 kW e cortador de 170 kW - distância de recalque de 6.700 a 6.900 m</t>
  </si>
  <si>
    <t>Dragagem de areia média com draga de sucção e recalque - bomba de 1.350 kW e cortador de 170 kW - distância de recalque de 6.900 a 7.100 m</t>
  </si>
  <si>
    <t>Dragagem de areia média com draga de sucção e recalque - bomba de 1.350 kW e cortador de 170 kW - distância de recalque de 7.100 a 7.300 m</t>
  </si>
  <si>
    <t>Dragagem de areia média com draga de sucção e recalque - bomba de 1.350 kW e cortador de 170 kW - distância de recalque de 7.300 a 7.500 m</t>
  </si>
  <si>
    <t>Dragagem de areia média com draga de sucção e recalque - bomba de 1.350 kW e cortador de 170 kW - distância de recalque de 7.500 a 7.700 m</t>
  </si>
  <si>
    <t>Dragagem de areia média com draga de sucção e recalque - bomba de 1.350 kW e cortador de 170 kW - distância de recalque de 7.700 a 7.900 m</t>
  </si>
  <si>
    <t>Dragagem de areia média com draga de sucção e recalque - bomba de 1.350 kW e cortador de 170 kW - distância de recalque de 700 a 900 m</t>
  </si>
  <si>
    <t>Dragagem de areia média com draga de sucção e recalque - bomba de 1.350 kW e cortador de 170 kW - distância de recalque de 900 a 1.100 m</t>
  </si>
  <si>
    <t>Dragagem de areia média com draga de sucção e recalque - bomba de 1.350 kW e cortador de 170 kW - distância de recalque de até 500 m</t>
  </si>
  <si>
    <t>Dragagem de areia média com draga de sucção e recalque - bomba de 294 kW e cortador de 30 kW - distância de recalque de 1.100 a 1.300 m</t>
  </si>
  <si>
    <t>Dragagem de areia média com draga de sucção e recalque - bomba de 294 kW e cortador de 30 kW - distância de recalque de 1.300 a 1.500 m</t>
  </si>
  <si>
    <t>Dragagem de areia média com draga de sucção e recalque - bomba de 294 kW e cortador de 30 kW - distância de recalque de 1.500 a 1.700 m</t>
  </si>
  <si>
    <t>Dragagem de areia média com draga de sucção e recalque - bomba de 294 kW e cortador de 30 kW - distância de recalque de 1.700 a 1.900 m</t>
  </si>
  <si>
    <t>Dragagem de areia média com draga de sucção e recalque - bomba de 294 kW e cortador de 30 kW - distância de recalque de 1.900 a 2.100 m</t>
  </si>
  <si>
    <t>Dragagem de areia média com draga de sucção e recalque - bomba de 294 kW e cortador de 30 kW - distância de recalque de 2.100 a 2.300 m</t>
  </si>
  <si>
    <t>Dragagem de areia média com draga de sucção e recalque - bomba de 294 kW e cortador de 30 kW - distância de recalque de 2.300 a 2.500 m</t>
  </si>
  <si>
    <t>Dragagem de areia média com draga de sucção e recalque - bomba de 294 kW e cortador de 30 kW - distância de recalque de 2.500 a 2.700 m</t>
  </si>
  <si>
    <t>Dragagem de areia média com draga de sucção e recalque - bomba de 294 kW e cortador de 30 kW - distância de recalque de 2.700 a 2.900 m</t>
  </si>
  <si>
    <t>Dragagem de areia média com draga de sucção e recalque - bomba de 294 kW e cortador de 30 kW - distância de recalque de 2.900 a 3.100 m</t>
  </si>
  <si>
    <t>Dragagem de areia média com draga de sucção e recalque - bomba de 294 kW e cortador de 30 kW - distância de recalque de 3.100 a 3.300 m</t>
  </si>
  <si>
    <t>Dragagem de areia média com draga de sucção e recalque - bomba de 294 kW e cortador de 30 kW - distância de recalque de 3.300 a 3.500 m</t>
  </si>
  <si>
    <t>Dragagem de areia média com draga de sucção e recalque - bomba de 294 kW e cortador de 30 kW - distância de recalque de 500 a 700 m</t>
  </si>
  <si>
    <t>Dragagem de areia média com draga de sucção e recalque - bomba de 294 kW e cortador de 30 kW - distância de recalque de 700 a 900 m</t>
  </si>
  <si>
    <t>Dragagem de areia média com draga de sucção e recalque - bomba de 294 kW e cortador de 30 kW - distância de recalque de 900 a 1.100 m</t>
  </si>
  <si>
    <t>Dragagem de areia média com draga de sucção e recalque - bomba de 294 kW e cortador de 30 kW - distância de recalque de até 500 m</t>
  </si>
  <si>
    <t>Dragagem de areia média com draga de sucção e recalque - bomba de 483 kW e cortador de 55 kW - distância de recalque de 1.100 a 1.300 m</t>
  </si>
  <si>
    <t>Dragagem de areia média com draga de sucção e recalque - bomba de 483 kW e cortador de 55 kW - distância de recalque de 1.300 a 1.500 m</t>
  </si>
  <si>
    <t>Dragagem de areia média com draga de sucção e recalque - bomba de 483 kW e cortador de 55 kW - distância de recalque de 1.500 a 1.700 m</t>
  </si>
  <si>
    <t>Dragagem de areia média com draga de sucção e recalque - bomba de 483 kW e cortador de 55 kW - distância de recalque de 1.700 a 1.900 m</t>
  </si>
  <si>
    <t>Dragagem de areia média com draga de sucção e recalque - bomba de 483 kW e cortador de 55 kW - distância de recalque de 1.900 a 2.100 m</t>
  </si>
  <si>
    <t>Dragagem de areia média com draga de sucção e recalque - bomba de 483 kW e cortador de 55 kW - distância de recalque de 2.100 a 2.300 m</t>
  </si>
  <si>
    <t>Dragagem de areia média com draga de sucção e recalque - bomba de 483 kW e cortador de 55 kW - distância de recalque de 2.300 a 2.500 m</t>
  </si>
  <si>
    <t>Dragagem de areia média com draga de sucção e recalque - bomba de 483 kW e cortador de 55 kW - distância de recalque de 2.500 a 2.700 m</t>
  </si>
  <si>
    <t>Dragagem de areia média com draga de sucção e recalque - bomba de 483 kW e cortador de 55 kW - distância de recalque de 2.700 a 2.900 m</t>
  </si>
  <si>
    <t>Dragagem de areia média com draga de sucção e recalque - bomba de 483 kW e cortador de 55 kW - distância de recalque de 2.900 a 3.100 m</t>
  </si>
  <si>
    <t>Dragagem de areia média com draga de sucção e recalque - bomba de 483 kW e cortador de 55 kW - distância de recalque de 3.100 a 3.300 m</t>
  </si>
  <si>
    <t>Dragagem de areia média com draga de sucção e recalque - bomba de 483 kW e cortador de 55 kW - distância de recalque de 3.300 a 3.500 m</t>
  </si>
  <si>
    <t>Dragagem de areia média com draga de sucção e recalque - bomba de 483 kW e cortador de 55 kW - distância de recalque de 3.500 a 3.700 m</t>
  </si>
  <si>
    <t>Dragagem de areia média com draga de sucção e recalque - bomba de 483 kW e cortador de 55 kW - distância de recalque de 3.700 a 3.900 m</t>
  </si>
  <si>
    <t>Dragagem de areia média com draga de sucção e recalque - bomba de 483 kW e cortador de 55 kW - distância de recalque de 3.900 a 4.100 m</t>
  </si>
  <si>
    <t>Dragagem de areia média com draga de sucção e recalque - bomba de 483 kW e cortador de 55 kW - distância de recalque de 4.100 a 4.300 m</t>
  </si>
  <si>
    <t>Dragagem de areia média com draga de sucção e recalque - bomba de 483 kW e cortador de 55 kW - distância de recalque de 4.300 a 4.500 m</t>
  </si>
  <si>
    <t>Dragagem de areia média com draga de sucção e recalque - bomba de 483 kW e cortador de 55 kW - distância de recalque de 4.500 a 4.700 m</t>
  </si>
  <si>
    <t>Dragagem de areia média com draga de sucção e recalque - bomba de 483 kW e cortador de 55 kW - distância de recalque de 4.700 a 4.900 m</t>
  </si>
  <si>
    <t>Dragagem de areia média com draga de sucção e recalque - bomba de 483 kW e cortador de 55 kW - distância de recalque de 4.900 a 5.100 m</t>
  </si>
  <si>
    <t>Dragagem de areia média com draga de sucção e recalque - bomba de 483 kW e cortador de 55 kW - distância de recalque de 500 a 700 m</t>
  </si>
  <si>
    <t>Dragagem de areia média com draga de sucção e recalque - bomba de 483 kW e cortador de 55 kW - distância de recalque de 700 a 900 m</t>
  </si>
  <si>
    <t>Dragagem de areia média com draga de sucção e recalque - bomba de 483 kW e cortador de 55 kW - distância de recalque de 900 a 1.100 m</t>
  </si>
  <si>
    <t>Dragagem de areia média com draga de sucção e recalque - bomba de 483 kW e cortador de 55 kW - distância de recalque de até 500 m</t>
  </si>
  <si>
    <t>Dragagem de areia média com draga de sucção e recalque - bomba de 746 kW e cortador de 110 kW - distância de recalque de 1.100 a 1.300 m</t>
  </si>
  <si>
    <t>Dragagem de areia média com draga de sucção e recalque - bomba de 746 kW e cortador de 110 kW - distância de recalque de 1.300 a 1.500 m</t>
  </si>
  <si>
    <t>Dragagem de areia média com draga de sucção e recalque - bomba de 746 kW e cortador de 110 kW - distância de recalque de 1.500 a 1.700 m</t>
  </si>
  <si>
    <t>Dragagem de areia média com draga de sucção e recalque - bomba de 746 kW e cortador de 110 kW - distância de recalque de 1.700 a 1.900 m</t>
  </si>
  <si>
    <t>Dragagem de areia média com draga de sucção e recalque - bomba de 746 kW e cortador de 110 kW - distância de recalque de 1.900 a 2.100 m</t>
  </si>
  <si>
    <t>Dragagem de areia média com draga de sucção e recalque - bomba de 746 kW e cortador de 110 kW - distância de recalque de 2.100 a 2.300 m</t>
  </si>
  <si>
    <t>Dragagem de areia média com draga de sucção e recalque - bomba de 746 kW e cortador de 110 kW - distância de recalque de 2.300 a 2.500 m</t>
  </si>
  <si>
    <t>Dragagem de areia média com draga de sucção e recalque - bomba de 746 kW e cortador de 110 kW - distância de recalque de 2.500 a 2.700 m</t>
  </si>
  <si>
    <t>Dragagem de areia média com draga de sucção e recalque - bomba de 746 kW e cortador de 110 kW - distância de recalque de 2.700 a 2.900 m</t>
  </si>
  <si>
    <t>Dragagem de areia média com draga de sucção e recalque - bomba de 746 kW e cortador de 110 kW - distância de recalque de 2.900 a 3.100 m</t>
  </si>
  <si>
    <t>Dragagem de areia média com draga de sucção e recalque - bomba de 746 kW e cortador de 110 kW - distância de recalque de 3.100 a 3.300 m</t>
  </si>
  <si>
    <t>Dragagem de areia média com draga de sucção e recalque - bomba de 746 kW e cortador de 110 kW - distância de recalque de 3.300 a 3.500 m</t>
  </si>
  <si>
    <t>Dragagem de areia média com draga de sucção e recalque - bomba de 746 kW e cortador de 110 kW - distância de recalque de 3.500 a 3.700 m</t>
  </si>
  <si>
    <t>Dragagem de areia média com draga de sucção e recalque - bomba de 746 kW e cortador de 110 kW - distância de recalque de 3.700 a 3.900 m</t>
  </si>
  <si>
    <t>Dragagem de areia média com draga de sucção e recalque - bomba de 746 kW e cortador de 110 kW - distância de recalque de 3.900 a 4.100 m</t>
  </si>
  <si>
    <t>Dragagem de areia média com draga de sucção e recalque - bomba de 746 kW e cortador de 110 kW - distância de recalque de 4.100 a 4.300 m</t>
  </si>
  <si>
    <t>Dragagem de areia média com draga de sucção e recalque - bomba de 746 kW e cortador de 110 kW - distância de recalque de 4.300 a 4.500 m</t>
  </si>
  <si>
    <t>Dragagem de areia média com draga de sucção e recalque - bomba de 746 kW e cortador de 110 kW - distância de recalque de 4.500 a 4.700 m</t>
  </si>
  <si>
    <t>Dragagem de areia média com draga de sucção e recalque - bomba de 746 kW e cortador de 110 kW - distância de recalque de 4.700 a 4.900 m</t>
  </si>
  <si>
    <t>Dragagem de areia média com draga de sucção e recalque - bomba de 746 kW e cortador de 110 kW - distância de recalque de 4.900 a 5.100 m</t>
  </si>
  <si>
    <t>Dragagem de areia média com draga de sucção e recalque - bomba de 746 kW e cortador de 110 kW - distância de recalque de 5.100 a 5.300 m</t>
  </si>
  <si>
    <t>Dragagem de areia média com draga de sucção e recalque - bomba de 746 kW e cortador de 110 kW - distância de recalque de 5.300 a 5.500 m</t>
  </si>
  <si>
    <t>Dragagem de areia média com draga de sucção e recalque - bomba de 746 kW e cortador de 110 kW - distância de recalque de 5.500 a 5.700 m</t>
  </si>
  <si>
    <t>Dragagem de areia média com draga de sucção e recalque - bomba de 746 kW e cortador de 110 kW - distância de recalque de 5.700 a 5.900 m</t>
  </si>
  <si>
    <t>Dragagem de areia média com draga de sucção e recalque - bomba de 746 kW e cortador de 110 kW - distância de recalque de 5.900 a 6.100 m</t>
  </si>
  <si>
    <t>Dragagem de areia média com draga de sucção e recalque - bomba de 746 kW e cortador de 110 kW - distância de recalque de 500 a 700 m</t>
  </si>
  <si>
    <t>Dragagem de areia média com draga de sucção e recalque - bomba de 746 kW e cortador de 110 kW - distância de recalque de 700 a 900 m</t>
  </si>
  <si>
    <t>Dragagem de areia média com draga de sucção e recalque - bomba de 746 kW e cortador de 110 kW - distância de recalque de 900 a 1.100 m</t>
  </si>
  <si>
    <t>Dragagem de areia média com draga de sucção e recalque - bomba de 746 kW e cortador de 110 kW - distância de recalque de até 500 m</t>
  </si>
  <si>
    <t>Dragagem de areia média com draga hopper - capacidade da cisterna de 1.000 m³ - DMT de 1.500 a 1.800 m</t>
  </si>
  <si>
    <t>Dragagem de areia média com draga hopper - capacidade da cisterna de 1.000 m³ - DMT de 1.800 a 2.100 m</t>
  </si>
  <si>
    <t>Dragagem de areia média com draga hopper - capacidade da cisterna de 1.000 m³ - DMT de 2.100 a 2.400 m</t>
  </si>
  <si>
    <t>Dragagem de areia média com draga hopper - capacidade da cisterna de 1.000 m³ - DMT de 2.400 a 2.700 m</t>
  </si>
  <si>
    <t>Dragagem de areia média com draga hopper - capacidade da cisterna de 1.000 m³ - DMT de 2.700 a 3.000 m</t>
  </si>
  <si>
    <t>Dragagem de areia média com draga hopper - capacidade da cisterna de 1.000 m³ - DMT de 3.000 m</t>
  </si>
  <si>
    <t>Dragagem de areia média com draga hopper - capacidade da cisterna de 10.000 m³ - DMT de 1.500 a 1.800 m</t>
  </si>
  <si>
    <t>Dragagem de areia média com draga hopper - capacidade da cisterna de 10.000 m³ - DMT de 1.800 a 2.100 m</t>
  </si>
  <si>
    <t>Dragagem de areia média com draga hopper - capacidade da cisterna de 10.000 m³ - DMT de 2.100 a 2.400 m</t>
  </si>
  <si>
    <t>Dragagem de areia média com draga hopper - capacidade da cisterna de 10.000 m³ - DMT de 2.400 a 2.700 m</t>
  </si>
  <si>
    <t>Dragagem de areia média com draga hopper - capacidade da cisterna de 10.000 m³ - DMT de 2.700 a 3.000 m</t>
  </si>
  <si>
    <t>Dragagem de areia média com draga hopper - capacidade da cisterna de 10.000 m³ - DMT de 3.000 m</t>
  </si>
  <si>
    <t>Dragagem de areia média com draga hopper - capacidade da cisterna de 15.000 m³ - DMT de 1.500 a 1.800 m</t>
  </si>
  <si>
    <t>Dragagem de areia média com draga hopper - capacidade da cisterna de 15.000 m³ - DMT de 1.800 a 2.100 m</t>
  </si>
  <si>
    <t>Dragagem de areia média com draga hopper - capacidade da cisterna de 15.000 m³ - DMT de 2.100 a 2.400 m</t>
  </si>
  <si>
    <t>Dragagem de areia média com draga hopper - capacidade da cisterna de 15.000 m³ - DMT de 2.400 a 2.700 m</t>
  </si>
  <si>
    <t>Dragagem de areia média com draga hopper - capacidade da cisterna de 15.000 m³ - DMT de 2.700 a 3.000 m</t>
  </si>
  <si>
    <t>Dragagem de areia média com draga hopper - capacidade da cisterna de 15.000 m³ - DMT de 3.000 m</t>
  </si>
  <si>
    <t>Dragagem de areia média com draga hopper - capacidade da cisterna de 2.000 m³ - DMT de 1.500 a 1.800 m</t>
  </si>
  <si>
    <t>Dragagem de areia média com draga hopper - capacidade da cisterna de 2.000 m³ - DMT de 1.800 a 2.100 m</t>
  </si>
  <si>
    <t>Dragagem de areia média com draga hopper - capacidade da cisterna de 2.000 m³ - DMT de 2.100 a 2.400 m</t>
  </si>
  <si>
    <t>Dragagem de areia média com draga hopper - capacidade da cisterna de 2.000 m³ - DMT de 2.400 a 2.700 m</t>
  </si>
  <si>
    <t>Dragagem de areia média com draga hopper - capacidade da cisterna de 2.000 m³ - DMT de 2.700 a 3.000 m</t>
  </si>
  <si>
    <t>Dragagem de areia média com draga hopper - capacidade da cisterna de 2.000 m³ - DMT de 3.000 m</t>
  </si>
  <si>
    <t>Dragagem de areia média com draga hopper - capacidade da cisterna de 20.000 m³ - DMT de 1.500 a 1.800 m</t>
  </si>
  <si>
    <t>Dragagem de areia média com draga hopper - capacidade da cisterna de 20.000 m³ - DMT de 1.800 a 2.100 m</t>
  </si>
  <si>
    <t>Dragagem de areia média com draga hopper - capacidade da cisterna de 20.000 m³ - DMT de 2.100 a 2.400 m</t>
  </si>
  <si>
    <t>Dragagem de areia média com draga hopper - capacidade da cisterna de 20.000 m³ - DMT de 2.400 a 2.700 m</t>
  </si>
  <si>
    <t>Dragagem de areia média com draga hopper - capacidade da cisterna de 20.000 m³ - DMT de 2.700 a 3.000 m</t>
  </si>
  <si>
    <t>Dragagem de areia média com draga hopper - capacidade da cisterna de 20.000 m³ - DMT de 3.000 m</t>
  </si>
  <si>
    <t>Dragagem de areia média com draga hopper - capacidade da cisterna de 3.000 m³ - DMT de 1.500 a 1.800 m</t>
  </si>
  <si>
    <t>Dragagem de areia média com draga hopper - capacidade da cisterna de 3.000 m³ - DMT de 1.800 a 2.100 m</t>
  </si>
  <si>
    <t>Dragagem de areia média com draga hopper - capacidade da cisterna de 3.000 m³ - DMT de 2.100 a 2.400 m</t>
  </si>
  <si>
    <t>Dragagem de areia média com draga hopper - capacidade da cisterna de 3.000 m³ - DMT de 2.400 a 2.700 m</t>
  </si>
  <si>
    <t>Dragagem de areia média com draga hopper - capacidade da cisterna de 3.000 m³ - DMT de 2.700 a 3.000 m</t>
  </si>
  <si>
    <t>Dragagem de areia média com draga hopper - capacidade da cisterna de 3.000 m³ - DMT de 3.000 m</t>
  </si>
  <si>
    <t>Dragagem de areia média com draga hopper - capacidade da cisterna de 4.000 m³ - DMT de 1.500 a 1.800 m</t>
  </si>
  <si>
    <t>Dragagem de areia média com draga hopper - capacidade da cisterna de 4.000 m³ - DMT de 1.800 a 2.100 m</t>
  </si>
  <si>
    <t>Dragagem de areia média com draga hopper - capacidade da cisterna de 4.000 m³ - DMT de 2.100 a 2.400 m</t>
  </si>
  <si>
    <t>Dragagem de areia média com draga hopper - capacidade da cisterna de 4.000 m³ - DMT de 2.400 a 2.700 m</t>
  </si>
  <si>
    <t>Dragagem de areia média com draga hopper - capacidade da cisterna de 4.000 m³ - DMT de 2.700 a 3.000 m</t>
  </si>
  <si>
    <t>Dragagem de areia média com draga hopper - capacidade da cisterna de 4.000 m³ - DMT de 3.000 m</t>
  </si>
  <si>
    <t>Dragagem de areia média com draga hopper - capacidade da cisterna de 5.000 m³ - DMT de 1.500 a 1.800 m</t>
  </si>
  <si>
    <t>Dragagem de areia média com draga hopper - capacidade da cisterna de 5.000 m³ - DMT de 1.800 a 2.100 m</t>
  </si>
  <si>
    <t>Dragagem de areia média com draga hopper - capacidade da cisterna de 5.000 m³ - DMT de 2.100 a 2.400 m</t>
  </si>
  <si>
    <t>Dragagem de areia média com draga hopper - capacidade da cisterna de 5.000 m³ - DMT de 2.400 a 2.700 m</t>
  </si>
  <si>
    <t>Dragagem de areia média com draga hopper - capacidade da cisterna de 5.000 m³ - DMT de 2.700 a 3.000 m</t>
  </si>
  <si>
    <t>Dragagem de areia média com draga hopper - capacidade da cisterna de 5.000 m³ - DMT de 3.000 m</t>
  </si>
  <si>
    <t>Dragagem de areia média com draga hopper - capacidade da cisterna de 750 m³ - DMT de 1.500 a 1.800 m</t>
  </si>
  <si>
    <t>Dragagem de areia média com draga hopper - capacidade da cisterna de 750 m³ - DMT de 1.800 a 2.100 m</t>
  </si>
  <si>
    <t>Dragagem de areia média com draga hopper - capacidade da cisterna de 750 m³ - DMT de 2.100 a 2.400 m</t>
  </si>
  <si>
    <t>Dragagem de areia média com draga hopper - capacidade da cisterna de 750 m³ - DMT de 2.400 a 2.700 m</t>
  </si>
  <si>
    <t>Dragagem de areia média com draga hopper - capacidade da cisterna de 750 m³ - DMT de 2.700 a 3.000 m</t>
  </si>
  <si>
    <t>Dragagem de areia média com draga hopper - capacidade da cisterna de 750 m³ - DMT de 3.000 m</t>
  </si>
  <si>
    <t>Dragagem de cascalho com draga de sucção e recalque - bomba de 1.350 kW e cortador de 170 kW - distância de recalque de 1.100 a 1.300 m</t>
  </si>
  <si>
    <t>Dragagem de cascalho com draga de sucção e recalque - bomba de 1.350 kW e cortador de 170 kW - distância de recalque de 1.300 a 1.500 m</t>
  </si>
  <si>
    <t>Dragagem de cascalho com draga de sucção e recalque - bomba de 1.350 kW e cortador de 170 kW - distância de recalque de 1.500 a 1.700 m</t>
  </si>
  <si>
    <t>Dragagem de cascalho com draga de sucção e recalque - bomba de 1.350 kW e cortador de 170 kW - distância de recalque de 1.700 a 1.900 m</t>
  </si>
  <si>
    <t>Dragagem de cascalho com draga de sucção e recalque - bomba de 1.350 kW e cortador de 170 kW - distância de recalque de 1.900 a 2.100 m</t>
  </si>
  <si>
    <t>Dragagem de cascalho com draga de sucção e recalque - bomba de 1.350 kW e cortador de 170 kW - distância de recalque de 2.100 a 2.300 m</t>
  </si>
  <si>
    <t>Dragagem de cascalho com draga de sucção e recalque - bomba de 1.350 kW e cortador de 170 kW - distância de recalque de 500 a 700 m</t>
  </si>
  <si>
    <t>Dragagem de cascalho com draga de sucção e recalque - bomba de 1.350 kW e cortador de 170 kW - distância de recalque de 700 a 900 m</t>
  </si>
  <si>
    <t>Dragagem de cascalho com draga de sucção e recalque - bomba de 1.350 kW e cortador de 170 kW - distância de recalque de 900 a 1.100 m</t>
  </si>
  <si>
    <t>Dragagem de cascalho com draga de sucção e recalque - bomba de 1.350 kW e cortador de 170 kW - distância de recalque de até 500 m</t>
  </si>
  <si>
    <t>Dragagem de cascalho com draga de sucção e recalque - bomba de 294 kW e cortador de 30 kW - distância de recalque de 1.100 a 1.300 m</t>
  </si>
  <si>
    <t>Dragagem de cascalho com draga de sucção e recalque - bomba de 294 kW e cortador de 30 kW - distância de recalque de 1.300 a 1.500 m</t>
  </si>
  <si>
    <t>Dragagem de cascalho com draga de sucção e recalque - bomba de 294 kW e cortador de 30 kW - distância de recalque de 500 a 700 m</t>
  </si>
  <si>
    <t>Dragagem de cascalho com draga de sucção e recalque - bomba de 294 kW e cortador de 30 kW - distância de recalque de 700 a 900 m</t>
  </si>
  <si>
    <t>Dragagem de cascalho com draga de sucção e recalque - bomba de 294 kW e cortador de 30 kW - distância de recalque de 900 a 1.100 m</t>
  </si>
  <si>
    <t>Dragagem de cascalho com draga de sucção e recalque - bomba de 294 kW e cortador de 30 kW - distância de recalque de até 500 m</t>
  </si>
  <si>
    <t>Dragagem de cascalho com draga de sucção e recalque - bomba de 483 kW e cortador de 55 kW - distância de recalque até 500 m</t>
  </si>
  <si>
    <t>Dragagem de cascalho com draga de sucção e recalque - bomba de 483 kW e cortador de 55 kW - distância de recalque de 1.100 a 1.300 m</t>
  </si>
  <si>
    <t>Dragagem de cascalho com draga de sucção e recalque - bomba de 483 kW e cortador de 55 kW - distância de recalque de 1.300 a 1.500 m</t>
  </si>
  <si>
    <t>Dragagem de cascalho com draga de sucção e recalque - bomba de 483 kW e cortador de 55 kW - distância de recalque de 500 a 700 m</t>
  </si>
  <si>
    <t>Dragagem de cascalho com draga de sucção e recalque - bomba de 483 kW e cortador de 55 kW - distância de recalque de 700 a 900 m</t>
  </si>
  <si>
    <t>Dragagem de cascalho com draga de sucção e recalque - bomba de 483 kW e cortador de 55 kW - distância de recalque de 900 a 1.100 m</t>
  </si>
  <si>
    <t>Dragagem de cascalho com draga de sucção e recalque - bomba de 746 kW e cortador de 110 kW - distância de recalque de 1.100 a 1.300 m</t>
  </si>
  <si>
    <t>Dragagem de cascalho com draga de sucção e recalque - bomba de 746 kW e cortador de 110 kW - distância de recalque de 1.300 a 1.500 m</t>
  </si>
  <si>
    <t>Dragagem de cascalho com draga de sucção e recalque - bomba de 746 kW e cortador de 110 kW - distância de recalque de 1.500 a 1.700 m</t>
  </si>
  <si>
    <t>Dragagem de cascalho com draga de sucção e recalque - bomba de 746 kW e cortador de 110 kW - distância de recalque de 1.700 a 1.900 m</t>
  </si>
  <si>
    <t>Dragagem de cascalho com draga de sucção e recalque - bomba de 746 kW e cortador de 110 kW - distância de recalque de 500 a 700 m</t>
  </si>
  <si>
    <t>Dragagem de cascalho com draga de sucção e recalque - bomba de 746 kW e cortador de 110 kW - distância de recalque de 700 a 900 m</t>
  </si>
  <si>
    <t>Dragagem de cascalho com draga de sucção e recalque - bomba de 746 kW e cortador de 110 kW - distância de recalque de 900 a 1.100 m</t>
  </si>
  <si>
    <t>Dragagem de cascalho com draga de sucção e recalque - bomba de 746 kW e cortador de 110 kW - distância de recalque de até 500 m</t>
  </si>
  <si>
    <t>Dragagem de cascalho com draga hopper - capacidade da cisterna de 1.000 m³ - DMT de 1.500 a 1.800 m</t>
  </si>
  <si>
    <t>Dragagem de cascalho com draga hopper - capacidade da cisterna de 1.000 m³ - DMT de 1.800 a 2.100 m</t>
  </si>
  <si>
    <t>Dragagem de cascalho com draga hopper - capacidade da cisterna de 1.000 m³ - DMT de 2.100 a 2.400 m</t>
  </si>
  <si>
    <t>Dragagem de cascalho com draga hopper - capacidade da cisterna de 1.000 m³ - DMT de 2.400 a 2.700 m</t>
  </si>
  <si>
    <t>Dragagem de cascalho com draga hopper - capacidade da cisterna de 1.000 m³ - DMT de 2.700 a 3.000 m</t>
  </si>
  <si>
    <t>Dragagem de cascalho com draga hopper - capacidade da cisterna de 1.000 m³ - DMT de 3.000 m</t>
  </si>
  <si>
    <t>Dragagem de cascalho com draga hopper - capacidade da cisterna de 10.000 m³ - DMT de 1.500 a 1.800 m</t>
  </si>
  <si>
    <t>Dragagem de cascalho com draga hopper - capacidade da cisterna de 10.000 m³ - DMT de 1.800 a 2.100 m</t>
  </si>
  <si>
    <t>Dragagem de cascalho com draga hopper - capacidade da cisterna de 10.000 m³ - DMT de 2.100 a 2.400 m</t>
  </si>
  <si>
    <t>Dragagem de cascalho com draga hopper - capacidade da cisterna de 10.000 m³ - DMT de 2.400 a 2.700 m</t>
  </si>
  <si>
    <t>Dragagem de cascalho com draga hopper - capacidade da cisterna de 10.000 m³ - DMT de 2.700 a 3.000 m</t>
  </si>
  <si>
    <t>Dragagem de cascalho com draga hopper - capacidade da cisterna de 10.000 m³ - DMT de 3.000 m</t>
  </si>
  <si>
    <t>Dragagem de cascalho com draga hopper - capacidade da cisterna de 15.000 m³ - DMT de 1.500 a 1.800 m</t>
  </si>
  <si>
    <t>Dragagem de cascalho com draga hopper - capacidade da cisterna de 15.000 m³ - DMT de 1.800 a 2.100 m</t>
  </si>
  <si>
    <t>Dragagem de cascalho com draga hopper - capacidade da cisterna de 15.000 m³ - DMT de 2.100 a 2.400 m</t>
  </si>
  <si>
    <t>Dragagem de cascalho com draga hopper - capacidade da cisterna de 15.000 m³ - DMT de 2.400 a 2.700 m</t>
  </si>
  <si>
    <t>Dragagem de cascalho com draga hopper - capacidade da cisterna de 15.000 m³ - DMT de 2.700 a 3.000 m</t>
  </si>
  <si>
    <t>Dragagem de cascalho com draga hopper - capacidade da cisterna de 15.000 m³ - DMT de 3.000 m</t>
  </si>
  <si>
    <t>Dragagem de cascalho com draga hopper - capacidade da cisterna de 2.000 m³ - DMT de 1.500 a 1.800 m</t>
  </si>
  <si>
    <t>Dragagem de cascalho com draga hopper - capacidade da cisterna de 2.000 m³ - DMT de 1.800 a 2.100 m</t>
  </si>
  <si>
    <t>Dragagem de cascalho com draga hopper - capacidade da cisterna de 2.000 m³ - DMT de 2.100 a 2.400 m</t>
  </si>
  <si>
    <t>Dragagem de cascalho com draga hopper - capacidade da cisterna de 2.000 m³ - DMT de 2.400 a 2.700 m</t>
  </si>
  <si>
    <t>Dragagem de cascalho com draga hopper - capacidade da cisterna de 2.000 m³ - DMT de 2.700 a 3.000 m</t>
  </si>
  <si>
    <t>Dragagem de cascalho com draga hopper - capacidade da cisterna de 2.000 m³ - DMT de 3.000 m</t>
  </si>
  <si>
    <t>Dragagem de cascalho com draga hopper - capacidade da cisterna de 20.000 m³ - DMT de 1.500 a 1.800 m</t>
  </si>
  <si>
    <t>Dragagem de cascalho com draga hopper - capacidade da cisterna de 20.000 m³ - DMT de 1.800 a 2.100 m</t>
  </si>
  <si>
    <t>Dragagem de cascalho com draga hopper - capacidade da cisterna de 20.000 m³ - DMT de 2.100 a 2.400 m</t>
  </si>
  <si>
    <t>Dragagem de cascalho com draga hopper - capacidade da cisterna de 20.000 m³ - DMT de 2.400 a 2.700 m</t>
  </si>
  <si>
    <t>Dragagem de cascalho com draga hopper - capacidade da cisterna de 20.000 m³ - DMT de 2.700 a 3.000 m</t>
  </si>
  <si>
    <t>Dragagem de cascalho com draga hopper - capacidade da cisterna de 20.000 m³ - DMT de 3.000 m</t>
  </si>
  <si>
    <t>Dragagem de cascalho com draga hopper - capacidade da cisterna de 3.000 m³ - DMT de 1.500 a 1.800 m</t>
  </si>
  <si>
    <t>Dragagem de cascalho com draga hopper - capacidade da cisterna de 3.000 m³ - DMT de 1.800 a 2.100 m</t>
  </si>
  <si>
    <t>Dragagem de cascalho com draga hopper - capacidade da cisterna de 3.000 m³ - DMT de 2.100 a 2.400 m</t>
  </si>
  <si>
    <t>Dragagem de cascalho com draga hopper - capacidade da cisterna de 3.000 m³ - DMT de 2.400 a 2.700 m</t>
  </si>
  <si>
    <t>Dragagem de cascalho com draga hopper - capacidade da cisterna de 3.000 m³ - DMT de 2.700 a 3.000 m</t>
  </si>
  <si>
    <t>Dragagem de cascalho com draga hopper - capacidade da cisterna de 3.000 m³ - DMT de 3.000 m</t>
  </si>
  <si>
    <t>Dragagem de cascalho com draga hopper - capacidade da cisterna de 4.000 m³ - DMT de 1.500 a 1.800 m</t>
  </si>
  <si>
    <t>Dragagem de cascalho com draga hopper - capacidade da cisterna de 4.000 m³ - DMT de 1.800 a 2.100 m</t>
  </si>
  <si>
    <t>Dragagem de cascalho com draga hopper - capacidade da cisterna de 4.000 m³ - DMT de 2.100 a 2.400 m</t>
  </si>
  <si>
    <t>Dragagem de cascalho com draga hopper - capacidade da cisterna de 4.000 m³ - DMT de 2.400 a 2.700 m</t>
  </si>
  <si>
    <t>Dragagem de cascalho com draga hopper - capacidade da cisterna de 4.000 m³ - DMT de 2.700 a 3.000 m</t>
  </si>
  <si>
    <t>Dragagem de cascalho com draga hopper - capacidade da cisterna de 4.000 m³ - DMT de 3.000 m</t>
  </si>
  <si>
    <t>Dragagem de cascalho com draga hopper - capacidade da cisterna de 5.000 m³ - DMT de 1.500 a 1.800 m</t>
  </si>
  <si>
    <t>Dragagem de cascalho com draga hopper - capacidade da cisterna de 5.000 m³ - DMT de 1.800 a 2.100 m</t>
  </si>
  <si>
    <t>Dragagem de cascalho com draga hopper - capacidade da cisterna de 5.000 m³ - DMT de 2.100 a 2.400 m</t>
  </si>
  <si>
    <t>Dragagem de cascalho com draga hopper - capacidade da cisterna de 5.000 m³ - DMT de 2.400 a 2.700 m</t>
  </si>
  <si>
    <t>Dragagem de cascalho com draga hopper - capacidade da cisterna de 5.000 m³ - DMT de 2.700 a 3.000 m</t>
  </si>
  <si>
    <t>Dragagem de cascalho com draga hopper - capacidade da cisterna de 5.000 m³ - DMT de 3.000 m</t>
  </si>
  <si>
    <t>Dragagem de cascalho com draga hopper - capacidade da cisterna de 750 m³ - DMT de 1.500 a 1.800 m</t>
  </si>
  <si>
    <t>Dragagem de cascalho com draga hopper - capacidade da cisterna de 750 m³ - DMT de 1.800 a 2.100 m</t>
  </si>
  <si>
    <t>Dragagem de cascalho com draga hopper - capacidade da cisterna de 750 m³ - DMT de 2.100 a 2.400 m</t>
  </si>
  <si>
    <t>Dragagem de cascalho com draga hopper - capacidade da cisterna de 750 m³ - DMT de 2.400 a 2.700 m</t>
  </si>
  <si>
    <t>Dragagem de cascalho com draga hopper - capacidade da cisterna de 750 m³ - DMT de 2.700 a 3.000 m</t>
  </si>
  <si>
    <t>Dragagem de cascalho com draga hopper - capacidade da cisterna de 750 m³ - DMT de 3.000 m</t>
  </si>
  <si>
    <t>Dragagem de cascalho fino com draga de sucção e recalque - bomba de 1.350 kW e cortador de 170 kW - distância de recalque de 1.100 a 1.300 m</t>
  </si>
  <si>
    <t>Dragagem de cascalho fino com draga de sucção e recalque - bomba de 1.350 kW e cortador de 170 kW - distância de recalque de 1.300 a 1.500 m</t>
  </si>
  <si>
    <t>Dragagem de cascalho fino com draga de sucção e recalque - bomba de 1.350 kW e cortador de 170 kW - distância de recalque de 1.500 a 1.700 m</t>
  </si>
  <si>
    <t>Dragagem de cascalho fino com draga de sucção e recalque - bomba de 1.350 kW e cortador de 170 kW - distância de recalque de 1.700 a 1.900 m</t>
  </si>
  <si>
    <t>Dragagem de cascalho fino com draga de sucção e recalque - bomba de 1.350 kW e cortador de 170 kW - distância de recalque de 1.900 a 2.100 m</t>
  </si>
  <si>
    <t>Dragagem de cascalho fino com draga de sucção e recalque - bomba de 1.350 kW e cortador de 170 kW - distância de recalque de 2.100 a 2.300 m</t>
  </si>
  <si>
    <t>Dragagem de cascalho fino com draga de sucção e recalque - bomba de 1.350 kW e cortador de 170 kW - distância de recalque de 2.300 a 2.500 m</t>
  </si>
  <si>
    <t>Dragagem de cascalho fino com draga de sucção e recalque - bomba de 1.350 kW e cortador de 170 kW - distância de recalque de 2.500 a 2.700 m</t>
  </si>
  <si>
    <t>Dragagem de cascalho fino com draga de sucção e recalque - bomba de 1.350 kW e cortador de 170 kW - distância de recalque de 2.700 a 2.900 m</t>
  </si>
  <si>
    <t>Dragagem de cascalho fino com draga de sucção e recalque - bomba de 1.350 kW e cortador de 170 kW - distância de recalque de 2.900 a 3.100 m</t>
  </si>
  <si>
    <t>Dragagem de cascalho fino com draga de sucção e recalque - bomba de 1.350 kW e cortador de 170 kW - distância de recalque de 3.100 a 3.300 m</t>
  </si>
  <si>
    <t>Dragagem de cascalho fino com draga de sucção e recalque - bomba de 1.350 kW e cortador de 170 kW - distância de recalque de 3.300 a 3.500 m</t>
  </si>
  <si>
    <t>Dragagem de cascalho fino com draga de sucção e recalque - bomba de 1.350 kW e cortador de 170 kW - distância de recalque de 3.500 a 3.700 m</t>
  </si>
  <si>
    <t>Dragagem de cascalho fino com draga de sucção e recalque - bomba de 1.350 kW e cortador de 170 kW - distância de recalque de 3.700 a 3.900 m</t>
  </si>
  <si>
    <t>Dragagem de cascalho fino com draga de sucção e recalque - bomba de 1.350 kW e cortador de 170 kW - distância de recalque de 3.900 a 4.100 m</t>
  </si>
  <si>
    <t>Dragagem de cascalho fino com draga de sucção e recalque - bomba de 1.350 kW e cortador de 170 kW - distância de recalque de 500 a 700 m</t>
  </si>
  <si>
    <t>Dragagem de cascalho fino com draga de sucção e recalque - bomba de 1.350 kW e cortador de 170 kW - distância de recalque de 700 a 900 m</t>
  </si>
  <si>
    <t>Dragagem de cascalho fino com draga de sucção e recalque - bomba de 1.350 kW e cortador de 170 kW - distância de recalque de 900 a 1.100 m</t>
  </si>
  <si>
    <t>Dragagem de cascalho fino com draga de sucção e recalque - bomba de 1.350 kW e cortador de 170 kW - distância de recalque de até 500 m</t>
  </si>
  <si>
    <t>Dragagem de cascalho fino com draga de sucção e recalque - bomba de 294 kW e cortador de 30 kW - distância de recalque de 1.100 a 1.300 m</t>
  </si>
  <si>
    <t>Dragagem de cascalho fino com draga de sucção e recalque - bomba de 294 kW e cortador de 30 kW - distância de recalque de 1.300 a 1.500 m</t>
  </si>
  <si>
    <t>Dragagem de cascalho fino com draga de sucção e recalque - bomba de 294 kW e cortador de 30 kW - distância de recalque de 1.500 a 1.700 m</t>
  </si>
  <si>
    <t>Dragagem de cascalho fino com draga de sucção e recalque - bomba de 294 kW e cortador de 30 kW - distância de recalque de 500 a 700 m</t>
  </si>
  <si>
    <t>Dragagem de cascalho fino com draga de sucção e recalque - bomba de 294 kW e cortador de 30 kW - distância de recalque de 700 a 900 m</t>
  </si>
  <si>
    <t>Dragagem de cascalho fino com draga de sucção e recalque - bomba de 294 kW e cortador de 30 kW - distância de recalque de 900 a 1.100 m</t>
  </si>
  <si>
    <t>Dragagem de cascalho fino com draga de sucção e recalque - bomba de 294 kW e cortador de 30 kW - distância de recalque de até 500 m</t>
  </si>
  <si>
    <t>Dragagem de cascalho fino com draga de sucção e recalque - bomba de 483 kW e cortador de 55 kW - distância de recalque de 1.100 a 1.300 m</t>
  </si>
  <si>
    <t>Dragagem de cascalho fino com draga de sucção e recalque - bomba de 483 kW e cortador de 55 kW - distância de recalque de 1.300 a 1.500 m</t>
  </si>
  <si>
    <t>Dragagem de cascalho fino com draga de sucção e recalque - bomba de 483 kW e cortador de 55 kW - distância de recalque de 1.500 a 1.700 m</t>
  </si>
  <si>
    <t>Dragagem de cascalho fino com draga de sucção e recalque - bomba de 483 kW e cortador de 55 kW - distância de recalque de 1.700 a 1.900 m</t>
  </si>
  <si>
    <t>Dragagem de cascalho fino com draga de sucção e recalque - bomba de 483 kW e cortador de 55 kW - distância de recalque de 1.900 a 2.100 m</t>
  </si>
  <si>
    <t>Dragagem de cascalho fino com draga de sucção e recalque - bomba de 483 kW e cortador de 55 kW - distância de recalque de 2.100 a 2.300 m</t>
  </si>
  <si>
    <t>Dragagem de cascalho fino com draga de sucção e recalque - bomba de 483 kW e cortador de 55 kW - distância de recalque de 2.300 a 2.500 m</t>
  </si>
  <si>
    <t>Dragagem de cascalho fino com draga de sucção e recalque - bomba de 483 kW e cortador de 55 kW - distância de recalque de 500 a 700 m</t>
  </si>
  <si>
    <t>Dragagem de cascalho fino com draga de sucção e recalque - bomba de 483 kW e cortador de 55 kW - distância de recalque de 700 a 900 m</t>
  </si>
  <si>
    <t>Dragagem de cascalho fino com draga de sucção e recalque - bomba de 483 kW e cortador de 55 kW - distância de recalque de 900 a 1.100 m</t>
  </si>
  <si>
    <t>Dragagem de cascalho fino com draga de sucção e recalque - bomba de 483 kW e cortador de 55 kW - distância de recalque de até 500 m</t>
  </si>
  <si>
    <t>Dragagem de cascalho fino com draga de sucção e recalque - bomba de 746 kW e cortador de 110 kW - distância de recalque de 1.100 a 1.300 m</t>
  </si>
  <si>
    <t>Dragagem de cascalho fino com draga de sucção e recalque - bomba de 746 kW e cortador de 110 kW - distância de recalque de 1.300 a 1.500 m</t>
  </si>
  <si>
    <t>Dragagem de cascalho fino com draga de sucção e recalque - bomba de 746 kW e cortador de 110 kW - distância de recalque de 1.500 a 1.700 m</t>
  </si>
  <si>
    <t>Dragagem de cascalho fino com draga de sucção e recalque - bomba de 746 kW e cortador de 110 kW - distância de recalque de 1.700 a 1.900 m</t>
  </si>
  <si>
    <t>Dragagem de cascalho fino com draga de sucção e recalque - bomba de 746 kW e cortador de 110 kW - distância de recalque de 1.900 a 2.100 m</t>
  </si>
  <si>
    <t>Dragagem de cascalho fino com draga de sucção e recalque - bomba de 746 kW e cortador de 110 kW - distância de recalque de 2.100 a 2.300 m</t>
  </si>
  <si>
    <t>Dragagem de cascalho fino com draga de sucção e recalque - bomba de 746 kW e cortador de 110 kW - distância de recalque de 2.300 a 2.500 m</t>
  </si>
  <si>
    <t>Dragagem de cascalho fino com draga de sucção e recalque - bomba de 746 kW e cortador de 110 kW - distância de recalque de 2.500 a 2.700 m</t>
  </si>
  <si>
    <t>Dragagem de cascalho fino com draga de sucção e recalque - bomba de 746 kW e cortador de 110 kW - distância de recalque de 2.700 a 2.900 m</t>
  </si>
  <si>
    <t>Dragagem de cascalho fino com draga de sucção e recalque - bomba de 746 kW e cortador de 110 kW - distância de recalque de 2.900 a 3.100 m</t>
  </si>
  <si>
    <t>Dragagem de cascalho fino com draga de sucção e recalque - bomba de 746 kW e cortador de 110 kW - distância de recalque de 500 a 700 m</t>
  </si>
  <si>
    <t>Dragagem de cascalho fino com draga de sucção e recalque - bomba de 746 kW e cortador de 110 kW - distância de recalque de 700 a 900 m</t>
  </si>
  <si>
    <t>Dragagem de cascalho fino com draga de sucção e recalque - bomba de 746 kW e cortador de 110 kW - distância de recalque de 900 a 1.100 m</t>
  </si>
  <si>
    <t>Dragagem de cascalho fino com draga de sucção e recalque - bomba de 746 kW e cortador de 110 kW - distância de recalque de até 500 m</t>
  </si>
  <si>
    <t>Dragagem de cascalho fino com draga hopper - capacidade da cisterna de 1.000 m³ - DMT de 1.500 a 1.800 m</t>
  </si>
  <si>
    <t>Dragagem de cascalho fino com draga hopper - capacidade da cisterna de 1.000 m³ - DMT de 1.800 a 2.100 m</t>
  </si>
  <si>
    <t>Dragagem de cascalho fino com draga hopper - capacidade da cisterna de 1.000 m³ - DMT de 2.100 a 2.400 m</t>
  </si>
  <si>
    <t>Dragagem de cascalho fino com draga hopper - capacidade da cisterna de 1.000 m³ - DMT de 2.400 a 2.700 m</t>
  </si>
  <si>
    <t>Dragagem de cascalho fino com draga hopper - capacidade da cisterna de 1.000 m³ - DMT de 2.700 a 3.000 m</t>
  </si>
  <si>
    <t>Dragagem de cascalho fino com draga hopper - capacidade da cisterna de 1.000 m³ - DMT de 3.000 m</t>
  </si>
  <si>
    <t>Dragagem de cascalho fino com draga hopper - capacidade da cisterna de 10.000 m³ - DMT de 1.500 a 1.800 m</t>
  </si>
  <si>
    <t>Dragagem de cascalho fino com draga hopper - capacidade da cisterna de 10.000 m³ - DMT de 1.800 a 2.100 m</t>
  </si>
  <si>
    <t>Dragagem de cascalho fino com draga hopper - capacidade da cisterna de 10.000 m³ - DMT de 2.100 a 2.400 m</t>
  </si>
  <si>
    <t>Dragagem de cascalho fino com draga hopper - capacidade da cisterna de 10.000 m³ - DMT de 2.400 a 2.700 m</t>
  </si>
  <si>
    <t>Dragagem de cascalho fino com draga hopper - capacidade da cisterna de 10.000 m³ - DMT de 2.700 a 3.000 m</t>
  </si>
  <si>
    <t>Dragagem de cascalho fino com draga hopper - capacidade da cisterna de 10.000 m³ - DMT de 3.000 m</t>
  </si>
  <si>
    <t>Dragagem de cascalho fino com draga hopper - capacidade da cisterna de 15.000 m³ - DMT de 1.500 a 1.800 m</t>
  </si>
  <si>
    <t>Dragagem de cascalho fino com draga hopper - capacidade da cisterna de 15.000 m³ - DMT de 1.800 a 2.100 m</t>
  </si>
  <si>
    <t>Dragagem de cascalho fino com draga hopper - capacidade da cisterna de 15.000 m³ - DMT de 2.100 a 2.400 m</t>
  </si>
  <si>
    <t>Dragagem de cascalho fino com draga hopper - capacidade da cisterna de 15.000 m³ - DMT de 2.400 a 2.700 m</t>
  </si>
  <si>
    <t>Dragagem de cascalho fino com draga hopper - capacidade da cisterna de 15.000 m³ - DMT de 2.700 a 3.000 m</t>
  </si>
  <si>
    <t>Dragagem de cascalho fino com draga hopper - capacidade da cisterna de 15.000 m³ - DMT de 3.000 m</t>
  </si>
  <si>
    <t>Dragagem de cascalho fino com draga hopper - capacidade da cisterna de 2.000 m³ - DMT de 1.500 a 1.800 m</t>
  </si>
  <si>
    <t>Dragagem de cascalho fino com draga hopper - capacidade da cisterna de 2.000 m³ - DMT de 1.800 a 2.100 m</t>
  </si>
  <si>
    <t>Dragagem de cascalho fino com draga hopper - capacidade da cisterna de 2.000 m³ - DMT de 2.100 a 2.400 m</t>
  </si>
  <si>
    <t>Dragagem de cascalho fino com draga hopper - capacidade da cisterna de 2.000 m³ - DMT de 2.400 a 2.700 m</t>
  </si>
  <si>
    <t>Dragagem de cascalho fino com draga hopper - capacidade da cisterna de 2.000 m³ - DMT de 2.700 a 3.000 m</t>
  </si>
  <si>
    <t>Dragagem de cascalho fino com draga hopper - capacidade da cisterna de 2.000 m³ - DMT de 3.000 m</t>
  </si>
  <si>
    <t>Dragagem de cascalho fino com draga hopper - capacidade da cisterna de 20.000 m³ - DMT de 1.500 a 1.800 m</t>
  </si>
  <si>
    <t>Dragagem de cascalho fino com draga hopper - capacidade da cisterna de 20.000 m³ - DMT de 1.800 a 2.100 m</t>
  </si>
  <si>
    <t>Dragagem de cascalho fino com draga hopper - capacidade da cisterna de 20.000 m³ - DMT de 2.100 a 2.400 m</t>
  </si>
  <si>
    <t>Dragagem de cascalho fino com draga hopper - capacidade da cisterna de 20.000 m³ - DMT de 2.400 a 2.700 m</t>
  </si>
  <si>
    <t>Dragagem de cascalho fino com draga hopper - capacidade da cisterna de 20.000 m³ - DMT de 2.700 a 3.000 m</t>
  </si>
  <si>
    <t>Dragagem de cascalho fino com draga hopper - capacidade da cisterna de 20.000 m³ - DMT de 3.000 m</t>
  </si>
  <si>
    <t>Dragagem de cascalho fino com draga hopper - capacidade da cisterna de 3.000 m³ - DMT de 1.500 a 1.800 m</t>
  </si>
  <si>
    <t>Dragagem de cascalho fino com draga hopper - capacidade da cisterna de 3.000 m³ - DMT de 1.800 a 2.100 m</t>
  </si>
  <si>
    <t>Dragagem de cascalho fino com draga hopper - capacidade da cisterna de 3.000 m³ - DMT de 2.100 a 2.400 m</t>
  </si>
  <si>
    <t>Dragagem de cascalho fino com draga hopper - capacidade da cisterna de 3.000 m³ - DMT de 2.400 a 2.700 m</t>
  </si>
  <si>
    <t>Dragagem de cascalho fino com draga hopper - capacidade da cisterna de 3.000 m³ - DMT de 2.700 a 3.000 m</t>
  </si>
  <si>
    <t>Dragagem de cascalho fino com draga hopper - capacidade da cisterna de 3.000 m³ - DMT de 3.000 m</t>
  </si>
  <si>
    <t>Dragagem de cascalho fino com draga hopper - capacidade da cisterna de 4.000 m³ - DMT de 1.500 a 1.800 m</t>
  </si>
  <si>
    <t>Dragagem de cascalho fino com draga hopper - capacidade da cisterna de 4.000 m³ - DMT de 1.800 a 2.100 m</t>
  </si>
  <si>
    <t>Dragagem de cascalho fino com draga hopper - capacidade da cisterna de 4.000 m³ - DMT de 2.100 a 2.400 m</t>
  </si>
  <si>
    <t>Dragagem de cascalho fino com draga hopper - capacidade da cisterna de 4.000 m³ - DMT de 2.400 a 2.700 m</t>
  </si>
  <si>
    <t>Dragagem de cascalho fino com draga hopper - capacidade da cisterna de 4.000 m³ - DMT de 2.700 a 3.000 m</t>
  </si>
  <si>
    <t>Dragagem de cascalho fino com draga hopper - capacidade da cisterna de 4.000 m³ - DMT de 3.000 m</t>
  </si>
  <si>
    <t>Dragagem de cascalho fino com draga hopper - capacidade da cisterna de 5.000 m³ - DMT de 1.500 a 1.800 m</t>
  </si>
  <si>
    <t>Dragagem de cascalho fino com draga hopper - capacidade da cisterna de 5.000 m³ - DMT de 1.800 a 2.100 m</t>
  </si>
  <si>
    <t>Dragagem de cascalho fino com draga hopper - capacidade da cisterna de 5.000 m³ - DMT de 2.100 a 2.400 m</t>
  </si>
  <si>
    <t>Dragagem de cascalho fino com draga hopper - capacidade da cisterna de 5.000 m³ - DMT de 2.400 a 2.700 m</t>
  </si>
  <si>
    <t>Dragagem de cascalho fino com draga hopper - capacidade da cisterna de 5.000 m³ - DMT de 2.700 a 3.000 m</t>
  </si>
  <si>
    <t>Dragagem de cascalho fino com draga hopper - capacidade da cisterna de 5.000 m³ - DMT de 3.000 m</t>
  </si>
  <si>
    <t>Dragagem de cascalho fino com draga hopper - capacidade da cisterna de 750 m³ - DMT de 1.500 a 1.800 m</t>
  </si>
  <si>
    <t>Dragagem de cascalho fino com draga hopper - capacidade da cisterna de 750 m³ - DMT de 1.800 a 2.100 m</t>
  </si>
  <si>
    <t>Dragagem de cascalho fino com draga hopper - capacidade da cisterna de 750 m³ - DMT de 2.100 a 2.400 m</t>
  </si>
  <si>
    <t>Dragagem de cascalho fino com draga hopper - capacidade da cisterna de 750 m³ - DMT de 2.400 a 2.700 m</t>
  </si>
  <si>
    <t>Dragagem de cascalho fino com draga hopper - capacidade da cisterna de 750 m³ - DMT de 2.700 a 3.000 m</t>
  </si>
  <si>
    <t>Dragagem de cascalho fino com draga hopper - capacidade da cisterna de 750 m³ - DMT de 3.000 m</t>
  </si>
  <si>
    <t>Dragagem de material de 1ª categoria com clamshell sobre pontão flutuante - capacidade da caçamba de 4,6 m³ - transporte com batelão sem propulsão com capacidade de 100 t - DMT 0 a 300 m</t>
  </si>
  <si>
    <t>Dragagem de material de 1ª categoria com clamshell sobre pontão flutuante - capacidade da caçamba de 4,6 m³ - transporte com batelão sem propulsão com capacidade de 100 t - DMT 1.200 a 1.500 m</t>
  </si>
  <si>
    <t>Dragagem de material de 1ª categoria com clamshell sobre pontão flutuante - capacidade da caçamba de 4,6 m³ - transporte com batelão sem propulsão com capacidade de 100 t - DMT 1.500 a 1.800 m</t>
  </si>
  <si>
    <t>Dragagem de material de 1ª categoria com clamshell sobre pontão flutuante - capacidade da caçamba de 4,6 m³ - transporte com batelão sem propulsão com capacidade de 100 t - DMT 1.800 a 2.100 m</t>
  </si>
  <si>
    <t>Dragagem de material de 1ª categoria com clamshell sobre pontão flutuante - capacidade da caçamba de 4,6 m³ - transporte com batelão sem propulsão com capacidade de 100 t - DMT 2.100 a 2.400 m</t>
  </si>
  <si>
    <t>Dragagem de material de 1ª categoria com clamshell sobre pontão flutuante - capacidade da caçamba de 4,6 m³ - transporte com batelão sem propulsão com capacidade de 100 t - DMT 2.400 a 2.700 m</t>
  </si>
  <si>
    <t>Dragagem de material de 1ª categoria com clamshell sobre pontão flutuante - capacidade da caçamba de 4,6 m³ - transporte com batelão sem propulsão com capacidade de 100 t - DMT 2.700 a 3.000 m</t>
  </si>
  <si>
    <t>Dragagem de material de 1ª categoria com clamshell sobre pontão flutuante - capacidade da caçamba de 4,6 m³ - transporte com batelão sem propulsão com capacidade de 100 t - DMT 300 a 600 m</t>
  </si>
  <si>
    <t>Dragagem de material de 1ª categoria com clamshell sobre pontão flutuante - capacidade da caçamba de 4,6 m³ - transporte com batelão sem propulsão com capacidade de 100 t - DMT 600 a 900 m</t>
  </si>
  <si>
    <t>Dragagem de material de 1ª categoria com clamshell sobre pontão flutuante - capacidade da caçamba de 4,6 m³ - transporte com batelão sem propulsão com capacidade de 100 t - DMT 900 a 1.200 m</t>
  </si>
  <si>
    <t>Dragagem de material de 1ª categoria com clamshell sobre pontão flutuante - capacidade da caçamba de 4,6 m³ - transporte com batelão sem propulsão com capacidade de 100 t - DMT de 3.000 m</t>
  </si>
  <si>
    <t>Dragagem de material de 1ª categoria com dragline - caçamba de 2,1 m³ - caminho de serviço em leito natural - DMT 1.000 a 1.200 m - com caminhão de 14 m³ e carregadeira</t>
  </si>
  <si>
    <t>Dragagem de material de 1ª categoria com dragline - caçamba de 2,1 m³ - caminho de serviço em leito natural - DMT 1.200 a 1.400 m - com caminhão de 14 m³ e carregadeira</t>
  </si>
  <si>
    <t>Dragagem de material de 1ª categoria com dragline - caçamba de 2,1 m³ - caminho de serviço em leito natural - DMT 1.400 a 1.600 m - com caminhão de 14 m³ e carregadeira</t>
  </si>
  <si>
    <t>Dragagem de material de 1ª categoria com dragline - caçamba de 2,1 m³ - caminho de serviço em leito natural - DMT 1.600 a 1.800 m - com caminhão de 14 m³ e carregadeira</t>
  </si>
  <si>
    <t>Dragagem de material de 1ª categoria com dragline - caçamba de 2,1 m³ - caminho de serviço em leito natural - DMT 1.800 a 2.000 m - com caminhão de 14 m³ e carregadeira</t>
  </si>
  <si>
    <t>Dragagem de material de 1ª categoria com dragline - caçamba de 2,1 m³ - caminho de serviço em leito natural - DMT 2.000 a 2.500 m - com caminhão de 14 m³ e carregadeira</t>
  </si>
  <si>
    <t>Dragagem de material de 1ª categoria com dragline - caçamba de 2,1 m³ - caminho de serviço em leito natural - DMT 2.500 a 3.000 m - com caminhão de 14 m³ e carregadeira</t>
  </si>
  <si>
    <t>Dragagem de material de 1ª categoria com dragline - caçamba de 2,1 m³ - caminho de serviço em leito natural - DMT 200 a 400 m - com caminhão de 14 m³ e carregadeira</t>
  </si>
  <si>
    <t>Dragagem de material de 1ª categoria com dragline - caçamba de 2,1 m³ - caminho de serviço em leito natural - DMT 400 a 600 m - com caminhão de 14 m³ e carregadeira</t>
  </si>
  <si>
    <t>Dragagem de material de 1ª categoria com dragline - caçamba de 2,1 m³ - caminho de serviço em leito natural - DMT 50 a 200 m - com caminhão de 14 m³ e carregadeira</t>
  </si>
  <si>
    <t>Dragagem de material de 1ª categoria com dragline - caçamba de 2,1 m³ - caminho de serviço em leito natural - DMT 600 a 800 m - com caminhão de 14 m³ e carregadeira</t>
  </si>
  <si>
    <t>Dragagem de material de 1ª categoria com dragline - caçamba de 2,1 m³ - caminho de serviço em leito natural - DMT 800 a 1.000 m - com caminhão de 14 m³ e carregadeira</t>
  </si>
  <si>
    <t>Dragagem de material de 1ª categoria com dragline - caçamba de 2,1 m³ - caminho de serviço em leito natural - DMT de 3.000 m - com caminhão de 14 m³ e carregadeira</t>
  </si>
  <si>
    <t>Dragagem de material de 1ª categoria com dragline - caçamba de 2,1 m³ - caminho de serviço em revestimento primário - DMT 1.000 a 1.200 m - com caminhão de 14 m³ e carregadeira</t>
  </si>
  <si>
    <t>Dragagem de material de 1ª categoria com dragline - caçamba de 2,1 m³ - caminho de serviço em revestimento primário - DMT 1.200 a 1.400 m - com caminhão de 14 m³ e carregadeira</t>
  </si>
  <si>
    <t>Dragagem de material de 1ª categoria com dragline - caçamba de 2,1 m³ - caminho de serviço em revestimento primário - DMT 1.400 a 1.600 m - com caminhão de 14 m³ e carregadeira</t>
  </si>
  <si>
    <t>Dragagem de material de 1ª categoria com dragline - caçamba de 2,1 m³ - caminho de serviço em revestimento primário - DMT 1.600 a 1.800 m - com caminhão de 14 m³ e carregadeira</t>
  </si>
  <si>
    <t>Dragagem de material de 1ª categoria com dragline - caçamba de 2,1 m³ - caminho de serviço em revestimento primário - DMT 1.800 a 2.000 m - com caminhão de 14 m³ e carregadeira</t>
  </si>
  <si>
    <t>Dragagem de material de 1ª categoria com dragline - caçamba de 2,1 m³ - caminho de serviço em revestimento primário - DMT 2.000 a 2.500 m - com caminhão de 14 m³ e carregadeira</t>
  </si>
  <si>
    <t>Dragagem de material de 1ª categoria com dragline - caçamba de 2,1 m³ - caminho de serviço em revestimento primário - DMT 2.500 a 3.000 m - com caminhão de 14 m³ e carregadeira</t>
  </si>
  <si>
    <t>Dragagem de material de 1ª categoria com dragline - caçamba de 2,1 m³ - caminho de serviço em revestimento primário - DMT 200 a 400 m - com caminhão de 14 m³ e carregadeira</t>
  </si>
  <si>
    <t>Dragagem de material de 1ª categoria com dragline - caçamba de 2,1 m³ - caminho de serviço em revestimento primário - DMT 400 a 600 m - com caminhão de 14 m³ e carregadeira</t>
  </si>
  <si>
    <t>Dragagem de material de 1ª categoria com dragline - caçamba de 2,1 m³ - caminho de serviço em revestimento primário - DMT 50 a 200 m - com caminhão de 14 m³ e carregadeira</t>
  </si>
  <si>
    <t>Dragagem de material de 1ª categoria com dragline - caçamba de 2,1 m³ - caminho de serviço em revestimento primário - DMT 600 a 800 m - com caminhão de 14 m³ e carregadeira</t>
  </si>
  <si>
    <t>Dragagem de material de 1ª categoria com dragline - caçamba de 2,1 m³ - caminho de serviço em revestimento primário - DMT 800 a 1.000 m - com caminhão de 14 m³ e carregadeira</t>
  </si>
  <si>
    <t>Dragagem de material de 1ª categoria com dragline - caçamba de 2,1 m³ - caminho de serviço em revestimento primário - DMT de 3.000 m - com caminhão de 14 m³ e carregadeira</t>
  </si>
  <si>
    <t>Dragagem de material de 1ª categoria com dragline - caçamba de 2,1 m³ - caminho de serviço pavimentado - DMT 1.000 a 1.200 m - com caminhão de 14 m³ e carregadeira</t>
  </si>
  <si>
    <t>Dragagem de material de 1ª categoria com dragline - caçamba de 2,1 m³ - caminho de serviço pavimentado - DMT 1.200 a 1.400 m - com caminhão de 14 m³ e carregadeira</t>
  </si>
  <si>
    <t>Dragagem de material de 1ª categoria com dragline - caçamba de 2,1 m³ - caminho de serviço pavimentado - DMT 1.400 a 1.600 m - com caminhão de 14 m³ e carregadeira</t>
  </si>
  <si>
    <t>Dragagem de material de 1ª categoria com dragline - caçamba de 2,1 m³ - caminho de serviço pavimentado - DMT 1.600 a 1.800 m - com caminhão de 14 m³ e carregadeira</t>
  </si>
  <si>
    <t>Dragagem de material de 1ª categoria com dragline - caçamba de 2,1 m³ - caminho de serviço pavimentado - DMT 1.800 a 2.000 m - com caminhão de 14 m³ e carregadeira</t>
  </si>
  <si>
    <t>Dragagem de material de 1ª categoria com dragline - caçamba de 2,1 m³ - caminho de serviço pavimentado - DMT 2.000 a 2.500 m - com caminhão de 14 m³ e carregadeira</t>
  </si>
  <si>
    <t>Dragagem de material de 1ª categoria com dragline - caçamba de 2,1 m³ - caminho de serviço pavimentado - DMT 2.500 a 3.000 m - com caminhão de 14 m³ e carregadeira</t>
  </si>
  <si>
    <t>Dragagem de material de 1ª categoria com dragline - caçamba de 2,1 m³ - caminho de serviço pavimentado - DMT 200 a 400 m - com caminhão de 14 m³ e carregadeira</t>
  </si>
  <si>
    <t>Dragagem de material de 1ª categoria com dragline - caçamba de 2,1 m³ - caminho de serviço pavimentado - DMT 400 a 600 m - com caminhão de 14 m³ e carregadeira</t>
  </si>
  <si>
    <t>Dragagem de material de 1ª categoria com dragline - caçamba de 2,1 m³ - caminho de serviço pavimentado - DMT 50 a 200 m - com caminhão de 14 m³ e carregadeira</t>
  </si>
  <si>
    <t>Dragagem de material de 1ª categoria com dragline - caçamba de 2,1 m³ - caminho de serviço pavimentado - DMT 600 a 800 m - com caminhão de 14 m³ e carregadeira</t>
  </si>
  <si>
    <t>Dragagem de material de 1ª categoria com dragline - caçamba de 2,1 m³ - caminho de serviço pavimentado - DMT 800 a 1.000 m - com caminhão de 14 m³ e carregadeira</t>
  </si>
  <si>
    <t>Dragagem de material de 1ª categoria com dragline - caçamba de 2,1 m³ - caminho de serviço pavimentado - DMT de 3.000 m - com caminhão de 14 m³ e carregadeira</t>
  </si>
  <si>
    <t>Dragagem de material de 1ª categoria com dragline - caçamba de 2,1 m³ - DMT até 50 m</t>
  </si>
  <si>
    <t>Dragagem de material de 1ª categoria com escavadeira hidráulica - capacidade de caçamba de 1,56 m³ - caminho de serviço em leito natural - DMT 1.000 a 1.200 m</t>
  </si>
  <si>
    <t>Dragagem de material de 1ª categoria com escavadeira hidráulica - capacidade de caçamba de 1,56 m³ - caminho de serviço em leito natural - DMT 1.200 a 1.400 m</t>
  </si>
  <si>
    <t>Dragagem de material de 1ª categoria com escavadeira hidráulica - capacidade de caçamba de 1,56 m³ - caminho de serviço em leito natural - DMT 1.400 a 1.600 m</t>
  </si>
  <si>
    <t>Dragagem de material de 1ª categoria com escavadeira hidráulica - capacidade de caçamba de 1,56 m³ - caminho de serviço em leito natural - DMT 1.600 a 1.800 m</t>
  </si>
  <si>
    <t>Dragagem de material de 1ª categoria com escavadeira hidráulica - capacidade de caçamba de 1,56 m³ - caminho de serviço em leito natural - DMT 1.800 a 2.000 m</t>
  </si>
  <si>
    <t>Dragagem de material de 1ª categoria com escavadeira hidráulica - capacidade de caçamba de 1,56 m³ - caminho de serviço em leito natural - DMT 2.000 a 2.500 m</t>
  </si>
  <si>
    <t>Dragagem de material de 1ª categoria com escavadeira hidráulica - capacidade de caçamba de 1,56 m³ - caminho de serviço em leito natural - DMT 2.500 a 3.000 m</t>
  </si>
  <si>
    <t>Dragagem de material de 1ª categoria com escavadeira hidráulica - capacidade de caçamba de 1,56 m³ - caminho de serviço em leito natural - DMT 200 a 400 m</t>
  </si>
  <si>
    <t>Dragagem de material de 1ª categoria com escavadeira hidráulica - capacidade de caçamba de 1,56 m³ - caminho de serviço em leito natural - DMT 3.000 m</t>
  </si>
  <si>
    <t>Dragagem de material de 1ª categoria com escavadeira hidráulica - capacidade de caçamba de 1,56 m³ - caminho de serviço em leito natural - DMT 400 a 600 m</t>
  </si>
  <si>
    <t>Dragagem de material de 1ª categoria com escavadeira hidráulica - capacidade de caçamba de 1,56 m³ - caminho de serviço em leito natural - DMT 50 a 200 m</t>
  </si>
  <si>
    <t>Dragagem de material de 1ª categoria com escavadeira hidráulica - capacidade de caçamba de 1,56 m³ - caminho de serviço em leito natural - DMT 600 a 800 m</t>
  </si>
  <si>
    <t>Dragagem de material de 1ª categoria com escavadeira hidráulica - capacidade de caçamba de 1,56 m³ - caminho de serviço em leito natural - DMT 800 a 1.000 m</t>
  </si>
  <si>
    <t>Dragagem de material de 1ª categoria com escavadeira hidráulica - capacidade de caçamba de 1,56 m³ - caminho de serviço em revestimento primário - DMT 1.000 a 1.200 m</t>
  </si>
  <si>
    <t>Dragagem de material de 1ª categoria com escavadeira hidráulica - capacidade de caçamba de 1,56 m³ - caminho de serviço em revestimento primário - DMT 1.200 a 1.400 m</t>
  </si>
  <si>
    <t>Dragagem de material de 1ª categoria com escavadeira hidráulica - capacidade de caçamba de 1,56 m³ - caminho de serviço em revestimento primário - DMT 1.400 a 1.600 m</t>
  </si>
  <si>
    <t>Dragagem de material de 1ª categoria com escavadeira hidráulica - capacidade de caçamba de 1,56 m³ - caminho de serviço em revestimento primário - DMT 1.600 a 1.800 m</t>
  </si>
  <si>
    <t>Dragagem de material de 1ª categoria com escavadeira hidráulica - capacidade de caçamba de 1,56 m³ - caminho de serviço em revestimento primário - DMT 1.800 a 2.000 m</t>
  </si>
  <si>
    <t>Dragagem de material de 1ª categoria com escavadeira hidráulica - capacidade de caçamba de 1,56 m³ - caminho de serviço em revestimento primário - DMT 2.000 a 2.500 m</t>
  </si>
  <si>
    <t>Dragagem de material de 1ª categoria com escavadeira hidráulica - capacidade de caçamba de 1,56 m³ - caminho de serviço em revestimento primário - DMT 2.500 a 3.000 m</t>
  </si>
  <si>
    <t>Dragagem de material de 1ª categoria com escavadeira hidráulica - capacidade de caçamba de 1,56 m³ - caminho de serviço em revestimento primário - DMT 200 a 400 m</t>
  </si>
  <si>
    <t>Dragagem de material de 1ª categoria com escavadeira hidráulica - capacidade de caçamba de 1,56 m³ - caminho de serviço em revestimento primário - DMT 3.000 m</t>
  </si>
  <si>
    <t>Dragagem de material de 1ª categoria com escavadeira hidráulica - capacidade de caçamba de 1,56 m³ - caminho de serviço em revestimento primário - DMT 400 a 600 m</t>
  </si>
  <si>
    <t>Dragagem de material de 1ª categoria com escavadeira hidráulica - capacidade de caçamba de 1,56 m³ - caminho de serviço em revestimento primário - DMT 50 a 200 m</t>
  </si>
  <si>
    <t>Dragagem de material de 1ª categoria com escavadeira hidráulica - capacidade de caçamba de 1,56 m³ - caminho de serviço em revestimento primário - DMT 600 a 800 m</t>
  </si>
  <si>
    <t>Dragagem de material de 1ª categoria com escavadeira hidráulica - capacidade de caçamba de 1,56 m³ - caminho de serviço em revestimento primário - DMT 800 a 1.000 m</t>
  </si>
  <si>
    <t>Dragagem de material de 1ª categoria com escavadeira hidráulica - capacidade de caçamba de 1,56 m³ - caminho de serviço pavimentado - DMT 1.000 a 1.200 m</t>
  </si>
  <si>
    <t>Dragagem de material de 1ª categoria com escavadeira hidráulica - capacidade de caçamba de 1,56 m³ - caminho de serviço pavimentado - DMT 1.200 a 1.400 m</t>
  </si>
  <si>
    <t>Dragagem de material de 1ª categoria com escavadeira hidráulica - capacidade de caçamba de 1,56 m³ - caminho de serviço pavimentado - DMT 1.400 a 1.600 m</t>
  </si>
  <si>
    <t>Dragagem de material de 1ª categoria com escavadeira hidráulica - capacidade de caçamba de 1,56 m³ - caminho de serviço pavimentado - DMT 1.600 a 1.800 m</t>
  </si>
  <si>
    <t>Dragagem de material de 1ª categoria com escavadeira hidráulica - capacidade de caçamba de 1,56 m³ - caminho de serviço pavimentado - DMT 1.800 a 2.000 m</t>
  </si>
  <si>
    <t>Dragagem de material de 1ª categoria com escavadeira hidráulica - capacidade de caçamba de 1,56 m³ - caminho de serviço pavimentado - DMT 2.000 a 2.500 m</t>
  </si>
  <si>
    <t>Dragagem de material de 1ª categoria com escavadeira hidráulica - capacidade de caçamba de 1,56 m³ - caminho de serviço pavimentado - DMT 2.500 a 3.000 m</t>
  </si>
  <si>
    <t>Dragagem de material de 1ª categoria com escavadeira hidráulica - capacidade de caçamba de 1,56 m³ - caminho de serviço pavimentado - DMT 200 a 400 m</t>
  </si>
  <si>
    <t>Dragagem de material de 1ª categoria com escavadeira hidráulica - capacidade de caçamba de 1,56 m³ - caminho de serviço pavimentado - DMT 3.000 m</t>
  </si>
  <si>
    <t>Dragagem de material de 1ª categoria com escavadeira hidráulica - capacidade de caçamba de 1,56 m³ - caminho de serviço pavimentado - DMT 400 a 600 m</t>
  </si>
  <si>
    <t>Dragagem de material de 1ª categoria com escavadeira hidráulica - capacidade de caçamba de 1,56 m³ - caminho de serviço pavimentado - DMT 50 a 200 m</t>
  </si>
  <si>
    <t>Dragagem de material de 1ª categoria com escavadeira hidráulica - capacidade de caçamba de 1,56 m³ - caminho de serviço pavimentado - DMT 600 a 800 m</t>
  </si>
  <si>
    <t>Dragagem de material de 1ª categoria com escavadeira hidráulica - capacidade de caçamba de 1,56 m³ - caminho de serviço pavimentado - DMT 800 a 1.000 m</t>
  </si>
  <si>
    <t>Dragagem de material de 1ª categoria com escavadeira hidráulica - capacidade de caçamba de 1,56 m³ - DMT 0 a 50 m</t>
  </si>
  <si>
    <t>Dragagem de material de 1ª categoria com escavadeira hidráulica sobre pontão flutuante - capacidade da caçamba de 1,56 m³ - transporte com batelão sem propulsão com capacidade de 100 t - DMT 0 a 300 m</t>
  </si>
  <si>
    <t>Dragagem de material de 1ª categoria com escavadeira hidráulica sobre pontão flutuante - capacidade da caçamba de 1,56 m³ - transporte com batelão sem propulsão com capacidade de 100 t - DMT 1.200 a 1.500 m</t>
  </si>
  <si>
    <t>Dragagem de material de 1ª categoria com escavadeira hidráulica sobre pontão flutuante - capacidade da caçamba de 1,56 m³ - transporte com batelão sem propulsão com capacidade de 100 t - DMT 1.500 a 1.800 m</t>
  </si>
  <si>
    <t>Dragagem de material de 1ª categoria com escavadeira hidráulica sobre pontão flutuante - capacidade da caçamba de 1,56 m³ - transporte com batelão sem propulsão com capacidade de 100 t - DMT 1.800 a 2.100 m</t>
  </si>
  <si>
    <t>Dragagem de material de 1ª categoria com escavadeira hidráulica sobre pontão flutuante - capacidade da caçamba de 1,56 m³ - transporte com batelão sem propulsão com capacidade de 100 t - DMT 2.100 a 2.400 m</t>
  </si>
  <si>
    <t>Dragagem de material de 1ª categoria com escavadeira hidráulica sobre pontão flutuante - capacidade da caçamba de 1,56 m³ - transporte com batelão sem propulsão com capacidade de 100 t - DMT 2.400 a 2.700 m</t>
  </si>
  <si>
    <t>Dragagem de material de 1ª categoria com escavadeira hidráulica sobre pontão flutuante - capacidade da caçamba de 1,56 m³ - transporte com batelão sem propulsão com capacidade de 100 t - DMT 2.700 a 3.000 m</t>
  </si>
  <si>
    <t>Dragagem de material de 1ª categoria com escavadeira hidráulica sobre pontão flutuante - capacidade da caçamba de 1,56 m³ - transporte com batelão sem propulsão com capacidade de 100 t - DMT 300 a 600 m</t>
  </si>
  <si>
    <t>Dragagem de material de 1ª categoria com escavadeira hidráulica sobre pontão flutuante - capacidade da caçamba de 1,56 m³ - transporte com batelão sem propulsão com capacidade de 100 t - DMT 600 a 900 m</t>
  </si>
  <si>
    <t>Dragagem de material de 1ª categoria com escavadeira hidráulica sobre pontão flutuante - capacidade da caçamba de 1,56 m³ - transporte com batelão sem propulsão com capacidade de 100 t - DMT 900 a 1.200 m</t>
  </si>
  <si>
    <t>Dragagem de material de 1ª categoria com escavadeira hidráulica sobre pontão flutuante - capacidade da caçamba de 1,56 m³ - transporte com batelão sem propulsão com capacidade de 100 t - DMT de 3.000 m</t>
  </si>
  <si>
    <t>Dragagem de silte com draga hopper - capacidade da cisterna de 1.000 m³ - DMT de 1.500 a 1.800 m</t>
  </si>
  <si>
    <t>Dragagem de silte com draga hopper - capacidade da cisterna de 1.000 m³ - DMT de 1.800 a 2.100 m</t>
  </si>
  <si>
    <t>Dragagem de silte com draga hopper - capacidade da cisterna de 1.000 m³ - DMT de 2.100 a 2.400 m</t>
  </si>
  <si>
    <t>Dragagem de silte com draga hopper - capacidade da cisterna de 1.000 m³ - DMT de 2.400 a 2.700 m</t>
  </si>
  <si>
    <t>Dragagem de silte com draga hopper - capacidade da cisterna de 1.000 m³ - DMT de 2.700 a 3.000 m</t>
  </si>
  <si>
    <t>Dragagem de silte com draga hopper - capacidade da cisterna de 1.000 m³ - DMT de 3.000 m</t>
  </si>
  <si>
    <t>Dragagem de silte com draga hopper - capacidade da cisterna de 10.000 m³ - DMT de 1.500 a 1.800 m</t>
  </si>
  <si>
    <t>Dragagem de silte com draga hopper - capacidade da cisterna de 10.000 m³ - DMT de 1.800 a 2.100 m</t>
  </si>
  <si>
    <t>Dragagem de silte com draga hopper - capacidade da cisterna de 10.000 m³ - DMT de 2.100 a 2.400 m</t>
  </si>
  <si>
    <t>Dragagem de silte com draga hopper - capacidade da cisterna de 10.000 m³ - DMT de 2.400 a 2.700 m</t>
  </si>
  <si>
    <t>Dragagem de silte com draga hopper - capacidade da cisterna de 10.000 m³ - DMT de 2.700 a 3.000 m</t>
  </si>
  <si>
    <t>Dragagem de silte com draga hopper - capacidade da cisterna de 10.000 m³ - DMT de 3.000 m</t>
  </si>
  <si>
    <t>Dragagem de silte com draga hopper - capacidade da cisterna de 15.000 m³ - DMT de 1.500 a 1.800 m</t>
  </si>
  <si>
    <t>Dragagem de silte com draga hopper - capacidade da cisterna de 15.000 m³ - DMT de 1.800 a 2.100 m</t>
  </si>
  <si>
    <t>Dragagem de silte com draga hopper - capacidade da cisterna de 15.000 m³ - DMT de 2.100 a 2.400 m</t>
  </si>
  <si>
    <t>Dragagem de silte com draga hopper - capacidade da cisterna de 15.000 m³ - DMT de 2.400 a 2.700 m</t>
  </si>
  <si>
    <t>Dragagem de silte com draga hopper - capacidade da cisterna de 15.000 m³ - DMT de 2.700 a 3.000 m</t>
  </si>
  <si>
    <t>Dragagem de silte com draga hopper - capacidade da cisterna de 15.000 m³ - DMT de 3.000 m</t>
  </si>
  <si>
    <t>Dragagem de silte com draga hopper - capacidade da cisterna de 2.000 m³ - DMT de 1.500 a 1.800 m</t>
  </si>
  <si>
    <t>Dragagem de silte com draga hopper - capacidade da cisterna de 2.000 m³ - DMT de 1.800 a 2.100 m</t>
  </si>
  <si>
    <t>Dragagem de silte com draga hopper - capacidade da cisterna de 2.000 m³ - DMT de 2.100 a 2.400 m</t>
  </si>
  <si>
    <t>Dragagem de silte com draga hopper - capacidade da cisterna de 2.000 m³ - DMT de 2.400 a 2.700 m</t>
  </si>
  <si>
    <t>Dragagem de silte com draga hopper - capacidade da cisterna de 2.000 m³ - DMT de 2.700 a 3.000 m</t>
  </si>
  <si>
    <t>Dragagem de silte com draga hopper - capacidade da cisterna de 2.000 m³ - DMT de 3.000 m</t>
  </si>
  <si>
    <t>Dragagem de silte com draga hopper - capacidade da cisterna de 20.000 m³ - DMT de 1.500 a 1.800 m</t>
  </si>
  <si>
    <t>Dragagem de silte com draga hopper - capacidade da cisterna de 20.000 m³ - DMT de 1.800 a 2.100 m</t>
  </si>
  <si>
    <t>Dragagem de silte com draga hopper - capacidade da cisterna de 20.000 m³ - DMT de 2.100 a 2.400 m</t>
  </si>
  <si>
    <t>Dragagem de silte com draga hopper - capacidade da cisterna de 20.000 m³ - DMT de 2.400 a 2.700 m</t>
  </si>
  <si>
    <t>Dragagem de silte com draga hopper - capacidade da cisterna de 20.000 m³ - DMT de 2.700 a 3.000 m</t>
  </si>
  <si>
    <t>Dragagem de silte com draga hopper - capacidade da cisterna de 20.000 m³ - DMT de 3.000 m</t>
  </si>
  <si>
    <t>Dragagem de silte com draga hopper - capacidade da cisterna de 3.000 m³ - DMT de 1.500 a 1.800 m</t>
  </si>
  <si>
    <t>Dragagem de silte com draga hopper - capacidade da cisterna de 3.000 m³ - DMT de 1.800 a 2.100 m</t>
  </si>
  <si>
    <t>Dragagem de silte com draga hopper - capacidade da cisterna de 3.000 m³ - DMT de 2.100 a 2.400 m</t>
  </si>
  <si>
    <t>Dragagem de silte com draga hopper - capacidade da cisterna de 3.000 m³ - DMT de 2.400 a 2.700 m</t>
  </si>
  <si>
    <t>Dragagem de silte com draga hopper - capacidade da cisterna de 3.000 m³ - DMT de 2.700 a 3.000 m</t>
  </si>
  <si>
    <t>Dragagem de silte com draga hopper - capacidade da cisterna de 3.000 m³ - DMT de 3.000 m</t>
  </si>
  <si>
    <t>Dragagem de silte com draga hopper - capacidade da cisterna de 4.000 m³ - DMT de 1.500 a 1.800 m</t>
  </si>
  <si>
    <t>Dragagem de silte com draga hopper - capacidade da cisterna de 4.000 m³ - DMT de 1.800 a 2.100 m</t>
  </si>
  <si>
    <t>Dragagem de silte com draga hopper - capacidade da cisterna de 4.000 m³ - DMT de 2.100 a 2.400 m</t>
  </si>
  <si>
    <t>Dragagem de silte com draga hopper - capacidade da cisterna de 4.000 m³ - DMT de 2.400 a 2.700 m</t>
  </si>
  <si>
    <t>Dragagem de silte com draga hopper - capacidade da cisterna de 4.000 m³ - DMT de 2.700 a 3.000 m</t>
  </si>
  <si>
    <t>Dragagem de silte com draga hopper - capacidade da cisterna de 4.000 m³ - DMT de 3.000 m</t>
  </si>
  <si>
    <t>Dragagem de silte com draga hopper - capacidade da cisterna de 5.000 m³ - DMT de 1.500 a 1.800 m</t>
  </si>
  <si>
    <t>Dragagem de silte com draga hopper - capacidade da cisterna de 5.000 m³ - DMT de 1.800 a 2.100 m</t>
  </si>
  <si>
    <t>Dragagem de silte com draga hopper - capacidade da cisterna de 5.000 m³ - DMT de 2.100 a 2.400 m</t>
  </si>
  <si>
    <t>Dragagem de silte com draga hopper - capacidade da cisterna de 5.000 m³ - DMT de 2.400 a 2.700 m</t>
  </si>
  <si>
    <t>Dragagem de silte com draga hopper - capacidade da cisterna de 5.000 m³ - DMT de 2.700 a 3.000 m</t>
  </si>
  <si>
    <t>Dragagem de silte com draga hopper - capacidade da cisterna de 5.000 m³ - DMT de 3.000 m</t>
  </si>
  <si>
    <t>Dragagem de silte com draga hopper - capacidade da cisterna de 750 m³ - DMT de 1.500 a 1.800 m</t>
  </si>
  <si>
    <t>Dragagem de silte com draga hopper - capacidade da cisterna de 750 m³ - DMT de 1.800 a 2.100 m</t>
  </si>
  <si>
    <t>Dragagem de silte com draga hopper - capacidade da cisterna de 750 m³ - DMT de 2.100 a 2.400 m</t>
  </si>
  <si>
    <t>Dragagem de silte com draga hopper - capacidade da cisterna de 750 m³ - DMT de 2.400 a 2.700 m</t>
  </si>
  <si>
    <t>Dragagem de silte com draga hopper - capacidade da cisterna de 750 m³ - DMT de 2.700 a 3.000 m</t>
  </si>
  <si>
    <t>Dragagem de silte com draga hopper - capacidade da cisterna de 750 m³ - DMT de 3.000 m</t>
  </si>
  <si>
    <t>Alvenaria de blocos de concreto 19 x 19 x 39 cm com espessura de 20 cm - areia comercial</t>
  </si>
  <si>
    <t>Alvenaria de blocos de concreto 19 x 19 x 39 cm com espessura de 20 cm - areia extraída</t>
  </si>
  <si>
    <t>Aplicação de geotêxtil não-tecido agulhado com resistência à tração longitudinal de 14 kN/m</t>
  </si>
  <si>
    <t>Aplicação de geotêxtil não-tecido agulhado com resistência à tração longitudinal de 31 kN/m</t>
  </si>
  <si>
    <t>Boca de lobo combinada - chapéu e grelha simples - BLC 01 - areia e brita comerciais</t>
  </si>
  <si>
    <t>Boca de lobo combinada - chapéu e grelha simples - BLC 01 - areia extraída e brita produzida</t>
  </si>
  <si>
    <t>Boca de lobo combinada - chapéu e grelha simples - BLC 02 - areia e brita comerciais</t>
  </si>
  <si>
    <t>Boca de lobo combinada - chapéu e grelha simples - BLC 02 - areia extraída e brita produzida</t>
  </si>
  <si>
    <t>Boca de lobo dupla - grelha de concreto - BLDG 01 - areia e brita comerciais</t>
  </si>
  <si>
    <t>Boca de lobo dupla - grelha de concreto - BLDG 01 - areia extraída e brita produzida</t>
  </si>
  <si>
    <t>Boca de lobo dupla - grelha de concreto - BLDG 02 - areia e brita comerciais</t>
  </si>
  <si>
    <t>Boca de lobo dupla - grelha de concreto - BLDG 02 - areia extraída e brita produzida</t>
  </si>
  <si>
    <t>Boca de lobo dupla - grelha de concreto - BLDG 03 - areia e brita comerciais</t>
  </si>
  <si>
    <t>Boca de lobo dupla - grelha de concreto - BLDG 03 - areia extraída e brita produzida</t>
  </si>
  <si>
    <t>Boca de lobo dupla - grelha de concreto - BLDG 04 - areia e brita comerciais</t>
  </si>
  <si>
    <t>Boca de lobo dupla - grelha de concreto - BLDG 04 - areia extraída e brita produzida</t>
  </si>
  <si>
    <t>Boca de lobo simples - BLS 01 - areia e brita comerciais</t>
  </si>
  <si>
    <t>Boca de lobo simples - BLS 01 - areia extraída e brita produzida</t>
  </si>
  <si>
    <t>Boca de lobo simples - BLS 02 - areia e brita comerciais</t>
  </si>
  <si>
    <t>Boca de lobo simples - BLS 02 - areia extraída e brita produzida</t>
  </si>
  <si>
    <t>Boca de lobo simples - grelha de concreto - BLSG 01 - areia e brita comerciais</t>
  </si>
  <si>
    <t>Boca de lobo simples - grelha de concreto - BLSG 01 - areia extraída e brita produzida</t>
  </si>
  <si>
    <t>Boca de lobo simples - grelha de concreto - BLSG 02 - areia e brita comerciais</t>
  </si>
  <si>
    <t>Boca de lobo simples - grelha de concreto - BLSG 02 - areia extraída e brita produzida</t>
  </si>
  <si>
    <t>Boca de lobo simples - grelha de concreto - BLSG 03 - areia e brita comerciais</t>
  </si>
  <si>
    <t>Boca de lobo simples - grelha de concreto - BLSG 03 - areia extraída e brita produzida</t>
  </si>
  <si>
    <t>Boca de lobo simples - grelha de concreto - BLSG 04 - areia e brita comerciais</t>
  </si>
  <si>
    <t>Boca de lobo simples - grelha de concreto - BLSG 04 - areia extraída e brita produzida</t>
  </si>
  <si>
    <t>Boca de saída para dreno longitudinal profundo - BSD 01 - tubo de concreto perfurado - areia e brita comerciais</t>
  </si>
  <si>
    <t>Boca de saída para dreno longitudinal profundo - BSD 01 - tubo de concreto perfurado - areia extraída e brita produzida</t>
  </si>
  <si>
    <t>Boca de saída para dreno longitudinal profundo - BSD 01 - tubo de PEAD - areia e brita comerciais</t>
  </si>
  <si>
    <t>Boca de saída para dreno longitudinal profundo - BSD 01 - tubo de PEAD - areia extraída e brita produzida</t>
  </si>
  <si>
    <t>Boca de saída para dreno longitudinal profundo - BSD 02 - tubo de concreto perfurado - areia e brita comerciais</t>
  </si>
  <si>
    <t>Boca de saída para dreno longitudinal profundo - BSD 02 - tubo de concreto perfurado - areia extraída e brita produzida</t>
  </si>
  <si>
    <t>Boca de saída para dreno longitudinal profundo - BSD 02 - tubo de PEAD - areia e brita comerciais</t>
  </si>
  <si>
    <t>Boca de saída para dreno longitudinal profundo - BSD 02 - tubo de PEAD - areia extraída e brita produzida</t>
  </si>
  <si>
    <t>Boca de saída para dreno sub-horizontal em material de 1ª categoria - BSD 04 - areia e brita comerciais</t>
  </si>
  <si>
    <t>Boca de saída para dreno sub-horizontal em material de 1ª categoria - BSD 04 - areia extraída e brita produzida</t>
  </si>
  <si>
    <t>Boca de saída para dreno sub-horizontal em material de 2ª categoria - BSD 04 - areia e brita comerciais</t>
  </si>
  <si>
    <t>Boca de saída para dreno sub-horizontal em material de 2ª categoria - BSD 04 - areia extraída e brita produzida</t>
  </si>
  <si>
    <t>Boca de saída para dreno subsuperficial - BSD 03 - areia e brita comerciais</t>
  </si>
  <si>
    <t>Boca de saída para dreno subsuperficial - BSD 03 - areia extraída e brita produzida</t>
  </si>
  <si>
    <t>Caixa coletora de sarjeta - CCS 01 - com grelha de concreto - TCC 01 - areia e brita comerciais</t>
  </si>
  <si>
    <t>Caixa coletora de sarjeta - CCS 01 - com grelha de concreto - TCC 01 - areia extraída e brita produzida</t>
  </si>
  <si>
    <t>Caixa coletora de sarjeta - CCS 01 - com grelha de ferro - TCC 02 - areia e brita comerciais</t>
  </si>
  <si>
    <t>Caixa coletora de sarjeta - CCS 01 - com grelha de ferro - TCC 02 - areia extraída e brita produzida</t>
  </si>
  <si>
    <t>Caixa coletora de sarjeta - CCS 02 - com grelha de concreto - TCC 01 - areia e brita comerciais</t>
  </si>
  <si>
    <t>Caixa coletora de sarjeta - CCS 02 - com grelha de concreto - TCC 01 - areia extraída e brita produzida</t>
  </si>
  <si>
    <t>Caixa coletora de sarjeta - CCS 02 - com grelha de ferro - TCC 02 - areia e brita comerciais</t>
  </si>
  <si>
    <t>Caixa coletora de sarjeta - CCS 02 - com grelha de ferro - TCC 02 - areia extraída e brita produzida</t>
  </si>
  <si>
    <t>Caixa coletora de sarjeta - CCS 03 - com grelha de concreto - TCC 01 - areia e brita comerciais</t>
  </si>
  <si>
    <t>Caixa coletora de sarjeta - CCS 03 - com grelha de concreto - TCC 01 - areia extraída e brita produzida</t>
  </si>
  <si>
    <t>Caixa coletora de sarjeta - CCS 03 - com grelha de ferro - TCC 02 - areia e brita comerciais</t>
  </si>
  <si>
    <t>Caixa coletora de sarjeta - CCS 03 - com grelha de ferro - TCC 02 - areia extraída e brita produzida</t>
  </si>
  <si>
    <t>Caixa coletora de sarjeta - CCS 04 - com grelha de concreto - TCC 01 - areia e brita comerciais</t>
  </si>
  <si>
    <t>Caixa coletora de sarjeta - CCS 04 - com grelha de concreto - TCC 01 - areia extraída e brita produzida</t>
  </si>
  <si>
    <t>Caixa coletora de sarjeta - CCS 04 - com grelha de ferro - TCC 02 - areia e brita comerciais</t>
  </si>
  <si>
    <t>Caixa coletora de sarjeta - CCS 04 - com grelha de ferro - TCC 02 - areia extraída e brita produzida</t>
  </si>
  <si>
    <t>Caixa coletora de sarjeta - CCS 05 - com grelha de concreto - TCC 01 - areia e brita comerciais</t>
  </si>
  <si>
    <t>Caixa coletora de sarjeta - CCS 05 - com grelha de concreto - TCC 01 - areia extraída e brita produzida</t>
  </si>
  <si>
    <t>Caixa coletora de sarjeta - CCS 05 - com grelha de ferro - TCC 02 - areia e brita comerciais</t>
  </si>
  <si>
    <t>Caixa coletora de sarjeta - CCS 05 - com grelha de ferro - TCC 02 - areia extraída e brita produzida</t>
  </si>
  <si>
    <t>Caixa coletora de sarjeta - CCS 06 - com grelha de concreto - TCC 01 - areia e brita comerciais</t>
  </si>
  <si>
    <t>Caixa coletora de sarjeta - CCS 06 - com grelha de concreto - TCC 01 - areia extraída e brita produzida</t>
  </si>
  <si>
    <t>Caixa coletora de sarjeta - CCS 06 - com grelha de ferro - TCC 02 - areia e brita comerciais</t>
  </si>
  <si>
    <t>Caixa coletora de sarjeta - CCS 06 - com grelha de ferro - TCC 02 - areia extraída e brita produzida</t>
  </si>
  <si>
    <t>Caixa coletora de sarjeta - CCS 07 - com grelha de concreto - TCC 01 - areia e brita comerciais</t>
  </si>
  <si>
    <t>Caixa coletora de sarjeta - CCS 07 - com grelha de concreto - TCC 01 - areia extraída e brita produzida</t>
  </si>
  <si>
    <t>Caixa coletora de sarjeta - CCS 07 - com grelha de ferro - TCC 02 - areia e brita comerciais</t>
  </si>
  <si>
    <t>Caixa coletora de sarjeta - CCS 07 - com grelha de ferro - TCC 02 - areia extraída e brita produzida</t>
  </si>
  <si>
    <t>Caixa coletora de sarjeta - CCS 08 - com grelha de concreto - TCC 01 - areia e brita comerciais</t>
  </si>
  <si>
    <t>Caixa coletora de sarjeta - CCS 08 - com grelha de concreto - TCC 01 - areia extraída e brita produzida</t>
  </si>
  <si>
    <t>Caixa coletora de sarjeta - CCS 08 - com grelha de ferro - TCC 02 - areia e brita comerciais</t>
  </si>
  <si>
    <t>Caixa coletora de sarjeta - CCS 08 - com grelha de ferro - TCC 02 - areia extraída e brita produzida</t>
  </si>
  <si>
    <t>Caixa coletora de sarjeta - CCS 09 - com grelha de concreto - TCC 01 - areia e brita comerciais</t>
  </si>
  <si>
    <t>Caixa coletora de sarjeta - CCS 09 - com grelha de concreto - TCC 01 - areia extraída e brita produzida</t>
  </si>
  <si>
    <t>Caixa coletora de sarjeta - CCS 09 - com grelha de ferro - TCC 02 - areia e brita comerciais</t>
  </si>
  <si>
    <t>Caixa coletora de sarjeta - CCS 09 - com grelha de ferro - TCC 02 - areia extraída e brita produzida</t>
  </si>
  <si>
    <t>Caixa coletora de sarjeta - CCS 10 - com grelha de concreto - TCC 01 - areia e brita comerciais</t>
  </si>
  <si>
    <t>Caixa coletora de sarjeta - CCS 10 - com grelha de concreto - TCC 01 - areia extraída e brita produzida</t>
  </si>
  <si>
    <t>Caixa coletora de sarjeta - CCS 10 - com grelha de ferro - TCC 02 - areia e brita comerciais</t>
  </si>
  <si>
    <t>Caixa coletora de sarjeta - CCS 10 - com grelha de ferro - TCC 02 - areia extraída e brita produzida</t>
  </si>
  <si>
    <t>Caixa coletora de sarjeta - CCS 11 - com grelha de concreto - TCC 01 - areia e brita comerciais</t>
  </si>
  <si>
    <t>Caixa coletora de sarjeta - CCS 11 - com grelha de concreto - TCC 01 - areia extraída e brita produzida</t>
  </si>
  <si>
    <t>Caixa coletora de sarjeta - CCS 11 - com grelha de ferro - TCC 02 - areia e brita comerciais</t>
  </si>
  <si>
    <t>Caixa coletora de sarjeta - CCS 11 - com grelha de ferro - TCC 02 - areia extraída e brita produzida</t>
  </si>
  <si>
    <t>Caixa coletora de sarjeta - CCS 12 - com grelha de concreto - TCC 01 - areia e brita comerciais</t>
  </si>
  <si>
    <t>Caixa coletora de sarjeta - CCS 12 - com grelha de concreto - TCC 01 - areia extraída e brita produzida</t>
  </si>
  <si>
    <t>Caixa coletora de sarjeta - CCS 12 - com grelha de ferro - TCC 02 - areia e brita comerciais</t>
  </si>
  <si>
    <t>Caixa coletora de sarjeta - CCS 12 - com grelha de ferro - TCC 02 - areia extraída e brita produzida</t>
  </si>
  <si>
    <t>Caixa coletora de sarjeta - CCS 13 - com grelha de concreto - TCC 01 - areia e brita comerciais</t>
  </si>
  <si>
    <t>Caixa coletora de sarjeta - CCS 13 - com grelha de concreto - TCC 01 - areia extraída e brita produzida</t>
  </si>
  <si>
    <t>Caixa coletora de sarjeta - CCS 13 - com grelha de ferro - TCC 02 - areia e brita comerciais</t>
  </si>
  <si>
    <t>Caixa coletora de sarjeta - CCS 13 - com grelha de ferro - TCC 02 - areia extraída e brita produzida</t>
  </si>
  <si>
    <t>Caixa coletora de sarjeta - CCS 14 - com grelha de concreto - TCC 01 - areia e brita comerciais</t>
  </si>
  <si>
    <t>Caixa coletora de sarjeta - CCS 14 - com grelha de concreto - TCC 01 - areia extraída e brita produzida</t>
  </si>
  <si>
    <t>Caixa coletora de sarjeta - CCS 14 - com grelha de ferro - TCC 02 - areia e brita comerciais</t>
  </si>
  <si>
    <t>Caixa coletora de sarjeta - CCS 14 - com grelha de ferro - TCC 02 - areia extraída e brita produzida</t>
  </si>
  <si>
    <t>Caixa coletora de sarjeta - CCS 15 - com grelha de concreto - TCC 01 - areia e brita comerciais</t>
  </si>
  <si>
    <t>Caixa coletora de sarjeta - CCS 15 - com grelha de concreto - TCC 01 - areia extraída e brita produzida</t>
  </si>
  <si>
    <t>Caixa coletora de sarjeta - CCS 15 - com grelha de ferro - TCC 02 - areia e brita comerciais</t>
  </si>
  <si>
    <t>Caixa coletora de sarjeta - CCS 15 - com grelha de ferro - TCC 02 - areia extraída e brita produzida</t>
  </si>
  <si>
    <t>Caixa coletora de sarjeta - CCS 16 - com grelha de concreto - TCC 01 - areia e brita comerciais</t>
  </si>
  <si>
    <t>Caixa coletora de sarjeta - CCS 16 - com grelha de concreto - TCC 01 - areia extraída e brita produzida</t>
  </si>
  <si>
    <t>Caixa coletora de sarjeta - CCS 16 - com grelha de ferro - TCC 02 - areia e brita comerciais</t>
  </si>
  <si>
    <t>Caixa coletora de sarjeta - CCS 16 - com grelha de ferro - TCC 02 - areia extraída e brita produzida</t>
  </si>
  <si>
    <t>Caixa coletora de sarjeta - CCS 17 - com grelha de concreto - TCC 01 - areia e brita comerciais</t>
  </si>
  <si>
    <t>Caixa coletora de sarjeta - CCS 17 - com grelha de concreto - TCC 01 - areia extraída e brita produzida</t>
  </si>
  <si>
    <t>Caixa coletora de sarjeta - CCS 17 - com grelha de ferro - TCC 02 - areia e brita comerciais</t>
  </si>
  <si>
    <t>Caixa coletora de sarjeta - CCS 17 - com grelha de ferro - TCC 02 - areia extraída e brita produzida</t>
  </si>
  <si>
    <t>Caixa coletora de sarjeta - CCS 18 - com grelha de concreto - TCC 01 - areia e brita comerciais</t>
  </si>
  <si>
    <t>Caixa coletora de sarjeta - CCS 18 - com grelha de concreto - TCC 01 - areia extraída e brita produzida</t>
  </si>
  <si>
    <t>Caixa coletora de sarjeta - CCS 18 - com grelha de ferro - TCC 02 - areia e brita comerciais</t>
  </si>
  <si>
    <t>Caixa coletora de sarjeta - CCS 18 - com grelha de ferro - TCC 02 - areia extraída e brita produzida</t>
  </si>
  <si>
    <t>Caixa coletora de sarjeta - CCS 19 - com grelha de concreto - TCC 01 - areia e brita comerciais</t>
  </si>
  <si>
    <t>Caixa coletora de sarjeta - CCS 19 - com grelha de concreto - TCC 01 - areia extraída e brita produzida</t>
  </si>
  <si>
    <t>Caixa coletora de sarjeta - CCS 19 - com grelha de ferro - TCC 02 - areia e brita comerciais</t>
  </si>
  <si>
    <t>Caixa coletora de sarjeta - CCS 19 - com grelha de ferro - TCC 02 - areia extraída e brita produzida</t>
  </si>
  <si>
    <t>Caixa coletora de sarjeta - CCS 20 - com grelha de concreto - TCC 01 - areia e brita comerciais</t>
  </si>
  <si>
    <t>Caixa coletora de sarjeta - CCS 20 - com grelha de concreto - TCC 01 - areia extraída e brita produzida</t>
  </si>
  <si>
    <t>Caixa coletora de sarjeta - CCS 20 - com grelha de ferro - TCC 02 - areia e brita comerciais</t>
  </si>
  <si>
    <t>Caixa coletora de sarjeta - CCS 20 - com grelha de ferro - TCC 02 - areia extraída e brita produzida</t>
  </si>
  <si>
    <t>Caixa coletora de talvegue - CCT 01 - areia e brita comerciais</t>
  </si>
  <si>
    <t>Caixa coletora de talvegue - CCT 01 - areia extraída e brita produzida</t>
  </si>
  <si>
    <t>Caixa coletora de talvegue - CCT 02 - areia e brita comerciais</t>
  </si>
  <si>
    <t>Caixa coletora de talvegue - CCT 02 - areia extraída e brita produzida</t>
  </si>
  <si>
    <t>Caixa coletora de talvegue - CCT 03 - areia e brita comerciais</t>
  </si>
  <si>
    <t>Caixa coletora de talvegue - CCT 03 - areia extraída e brita produzida</t>
  </si>
  <si>
    <t>Caixa coletora de talvegue - CCT 04 - areia e brita comerciais</t>
  </si>
  <si>
    <t>Caixa coletora de talvegue - CCT 04 - areia extraída e brita produzida</t>
  </si>
  <si>
    <t>Caixa coletora de talvegue - CCT 05 - areia e brita comerciais</t>
  </si>
  <si>
    <t>Caixa coletora de talvegue - CCT 05 - areia extraída e brita produzida</t>
  </si>
  <si>
    <t>Caixa coletora de talvegue - CCT 06 - areia e brita comerciais</t>
  </si>
  <si>
    <t>Caixa coletora de talvegue - CCT 06 - areia extraída e brita produzida</t>
  </si>
  <si>
    <t>Caixa coletora de talvegue - CCT 07 - areia e brita comerciais</t>
  </si>
  <si>
    <t>Caixa coletora de talvegue - CCT 07 - areia extraída e brita produzida</t>
  </si>
  <si>
    <t>Caixa coletora de talvegue - CCT 08 - areia e brita comerciais</t>
  </si>
  <si>
    <t>Caixa coletora de talvegue - CCT 08 - areia extraída e brita produzida</t>
  </si>
  <si>
    <t>Caixa coletora de talvegue - CCT 09 - areia e brita comerciais</t>
  </si>
  <si>
    <t>Caixa coletora de talvegue - CCT 09 - areia extraída e brita produzida</t>
  </si>
  <si>
    <t>Caixa coletora de talvegue - CCT 10 - areia e brita comerciais</t>
  </si>
  <si>
    <t>Caixa coletora de talvegue - CCT 10 - areia extraída e brita produzida</t>
  </si>
  <si>
    <t>Caixa coletora de talvegue - CCT 11 - areia e brita comerciais</t>
  </si>
  <si>
    <t>Caixa coletora de talvegue - CCT 11 - areia extraída e brita produzida</t>
  </si>
  <si>
    <t>Caixa coletora de talvegue - CCT 12 - areia e brita comerciais</t>
  </si>
  <si>
    <t>Caixa coletora de talvegue - CCT 12 - areia extraída e brita produzida</t>
  </si>
  <si>
    <t>Caixa coletora de talvegue - CCT 13 - areia e brita comerciais</t>
  </si>
  <si>
    <t>Caixa coletora de talvegue - CCT 13 - areia extraída e brita produzida</t>
  </si>
  <si>
    <t>Caixa coletora de talvegue - CCT 14 - areia e brita comerciais</t>
  </si>
  <si>
    <t>Caixa coletora de talvegue - CCT 14 - areia extraída e brita produzida</t>
  </si>
  <si>
    <t>Caixa coletora de talvegue - CCT 15 - areia e brita comerciais</t>
  </si>
  <si>
    <t>Caixa coletora de talvegue - CCT 15 - areia extraída e brita produzida</t>
  </si>
  <si>
    <t>Caixa coletora de talvegue - CCT 16 - areia e brita comerciais</t>
  </si>
  <si>
    <t>Caixa coletora de talvegue - CCT 16 - areia extraída e brita produzida</t>
  </si>
  <si>
    <t>Caixa coletora de talvegue - CCT 17 - areia e brita comerciais</t>
  </si>
  <si>
    <t>Caixa coletora de talvegue - CCT 17 - areia extraída e brita produzida</t>
  </si>
  <si>
    <t>Caixa coletora de talvegue - CCT 18 - areia e brita comerciais</t>
  </si>
  <si>
    <t>Caixa coletora de talvegue - CCT 18 - areia extraída e brita produzida</t>
  </si>
  <si>
    <t>Caixa coletora de talvegue - CCT 19 - areia e brita comerciais</t>
  </si>
  <si>
    <t>Caixa coletora de talvegue - CCT 19 - areia extraída e brita produzida</t>
  </si>
  <si>
    <t>Caixa coletora de talvegue - CCT 20 - areia e brita comerciais</t>
  </si>
  <si>
    <t>Caixa coletora de talvegue - CCT 20 - areia extraída e brita produzida</t>
  </si>
  <si>
    <t>Caixa de ligação e passagem - CLP 01 - areia e brita comerciais</t>
  </si>
  <si>
    <t>Caixa de ligação e passagem - CLP 01 - areia extraída e brita produzida</t>
  </si>
  <si>
    <t>Caixa de ligação e passagem - CLP 02 - areia e brita comerciais</t>
  </si>
  <si>
    <t>Caixa de ligação e passagem - CLP 02 - areia extraída e brita produzida</t>
  </si>
  <si>
    <t>Caixa de ligação e passagem - CLP 03 - areia e brita comerciais</t>
  </si>
  <si>
    <t>Caixa de ligação e passagem - CLP 03 - areia extraída e brita produzida</t>
  </si>
  <si>
    <t>Caixa de ligação e passagem - CLP 04 - areia e brita comerciais</t>
  </si>
  <si>
    <t>Caixa de ligação e passagem - CLP 04 - areia extraída e brita produzida</t>
  </si>
  <si>
    <t>Caixa de ligação e passagem - CLP 05 - areia e brita comerciais</t>
  </si>
  <si>
    <t>Caixa de ligação e passagem - CLP 05 - areia extraída e brita produzida</t>
  </si>
  <si>
    <t>Caixa de ligação e passagem - CLP 06 - areia e brita comerciais</t>
  </si>
  <si>
    <t>Caixa de ligação e passagem - CLP 06 - areia extraída e brita produzida</t>
  </si>
  <si>
    <t>Caixa de ligação e passagem - CLP 07 - areia e brita comerciais</t>
  </si>
  <si>
    <t>Caixa de ligação e passagem - CLP 07 - areia extraída e brita produzida</t>
  </si>
  <si>
    <t>Caixa de ligação e passagem - CLP 08 - areia e brita comerciais</t>
  </si>
  <si>
    <t>Caixa de ligação e passagem - CLP 08 - areia extraída e brita produzida</t>
  </si>
  <si>
    <t>Caixa de ligação e passagem - CLP 09 - areia e brita comerciais</t>
  </si>
  <si>
    <t>Caixa de ligação e passagem - CLP 09 - areia extraída e brita produzida</t>
  </si>
  <si>
    <t>Caixa de ligação e passagem - CLP 10 - areia e brita comerciais</t>
  </si>
  <si>
    <t>Caixa de ligação e passagem - CLP 10 - areia extraída e brita produzida</t>
  </si>
  <si>
    <t>Caixa de ligação e passagem - CLP 11 - areia e brita comerciais</t>
  </si>
  <si>
    <t>Caixa de ligação e passagem - CLP 11 - areia extraída e brita produzida</t>
  </si>
  <si>
    <t>Caixa de ligação e passagem - CLP 12 - areia e brita comerciais</t>
  </si>
  <si>
    <t>Caixa de ligação e passagem - CLP 12 - areia extraída e brita produzida</t>
  </si>
  <si>
    <t>Caixa de ligação e passagem - CLP 13 - areia e brita comerciais</t>
  </si>
  <si>
    <t>Caixa de ligação e passagem - CLP 13 - areia extraída e brita produzida</t>
  </si>
  <si>
    <t>Caixa de ligação e passagem - CLP 14 - areia e brita comerciais</t>
  </si>
  <si>
    <t>Caixa de ligação e passagem - CLP 14 - areia extraída e brita produzida</t>
  </si>
  <si>
    <t>Caixa de ligação e passagem - CLP 15 - areia e brita comerciais</t>
  </si>
  <si>
    <t>Caixa de ligação e passagem - CLP 15 - areia extraída e brita produzida</t>
  </si>
  <si>
    <t>Caixa de ligação e passagem - CLP 16 - areia e brita comerciais</t>
  </si>
  <si>
    <t>Caixa de ligação e passagem - CLP 16 - areia extraída e brita produzida</t>
  </si>
  <si>
    <t>Caixa de ligação e passagem - CLP 17 - areia e brita comerciais</t>
  </si>
  <si>
    <t>Caixa de ligação e passagem - CLP 17 - areia extraída e brita produzida</t>
  </si>
  <si>
    <t>Caixa de ligação e passagem - CLP 18 - areia e brita comerciais</t>
  </si>
  <si>
    <t>Caixa de ligação e passagem - CLP 18 - areia extraída e brita produzida</t>
  </si>
  <si>
    <t>Camada drenante para proteção de muros de contenção - areia comercial</t>
  </si>
  <si>
    <t>Camada drenante para proteção de muros de contenção - areia extraída</t>
  </si>
  <si>
    <t>Camada drenante para proteção de muros de contenção - brita comercial</t>
  </si>
  <si>
    <t>Camada drenante para proteção de muros de contenção - brita produzida</t>
  </si>
  <si>
    <t>Canal em polietileno e polipropileno com efeito autolimpante e abertura de captação em ferro fundido dúctil - carga de controle de 900 kN - 100,0 x 21,0 x 57,9 cm - fornecimento e instalação em pavimento de asfalto</t>
  </si>
  <si>
    <t>Canal em polietileno e polipropileno com efeito autolimpante e abertura de captação em ferro fundido dúctil - carga de controle de 900 kN - 100,0 x 25,2 x 66,5 cm - fornecimento e instalação em pavimento de asfalto</t>
  </si>
  <si>
    <t>Canal em polietileno e polipropileno com efeito autolimpante e abertura de captação em ferro fundido dúctil - carga de controle de 900 kN - 100,0 x 42,0 x 95,0 cm - fornecimento e instalação em pavimento de asfalto</t>
  </si>
  <si>
    <t>Canal em polietileno e polipropileno com efeito autolimpante e abertura de captação em ferro fundido dúctil - carga de controle de 900 kN - 114,2 x 78,0 x 106,0 cm - fornecimento e instalação em pavimento de asfalto</t>
  </si>
  <si>
    <t>Canal em polietileno e polipropileno com efeito autolimpante e grelha de encaixe em ferro fundido dúctil - carga de controle de 400 kN - 100,0 x 14,7 x 18,6 cm - fornecimento e instalação em pavimento de asfalto</t>
  </si>
  <si>
    <t>Canal em polietileno e polipropileno com efeito autolimpante e grelha de encaixe em ferro fundido dúctil - carga de controle de 400 kN - 100,0 x 24,7 x 23,6 cm - fornecimento e instalação em pavimento de asfalto</t>
  </si>
  <si>
    <t>Canal em polietileno e polipropileno com efeito autolimpante e grelha de encaixe em ferro fundido dúctil - carga de controle de 400 kN - 100,0 x 34,9 x 29,4 cm - fornecimento e instalação em pavimento de asfalto</t>
  </si>
  <si>
    <t>Canal em polietileno e polipropileno com efeito autolimpante e grelha de encaixe em ferro fundido dúctil - carga de controle de 600 kN - 100,0 x 16,0 x 15,0 cm - fornecimento e instalação em pavimento de asfalto</t>
  </si>
  <si>
    <t>Canal em polietileno e polipropileno com efeito autolimpante e grelha de encaixe em ferro fundido dúctil - carga de controle de 600 kN - 100,0 x 21,2 x 21,0 cm - fornecimento e instalação em pavimento de asfalto</t>
  </si>
  <si>
    <t>Canal em polietileno e polipropileno com efeito autolimpante e grelha de encaixe em ferro fundido dúctil - carga de controle de 600 kN - 100,0 x 26,2 x 20,0 cm - fornecimento e instalação em pavimento de asfalto</t>
  </si>
  <si>
    <t>Canal em polietileno e polipropileno com efeito autolimpante e grelha de encaixe em poliamida reforçada - carga de controle de 250 kN - 100,0 x 16,0 x 15,0 cm - fornecimento e instalação em pavimento de asfalto</t>
  </si>
  <si>
    <t>Canal em polietileno e polipropileno com efeito autolimpante e grelha de encaixe em poliamida reforçada - carga de controle de 250 kN - 100,0 x 16,0 x 20,0 cm - fornecimento e instalação em pavimento de asfalto</t>
  </si>
  <si>
    <t>Canal em polietileno e polipropileno com efeito autolimpante e grelha de encaixe em poliamida reforçada - carga de controle de 250 kN - 100,0 x 16,0 x 7,5 cm - fornecimento e instalação em pavimento de asfalto</t>
  </si>
  <si>
    <t>Canal monobloco com corpo e grelha em concreto polímero com efeito autolimpante - carga de controle de 400 kN - 100,0 x 15,0 x 23,0 cm - fornecimento e instalação em pavimento de asfalto</t>
  </si>
  <si>
    <t>Canal monobloco com corpo e grelha em concreto polímero com efeito autolimpante - carga de controle de 400 kN - 100,0 x 15,0 x 23,0 cm - fornecimento e instalação em pavimento de concreto</t>
  </si>
  <si>
    <t>Canal monobloco com corpo e grelha em concreto polímero com efeito autolimpante - carga de controle de 400 kN - 100,0 x 25,0 x 32,0 cm - fornecimento e instalação em pavimento de asfalto</t>
  </si>
  <si>
    <t>Canal monobloco com corpo e grelha em concreto polímero com efeito autolimpante - carga de controle de 400 kN - 100,0 x 25,0 x 32,0 cm - fornecimento e instalação em pavimento de concreto</t>
  </si>
  <si>
    <t>Canal monobloco com corpo e grelha em concreto polímero com efeito autolimpante - carga de controle de 900 kN - 100,0 x 16,0 x 26,5 cm - fornecimento e instalação em pavimento de asfalto</t>
  </si>
  <si>
    <t>Canal monobloco com corpo e grelha em concreto polímero com efeito autolimpante - carga de controle de 900 kN - 100,0 x 16,0 x 26,5 cm - fornecimento e instalação em pavimento de concreto</t>
  </si>
  <si>
    <t>Canal monobloco com corpo e grelha em concreto polímero com efeito autolimpante - carga de controle de 900 kN - 100,0 x 21,0 x 28,0 cm - fornecimento e instalação em pavimento de asfalto</t>
  </si>
  <si>
    <t>Canal monobloco com corpo e grelha em concreto polímero com efeito autolimpante - carga de controle de 900 kN - 100,0 x 21,0 x 28,0 cm - fornecimento e instalação em pavimento de concreto</t>
  </si>
  <si>
    <t>Canal monobloco com corpo e grelha em concreto polímero com efeito autolimpante - carga de controle de 900 kN - 100,0 x 21,0 x 38,0 cm - fornecimento e instalação em pavimento de asfalto</t>
  </si>
  <si>
    <t>Canal monobloco com corpo e grelha em concreto polímero com efeito autolimpante - carga de controle de 900 kN - 100,0 x 21,0 x 38,0 cm - fornecimento e instalação em pavimento de concreto</t>
  </si>
  <si>
    <t>Canal monobloco com corpo e grelha em concreto polímero com efeito autolimpante - carga de controle de 900 kN - 100,0 x 21,0 x 48,0 cm - fornecimento e instalação em pavimento de asfalto</t>
  </si>
  <si>
    <t>Canal monobloco com corpo e grelha em concreto polímero com efeito autolimpante - carga de controle de 900 kN - 100,0 x 21,0 x 48,0 cm - fornecimento e instalação em pavimento de concreto</t>
  </si>
  <si>
    <t>Canal monobloco com corpo e grelha em concreto polímero com efeito autolimpante - carga de controle de 900 kN - 100,0 x 26,0 x 33,0 cm - fornecimento e instalação em pavimento de asfalto</t>
  </si>
  <si>
    <t>Canal monobloco com corpo e grelha em concreto polímero com efeito autolimpante - carga de controle de 900 kN - 100,0 x 26,0 x 33,0 cm - fornecimento e instalação em pavimento de concreto</t>
  </si>
  <si>
    <t>Canal monobloco com corpo e grelha em concreto polímero com efeito autolimpante - carga de controle de 900 kN - 100,0 x 26,0 x 53,0 cm - fornecimento e instalação em pavimento de asfalto</t>
  </si>
  <si>
    <t>Canal monobloco com corpo e grelha em concreto polímero com efeito autolimpante - carga de controle de 900 kN - 100,0 x 26,0 x 53,0 cm - fornecimento e instalação em pavimento de concreto</t>
  </si>
  <si>
    <t>Canal monobloco com corpo e grelha em concreto polímero com efeito autolimpante - carga de controle de 900 kN - 200,0 x 40,0 x 59,5 cm - fornecimento e instalação em pavimento de asfalto</t>
  </si>
  <si>
    <t>Canal monobloco com corpo e grelha em concreto polímero com efeito autolimpante - carga de controle de 900 kN - 200,0 x 40,0 x 59,5 cm - fornecimento e instalação em pavimento de concreto</t>
  </si>
  <si>
    <t>Canaleta de concreto - CAU 01 - seção de 20 x 20 cm - espessura de 10 cm - apoiada em toda a extensão</t>
  </si>
  <si>
    <t>Canaleta de concreto - CAU 02 - seção de 25 x 25 cm - espessura de 10 cm - apoiada em toda a extensão</t>
  </si>
  <si>
    <t>Canaleta de concreto - CAU 03 - seção de 30 x 30 cm - espessura de 10 cm - apoiada em toda a extensão</t>
  </si>
  <si>
    <t>Canaleta de concreto - CAU 04 - seção de 35 x 35 cm - espessura de 10 cm - apoiada em toda a extensão</t>
  </si>
  <si>
    <t>Canaleta de concreto - CAU 05 - seção de 40 x 40 cm - espessura de 10 cm - apoiada em toda a extensão</t>
  </si>
  <si>
    <t>Canaleta de concreto - CAU 06 - seção de 50 x 50 cm - espessura de 10 cm - apoiada em toda a extensão</t>
  </si>
  <si>
    <t>Canaleta de concreto - CAU 07 - seção de 60 x 60 cm - espessura de 10 cm - apoiada em toda a extensão</t>
  </si>
  <si>
    <t>Canaleta meia cana D = 0,30 m assente sobre lastro de areia - areia e brita comerciais - fornecimento e instalação</t>
  </si>
  <si>
    <t>Canaleta meia cana D = 0,30 m assente sobre lastro de areia - areia extraída e brita produzida - fornecimento e instalação</t>
  </si>
  <si>
    <t>Canaleta meia cana D = 0,40 m assente sobre lastro de areia - areia e brita comerciais - fornecimento e instalação</t>
  </si>
  <si>
    <t>Canaleta meia cana D = 0,40 m assente sobre lastro de areia - areia extraída e brita produzida - fornecimento e instalação</t>
  </si>
  <si>
    <t>Chaminé dos poços de visita - CPV 01 - areia e brita comerciais</t>
  </si>
  <si>
    <t>Chaminé dos poços de visita - CPV 01 - areia extraída e brita produzida</t>
  </si>
  <si>
    <t>Chaminé dos poços de visita - CPV 02 - areia e brita comerciais</t>
  </si>
  <si>
    <t>Chaminé dos poços de visita - CPV 02 - areia extraída e brita produzida</t>
  </si>
  <si>
    <t>Chaminé dos poços de visita - CPV 03 - areia e brita comerciais</t>
  </si>
  <si>
    <t>Chaminé dos poços de visita - CPV 03 - areia extraída e brita produzida</t>
  </si>
  <si>
    <t>Chaminé dos poços de visita - CPV 04 - areia e brita comerciais</t>
  </si>
  <si>
    <t>Chaminé dos poços de visita - CPV 04 - areia extraída e brita produzida</t>
  </si>
  <si>
    <t>Chaminé dos poços de visita - CPV 05 - areia e brita comerciais</t>
  </si>
  <si>
    <t>Chaminé dos poços de visita - CPV 05 - areia extraída e brita produzida</t>
  </si>
  <si>
    <t>Chaminé dos poços de visita - CPV 06 - areia e brita comerciais</t>
  </si>
  <si>
    <t>Chaminé dos poços de visita - CPV 06 - areia extraída e brita produzida</t>
  </si>
  <si>
    <t>Chaminé dos poços de visita - CPV 07 - areia e brita comerciais</t>
  </si>
  <si>
    <t>Chaminé dos poços de visita - CPV 07 - areia extraída e brita produzida</t>
  </si>
  <si>
    <t>Colchão drenante com espalhamento e compactação mecânicos - brita produzida</t>
  </si>
  <si>
    <t>Coluna drenante D = 20 cm - areia comercial</t>
  </si>
  <si>
    <t>Coluna drenante D = 20 cm - areia extraída</t>
  </si>
  <si>
    <t>Descida d'água de aterros em degraus - DAD 01 - areia e brita comerciais</t>
  </si>
  <si>
    <t>Descida d'água de aterros em degraus - DAD 01 - areia extraída e brita produzida</t>
  </si>
  <si>
    <t>Descida d'água de aterros em degraus - DAD 02 - areia e brita comerciais</t>
  </si>
  <si>
    <t>Descida d'água de aterros em degraus - DAD 02 - areia extraída e brita produzida</t>
  </si>
  <si>
    <t>Descida d'água de aterros em degraus - DAD 03 - areia e brita comerciais</t>
  </si>
  <si>
    <t>Descida d'água de aterros em degraus - DAD 03 - areia extraída e brita produzida</t>
  </si>
  <si>
    <t>Descida d'água de aterros em degraus - DAD 04 - areia e brita comerciais</t>
  </si>
  <si>
    <t>Descida d'água de aterros em degraus - DAD 04 - areia extraída e brita produzida</t>
  </si>
  <si>
    <t>Descida d'água de aterros em degraus - DAD 05 - areia e brita comerciais</t>
  </si>
  <si>
    <t>Descida d'água de aterros em degraus - DAD 05 - areia extraída e brita produzida</t>
  </si>
  <si>
    <t>Descida d'água de aterros em degraus - DAD 06 - areia e brita comerciais</t>
  </si>
  <si>
    <t>Descida d'água de aterros em degraus - DAD 06 - areia extraída e brita produzida</t>
  </si>
  <si>
    <t>Descida d'água de aterros em degraus - DAD 07 - areia e brita comerciais</t>
  </si>
  <si>
    <t>Descida d'água de aterros em degraus - DAD 07 - areia extraída e brita produzida</t>
  </si>
  <si>
    <t>Descida d'água de aterros em degraus - DAD 08 - areia e brita comerciais</t>
  </si>
  <si>
    <t>Descida d'água de aterros em degraus - DAD 08 - areia extraída e brita produzida</t>
  </si>
  <si>
    <t>Descida d'água de aterros em degraus - DAD 09 - areia e brita comerciais</t>
  </si>
  <si>
    <t>Descida d'água de aterros em degraus - DAD 09 - areia extraída e brita produzida</t>
  </si>
  <si>
    <t>Descida d'água de aterros em degraus - DAD 10 - areia e brita comerciais</t>
  </si>
  <si>
    <t>Descida d'água de aterros em degraus - DAD 10 - areia extraída e brita produzida</t>
  </si>
  <si>
    <t>Descida d'água de aterros em degraus - DAD 11 - areia e brita comerciais</t>
  </si>
  <si>
    <t>Descida d'água de aterros em degraus - DAD 11 - areia extraída e brita produzida</t>
  </si>
  <si>
    <t>Descida d'água de aterros em degraus - DAD 12 - areia e brita comerciais</t>
  </si>
  <si>
    <t>Descida d'água de aterros em degraus - DAD 12 - areia extraída e brita produzida</t>
  </si>
  <si>
    <t>Descida d'água de aterros em degraus - DAD 13 - areia e brita comerciais</t>
  </si>
  <si>
    <t>Descida d'água de aterros em degraus - DAD 13 - areia extraída e brita produzida</t>
  </si>
  <si>
    <t>Descida d'água de aterros em degraus - DAD 14 - areia e brita comerciais</t>
  </si>
  <si>
    <t>Descida d'água de aterros em degraus - DAD 14 - areia extraída e brita produzida</t>
  </si>
  <si>
    <t>Descida d'água de aterros em degraus - DAD 15 - areia e brita comerciais</t>
  </si>
  <si>
    <t>Descida d'água de aterros em degraus - DAD 15 - areia extraída e brita produzida</t>
  </si>
  <si>
    <t>Descida d'água de aterros em degraus - DAD 16 - areia e brita comerciais</t>
  </si>
  <si>
    <t>Descida d'água de aterros em degraus - DAD 16 - areia extraída e brita produzida</t>
  </si>
  <si>
    <t>Descida d'água de aterros em degraus - DAD 17 - areia e brita comerciais</t>
  </si>
  <si>
    <t>Descida d'água de aterros em degraus - DAD 17 - areia extraída e brita produzida</t>
  </si>
  <si>
    <t>Descida d'água de aterros em degraus - DAD 18 - areia e brita comerciais</t>
  </si>
  <si>
    <t>Descida d'água de aterros em degraus - DAD 18 - areia extraída e brita produzida</t>
  </si>
  <si>
    <t>Descida d'água de aterros tipo rápido - DAR 01 - areia e brita comerciais</t>
  </si>
  <si>
    <t>Descida d'água de aterros tipo rápido - DAR 01 - areia extraída e brita produzida</t>
  </si>
  <si>
    <t>Descida d'água de aterros tipo rápido - DAR 02 - areia e brita comerciais</t>
  </si>
  <si>
    <t>Descida d'água de aterros tipo rápido - DAR 02 - areia extraída e brita produzida</t>
  </si>
  <si>
    <t>Descida d'água de aterros tipo rápido - DAR 03 - areia e brita comerciais</t>
  </si>
  <si>
    <t>Descida d'água de aterros tipo rápido - DAR 03 - areia extraída e brita produzida</t>
  </si>
  <si>
    <t>Descida d'água de aterros tipo rápido - DAR 04 - areia e brita comerciais</t>
  </si>
  <si>
    <t>Descida d'água de aterros tipo rápido - DAR 04 - areia extraída e brita produzida</t>
  </si>
  <si>
    <t>Descida d'água de cortes em degraus - DCD 01 - areia e brita comerciais</t>
  </si>
  <si>
    <t>Descida d'água de cortes em degraus - DCD 01 - areia extraída e brita produzida</t>
  </si>
  <si>
    <t>Descida d'água de cortes em degraus - DCD 02 - areia e brita comerciais</t>
  </si>
  <si>
    <t>Descida d'água de cortes em degraus - DCD 02 - areia extraída e brita produzida</t>
  </si>
  <si>
    <t>Descida d'água de cortes em degraus - DCD 03 - areia e brita comerciais</t>
  </si>
  <si>
    <t>Descida d'água de cortes em degraus - DCD 03 - areia extraída e brita produzida</t>
  </si>
  <si>
    <t>Descida d'água de cortes em degraus - DCD 04 - areia e brita comerciais</t>
  </si>
  <si>
    <t>Descida d'água de cortes em degraus - DCD 04 - areia extraída e brita produzida</t>
  </si>
  <si>
    <t>Dissipador de energia - DEB 01 - areia extraída e brita e pedra de mão produzidas</t>
  </si>
  <si>
    <t>Dissipador de energia - DEB 01 - areia, brita e pedra de mão comerciais</t>
  </si>
  <si>
    <t>Dissipador de energia - DEB 02 - areia extraída e brita e pedra de mão produzidas</t>
  </si>
  <si>
    <t>Dissipador de energia - DEB 02 - areia, brita e pedra de mão comerciais</t>
  </si>
  <si>
    <t>Dissipador de energia - DEB 03 - areia extraída e brita e pedra de mão produzidas</t>
  </si>
  <si>
    <t>Dissipador de energia - DEB 03 - areia, brita e pedra de mão comerciais</t>
  </si>
  <si>
    <t>Dissipador de energia - DEB 04 - areia extraída e brita e pedra de mão produzidas</t>
  </si>
  <si>
    <t>Dissipador de energia - DEB 04 - areia, brita e pedra de mão comerciais</t>
  </si>
  <si>
    <t>Dissipador de energia - DEB 05 - areia extraída e brita e pedra de mão produzidas</t>
  </si>
  <si>
    <t>Dissipador de energia - DEB 05 - areia, brita e pedra de mão comerciais</t>
  </si>
  <si>
    <t>Dissipador de energia - DEB 06 - areia extraída e brita e pedra de mão produzidas</t>
  </si>
  <si>
    <t>Dissipador de energia - DEB 06 - areia, brita e pedra de mão comerciais</t>
  </si>
  <si>
    <t>Dissipador de energia - DEB 07 - areia extraída e brita e pedra de mão produzidas</t>
  </si>
  <si>
    <t>Dissipador de energia - DEB 07 - areia, brita e pedra de mão comerciais</t>
  </si>
  <si>
    <t>Dissipador de energia - DEB 08 - areia extraída e brita e pedra de mão produzidas</t>
  </si>
  <si>
    <t>Dissipador de energia - DEB 08 - areia, brita e pedra de mão comerciais</t>
  </si>
  <si>
    <t>Dissipador de energia - DEB 09 - areia extraída e brita e pedra de mão produzidas</t>
  </si>
  <si>
    <t>Dissipador de energia - DEB 09 - areia, brita e pedra de mão comerciais</t>
  </si>
  <si>
    <t>Dissipador de energia - DEB 10 - areia extraída e brita e pedra de mão produzidas</t>
  </si>
  <si>
    <t>Dissipador de energia - DEB 10 - areia, brita e pedra de mão comerciais</t>
  </si>
  <si>
    <t>Dissipador de energia - DEB 11 - areia extraída e brita e pedra de mão produzidas</t>
  </si>
  <si>
    <t>Dissipador de energia - DEB 11 - areia, brita e pedra de mão comerciais</t>
  </si>
  <si>
    <t>Dissipador de energia - DEB 12 - areia extraída e brita e pedra de mão produzidas</t>
  </si>
  <si>
    <t>Dissipador de energia - DEB 12 - areia, brita e pedra de mão comerciais</t>
  </si>
  <si>
    <t>Dissipador de energia - DEB 13 - areia extraída e brita e pedra de mão produzidas</t>
  </si>
  <si>
    <t>Dissipador de energia - DEB 13 - areia, brita e pedra de mão comerciais</t>
  </si>
  <si>
    <t>Dissipador de energia - DED 01 - areia e brita comerciais</t>
  </si>
  <si>
    <t>Dissipador de energia - DED 01 - areia extraída e brita produzida</t>
  </si>
  <si>
    <t>Dissipador de energia - DES 01 - areia e pedra de mão comerciais</t>
  </si>
  <si>
    <t>Dissipador de energia - DES 01 - areia extraída e pedra de mão produzida</t>
  </si>
  <si>
    <t>Dissipador de energia - DES 02 - areia e pedra de mão comerciais</t>
  </si>
  <si>
    <t>Dissipador de energia - DES 02 - areia extraída e pedra de mão produzida</t>
  </si>
  <si>
    <t>Dissipador de energia - DES 03 - areia e pedra de mão comerciais</t>
  </si>
  <si>
    <t>Dissipador de energia - DES 03 - areia extraída e pedra de mão produzida</t>
  </si>
  <si>
    <t>Dissipador de energia - DES 04 - areia e pedra de mão comerciais</t>
  </si>
  <si>
    <t>Dissipador de energia - DES 04 - areia extraída e pedra de mão produzida</t>
  </si>
  <si>
    <t>Dreno de pavimento em microvala com geocomposto drenante H = 0,40 m - inclusive corte, enchimento com areia e selo asfáltico</t>
  </si>
  <si>
    <t>Dreno de pavimento em microvala com geocomposto drenante H = 0,60 m - inclusive corte, enchimento com areia e selo asfáltico</t>
  </si>
  <si>
    <t>Dreno de PVC D = 100 mm para OAE - fornecimento e instalação</t>
  </si>
  <si>
    <t>Dreno de PVC D = 150 mm para OAE - fornecimento e instalação</t>
  </si>
  <si>
    <t>Dreno de PVC D = 75 mm para OAE - fornecimento e instalação</t>
  </si>
  <si>
    <t>Dreno em tubo de aço galvanizado D = 100 mm em OAE - fornecimento e instalação</t>
  </si>
  <si>
    <t>Dreno em tubo de aço galvanizado D = 80 mm em OAE - fornecimento e instalação</t>
  </si>
  <si>
    <t>Dreno longitudinal de pavimento H = 0,40 m - com geocomposto drenante</t>
  </si>
  <si>
    <t>Dreno longitudinal de pavimento H = 0,60 m - com geocomposto drenante</t>
  </si>
  <si>
    <t>Dreno longitudinal de pavimento H = 1,00 m - com geocomposto drenante</t>
  </si>
  <si>
    <t>Dreno longitudinal de pavimento H = 1,50 m - com geocomposto drenante</t>
  </si>
  <si>
    <t>Dreno longitudinal profundo em tubo de concreto D = 0,40 m em vala de H = 1,10 m e L = 1,00 m com brita envolta em geotêxtil</t>
  </si>
  <si>
    <t>Dreno longitudinal profundo para corte em rocha - DPR 01 - tubo de concreto perfurado e brita comercial</t>
  </si>
  <si>
    <t>Dreno longitudinal profundo para corte em rocha - DPR 01 - tubo de concreto perfurado e brita produzida</t>
  </si>
  <si>
    <t>Dreno longitudinal profundo para corte em rocha - DPR 01 - tubo PEAD e brita comercial</t>
  </si>
  <si>
    <t>Dreno longitudinal profundo para corte em rocha - DPR 01 - tubo PEAD e brita produzida</t>
  </si>
  <si>
    <t>Dreno longitudinal profundo para corte em rocha - DPR 02 - tubo de concreto perfurado e brita comercial</t>
  </si>
  <si>
    <t>Dreno longitudinal profundo para corte em rocha - DPR 02 - tubo de concreto perfurado e brita produzida</t>
  </si>
  <si>
    <t>Dreno longitudinal profundo para corte em rocha - DPR 02 - tubo PEAD e brita comercial</t>
  </si>
  <si>
    <t>Dreno longitudinal profundo para corte em rocha - DPR 02 - tubo PEAD e brita produzida</t>
  </si>
  <si>
    <t>Dreno longitudinal profundo para corte em rocha - DPR 03 - brita comercial</t>
  </si>
  <si>
    <t>Dreno longitudinal profundo para corte em rocha - DPR 03 - brita produzida</t>
  </si>
  <si>
    <t>Dreno longitudinal profundo para corte em rocha - DPR 04 - brita comercial</t>
  </si>
  <si>
    <t>Dreno longitudinal profundo para corte em rocha - DPR 04 - brita produzida</t>
  </si>
  <si>
    <t>Dreno longitudinal profundo para corte em rocha - DPR 05 - tubo de concreto poroso e areia comercial</t>
  </si>
  <si>
    <t>Dreno longitudinal profundo para corte em rocha - DPR 05 - tubo de concreto poroso e areia extraída</t>
  </si>
  <si>
    <t>Dreno longitudinal profundo para corte em solo - DPS 01 - tubo PEAD e areia comercial</t>
  </si>
  <si>
    <t>Dreno longitudinal profundo para corte em solo - DPS 01 - tubo PEAD e areia extraída</t>
  </si>
  <si>
    <t>Dreno longitudinal profundo para corte em solo - DPS 02 - tubo PEAD e areia comercial</t>
  </si>
  <si>
    <t>Dreno longitudinal profundo para corte em solo - DPS 02 - tubo PEAD e areia extraída</t>
  </si>
  <si>
    <t>Dreno longitudinal profundo para corte em solo - DPS 03 - tubo de concreto perfurado, areia e brita comerciais - madeira com utilização de 5 vezes</t>
  </si>
  <si>
    <t>Dreno longitudinal profundo para corte em solo - DPS 03 - tubo de concreto perfurado, areia extraída e brita produzida - madeira com utilização de 5 vezes</t>
  </si>
  <si>
    <t>Dreno longitudinal profundo para corte em solo - DPS 03 - tubo PEAD, areia e brita comerciais - madeira com utilização de 5 vezes</t>
  </si>
  <si>
    <t>Dreno longitudinal profundo para corte em solo - DPS 03 - tubo PEAD, areia extraída e brita produzida - madeira com utilização de 5 vezes</t>
  </si>
  <si>
    <t>Dreno longitudinal profundo para corte em solo - DPS 04 - tubo de concreto perfurado, areia e brita comerciais - madeira com utilização de 5 vezes</t>
  </si>
  <si>
    <t>Dreno longitudinal profundo para corte em solo - DPS 04 - tubo de concreto perfurado, areia extraída e brita produzida - madeira com utilização de 5 vezes</t>
  </si>
  <si>
    <t>Dreno longitudinal profundo para corte em solo - DPS 04 - tubo PEAD, areia e brita comerciais - madeira com utilização de 5 vezes</t>
  </si>
  <si>
    <t>Dreno longitudinal profundo para corte em solo - DPS 04 - tubo PEAD, areia extraída e brita produzida - madeira com utilização de 5 vezes</t>
  </si>
  <si>
    <t>Dreno longitudinal profundo para corte em solo - DPS 05 - dreno cego - brita comercial</t>
  </si>
  <si>
    <t>Dreno longitudinal profundo para corte em solo - DPS 05 - dreno cego - brita produzida</t>
  </si>
  <si>
    <t>Dreno longitudinal profundo para corte em solo - DPS 06 - dreno cego - brita comercial</t>
  </si>
  <si>
    <t>Dreno longitudinal profundo para corte em solo - DPS 06 - dreno cego - brita produzida</t>
  </si>
  <si>
    <t>Dreno longitudinal profundo para corte em solo - DPS 07 - tubo de concreto perfurado e brita comercial</t>
  </si>
  <si>
    <t>Dreno longitudinal profundo para corte em solo - DPS 07 - tubo de concreto perfurado e brita produzida</t>
  </si>
  <si>
    <t>Dreno longitudinal profundo para corte em solo - DPS 07 - tubo PEAD e brita comercial</t>
  </si>
  <si>
    <t>Dreno longitudinal profundo para corte em solo - DPS 07 - tubo PEAD e brita produzida</t>
  </si>
  <si>
    <t>Dreno longitudinal profundo para corte em solo - DPS 08 - tubo de concreto perfurado e brita comercial</t>
  </si>
  <si>
    <t>Dreno longitudinal profundo para corte em solo - DPS 08 - tubo de concreto perfurado e brita produzida</t>
  </si>
  <si>
    <t>Dreno longitudinal profundo para corte em solo - DPS 08 - tubo PEAD e brita comercial</t>
  </si>
  <si>
    <t>Dreno longitudinal profundo para corte em solo - DPS 08 - tubo PEAD e brita produzida</t>
  </si>
  <si>
    <t>Dreno profundo H = 1,0 m - com geocomposto drenante - inclusive escavação e reaterro</t>
  </si>
  <si>
    <t>Dreno profundo H = 1,5 m - com geocomposto drenante - inclusive escavação e reaterro</t>
  </si>
  <si>
    <t>Dreno sub-horizontal - DSH 01 - material de 1ª categoria</t>
  </si>
  <si>
    <t>Dreno sub-horizontal - DSH 01 - material de 2ª categoria</t>
  </si>
  <si>
    <t>Dreno subsuperficial - DSS 01 - tubo de concreto perfurado e areia comercial</t>
  </si>
  <si>
    <t>Dreno subsuperficial - DSS 01 - tubo de concreto perfurado e areia extraída</t>
  </si>
  <si>
    <t>Dreno subsuperficial - DSS 01 - tubo PEAD e areia comercial</t>
  </si>
  <si>
    <t>Dreno subsuperficial - DSS 01 - tubo PEAD e areia extraída</t>
  </si>
  <si>
    <t>Dreno subsuperficial - DSS 02 - brita comercial</t>
  </si>
  <si>
    <t>Dreno subsuperficial - DSS 02 - brita produzida</t>
  </si>
  <si>
    <t>Dreno subsuperficial - DSS 03 - brita comercial</t>
  </si>
  <si>
    <t>Dreno subsuperficial - DSS 03 - brita produzida</t>
  </si>
  <si>
    <t>Dreno subsuperficial - DSS 04 - tubo de concreto perfurado e brita comercial</t>
  </si>
  <si>
    <t>Dreno subsuperficial - DSS 04 - tubo de concreto perfurado e brita produzida</t>
  </si>
  <si>
    <t>Dreno subsuperficial - DSS 04 - tubo PEAD e brita comercial</t>
  </si>
  <si>
    <t>Dreno subsuperficial - DSS 04 - tubo PEAD e brita produzida</t>
  </si>
  <si>
    <t>Dreno tipo barbacã - DRB 01 - D = 75 mm em estrutura de contenção de encosta - excluso o tubo de drenagem</t>
  </si>
  <si>
    <t>Dreno tipo barbacã - DRB 02 - D = 50 mm em estrutura de contenção de encosta - excluso o tubo de drenagem</t>
  </si>
  <si>
    <t>Enchimento de junta de concreto com argamassa asfáltica de densidade 1.700 kg/m³ - espessura de 1 cm</t>
  </si>
  <si>
    <t>Entrada para descida d'água - EDA 01 - areia e brita comerciais</t>
  </si>
  <si>
    <t>Entrada para descida d'água - EDA 01 - areia extraída e brita produzida</t>
  </si>
  <si>
    <t>Entrada para descida d'água - EDA 02 - areia e brita comerciais</t>
  </si>
  <si>
    <t>Entrada para descida d'água - EDA 02 - areia extraída e brita produzida</t>
  </si>
  <si>
    <t>Entrada para descida d'água - EDA 03 - areia e brita comerciais</t>
  </si>
  <si>
    <t>Entrada para descida d'água - EDA 03 - areia extraída e brita produzida</t>
  </si>
  <si>
    <t>Entrada para descida d'água - EDA 04 - areia e brita comerciais</t>
  </si>
  <si>
    <t>Entrada para descida d'água - EDA 04 - areia extraída e brita produzida</t>
  </si>
  <si>
    <t>Envelope de brita para tubos com diâmetro externo de 75 a 110 mm - L = 15 cm e H = 15 cm</t>
  </si>
  <si>
    <t>Escavação mecânica de vala para drenagem com valetadeira em material de 1ª categoria</t>
  </si>
  <si>
    <t>Escavação mecânica de vala trapezoidal ou triangular em material de 1ª categoria para drenagem superficial com retroescavadeira - 0,10 m² ≤ seção &lt; 0,15 m²</t>
  </si>
  <si>
    <t>Escavação mecânica de vala trapezoidal ou triangular em material de 1ª categoria para drenagem superficial com retroescavadeira - 0,15 m² ≤ seção &lt; 0,20 m²</t>
  </si>
  <si>
    <t>Escavação mecânica de vala trapezoidal ou triangular em material de 1ª categoria para drenagem superficial com retroescavadeira - 0,20 m² ≤ seção &lt; 0,30 m²</t>
  </si>
  <si>
    <t>Escavação mecânica de vala trapezoidal ou triangular em material de 1ª categoria para drenagem superficial com retroescavadeira - 0,30 m² ≤ seção &lt; 0,50 m²</t>
  </si>
  <si>
    <t>Escavação mecânica de vala trapezoidal ou triangular em material de 1ª categoria para drenagem superficial com retroescavadeira - seção &lt; 0,10 m²</t>
  </si>
  <si>
    <t>Esgotamento de água com bomba submersa</t>
  </si>
  <si>
    <t>Esgotamento de dreno horizontal profundo a vácuo</t>
  </si>
  <si>
    <t>Geodreno vertical para tratamento de solos moles</t>
  </si>
  <si>
    <t>Grelha de concreto 54 x 100 cm para boca-de-lobo - areia e brita comerciais - sobrecarga do trem tipo TB 45</t>
  </si>
  <si>
    <t>Grelha de concreto 54 x 100 cm para boca-de-lobo - areia extraída e brita produzida - sobrecarga do trem tipo TB 45</t>
  </si>
  <si>
    <t>Lastro de areia comercial - espalhamento manual</t>
  </si>
  <si>
    <t>Lastro de areia comercial - espalhamento mecânico</t>
  </si>
  <si>
    <t>Lastro de areia extraída - espalhamento manual</t>
  </si>
  <si>
    <t>Lastro de areia extraída - espalhamento mecânico</t>
  </si>
  <si>
    <t>Lastro de brita comercial compactado com soquete vibratório - espalhamento manual</t>
  </si>
  <si>
    <t>Lastro de brita produzida compactado com soquete vibratório - espalhamento manual</t>
  </si>
  <si>
    <t>Lastro de pedra de mão ou rachão - espalhamento manual</t>
  </si>
  <si>
    <t>Meio-fio de concreto - MFC 01 - areia e brita comerciais - fôrma de madeira</t>
  </si>
  <si>
    <t>Meio-fio de concreto - MFC 01 - areia extraída e brita produzida - fôrma de madeira</t>
  </si>
  <si>
    <t>Meio-fio de concreto - MFC 01 moldado no local com extrusora e concreto usinado - areia e brita comerciais</t>
  </si>
  <si>
    <t>Meio-fio de concreto - MFC 01 moldado no local com extrusora e concreto usinado - areia extraída e brita produzida</t>
  </si>
  <si>
    <t>Meio-fio de concreto - MFC 02 - areia e brita comerciais - fôrma de madeira</t>
  </si>
  <si>
    <t>Meio-fio de concreto - MFC 02 - areia extraída e brita produzida - fôrma de madeira</t>
  </si>
  <si>
    <t>Meio-fio de concreto - MFC 02 moldado no local com extrusora e concreto usinado - areia e brita comerciais</t>
  </si>
  <si>
    <t>Meio-fio de concreto - MFC 02 moldado no local com extrusora e concreto usinado - areia extraída e brita produzida</t>
  </si>
  <si>
    <t>Meio-fio de concreto - MFC 03 - areia e brita comerciais - fôrma de madeira</t>
  </si>
  <si>
    <t>Meio-fio de concreto - MFC 03 - areia extraída e brita produzida - fôrma de madeira</t>
  </si>
  <si>
    <t>Meio-fio de concreto - MFC 03 moldado no local com extrusora e concreto usinado - areia e brita comerciais</t>
  </si>
  <si>
    <t>Meio-fio de concreto - MFC 03 moldado no local com extrusora e concreto usinado - areia extraída e brita produzida</t>
  </si>
  <si>
    <t>Meio-fio de concreto - MFC 04 - areia e brita comerciais - fôrma de madeira</t>
  </si>
  <si>
    <t>Meio-fio de concreto - MFC 04 - areia extraída e brita produzida - fôrma de madeira</t>
  </si>
  <si>
    <t>Meio-fio de concreto - MFC 04 moldado no local com extrusora e concreto usinado - areia e brita comerciais</t>
  </si>
  <si>
    <t>Meio-fio de concreto - MFC 04 moldado no local com extrusora e concreto usinado - areia extraída e brita produzida</t>
  </si>
  <si>
    <t>Meio-fio de concreto - MFC 05 - areia e brita comerciais - fôrma de madeira</t>
  </si>
  <si>
    <t>Meio-fio de concreto - MFC 05 - areia extraída e brita produzida - fôrma de madeira</t>
  </si>
  <si>
    <t>Meio-fio de concreto - MFC 05 moldado no local com extrusora e concreto usinado - areia e brita comerciais</t>
  </si>
  <si>
    <t>Meio-fio de concreto - MFC 05 moldado no local com extrusora e concreto usinado - areia extraída e brita produzida</t>
  </si>
  <si>
    <t>Meio-fio de concreto - MFC 06 - areia e brita comerciais - fôrma de madeira</t>
  </si>
  <si>
    <t>Meio-fio de concreto - MFC 06 - areia extraída e brita produzida - fôrma de madeira</t>
  </si>
  <si>
    <t>Meio-fio de concreto - MFC 06 moldado no local com extrusora e concreto usinado - areia e brita comerciais</t>
  </si>
  <si>
    <t>Meio-fio de concreto - MFC 06 moldado no local com extrusora e concreto usinado - areia extraída e brita produzida</t>
  </si>
  <si>
    <t>Meio-fio de concreto - MFC 07 - areia e brita comerciais - fôrma de madeira</t>
  </si>
  <si>
    <t>Meio-fio de concreto - MFC 07 - areia extraída e brita produzida - fôrma de madeira</t>
  </si>
  <si>
    <t>Meio-fio de concreto - MFC 07 moldado no local com extrusora e concreto usinado - areia e brita comerciais</t>
  </si>
  <si>
    <t>Meio-fio de concreto - MFC 07 moldado no local com extrusora e concreto usinado - areia extraída e brita produzida</t>
  </si>
  <si>
    <t>Meio-fio de concreto - MFC 08 - areia e brita comerciais - fôrma de madeira</t>
  </si>
  <si>
    <t>Meio-fio de concreto - MFC 08 - areia extraída e brita produzida - fôrma de madeira</t>
  </si>
  <si>
    <t>Meio-fio de concreto - MFC 08 moldado no local com extrusora e concreto usinado - areia e brita comerciais</t>
  </si>
  <si>
    <t>Meio-fio de concreto - MFC 08 moldado no local com extrusora e concreto usinado - areia extraída e brita produzida</t>
  </si>
  <si>
    <t>Microvala para dreno de pavimento com geocomposto drenante H = 0,4 m</t>
  </si>
  <si>
    <t>Microvala para dreno de pavimento com geocomposto drenante H = 0,6 m</t>
  </si>
  <si>
    <t>Perfuração para dreno sub-horizontal em material de 1ª categoria com D = 75 mm (linha NW)</t>
  </si>
  <si>
    <t>Perfuração para dreno sub-horizontal em material de 2ª categoria com D = 75 mm (linha NW)</t>
  </si>
  <si>
    <t>Poço de visita - PVI 01 - areia e brita comerciais</t>
  </si>
  <si>
    <t>Poço de visita - PVI 01 - areia extraída e brita produzida</t>
  </si>
  <si>
    <t>Poço de visita - PVI 02 - areia e brita comerciais</t>
  </si>
  <si>
    <t>Poço de visita - PVI 02 - areia extraída e brita produzida</t>
  </si>
  <si>
    <t>Poço de visita - PVI 03 - areia e brita comerciais</t>
  </si>
  <si>
    <t>Poço de visita - PVI 03 - areia extraída e brita produzida</t>
  </si>
  <si>
    <t>Poço de visita - PVI 04 - areia e brita comerciais</t>
  </si>
  <si>
    <t>Poço de visita - PVI 04 - areia extraída e brita produzida</t>
  </si>
  <si>
    <t>Poço de visita - PVI 05 - areia e brita comerciais</t>
  </si>
  <si>
    <t>Poço de visita - PVI 05 - areia extraída e brita produzida</t>
  </si>
  <si>
    <t>Poço de visita - PVI 06 - areia e brita comerciais</t>
  </si>
  <si>
    <t>Poço de visita - PVI 06 - areia extraída e brita produzida</t>
  </si>
  <si>
    <t>Poço de visita - PVI 07 - areia e brita comerciais</t>
  </si>
  <si>
    <t>Poço de visita - PVI 07 - areia extraída e brita produzida</t>
  </si>
  <si>
    <t>Poço de visita - PVI 08 - areia e brita comerciais</t>
  </si>
  <si>
    <t>Poço de visita - PVI 08 - areia extraída e brita produzida</t>
  </si>
  <si>
    <t>Poço de visita - PVI 09 - areia e brita comerciais</t>
  </si>
  <si>
    <t>Poço de visita - PVI 09 - areia extraída e brita produzida</t>
  </si>
  <si>
    <t>Poço de visita - PVI 10 - areia e brita comerciais</t>
  </si>
  <si>
    <t>Poço de visita - PVI 10 - areia extraída e brita produzida</t>
  </si>
  <si>
    <t>Poço de visita - PVI 11 - areia e brita comerciais</t>
  </si>
  <si>
    <t>Poço de visita - PVI 11 - areia extraída e brita produzida</t>
  </si>
  <si>
    <t>Poço de visita - PVI 12 - areia e brita comerciais</t>
  </si>
  <si>
    <t>Poço de visita - PVI 12 - areia extraída e brita produzida</t>
  </si>
  <si>
    <t>Poço de visita - PVI 13 - areia e brita comerciais</t>
  </si>
  <si>
    <t>Poço de visita - PVI 13 - areia extraída e brita produzida</t>
  </si>
  <si>
    <t>Poço de visita - PVI 14 - areia e brita comerciais</t>
  </si>
  <si>
    <t>Poço de visita - PVI 14 - areia extraída e brita produzida</t>
  </si>
  <si>
    <t>Poço de visita - PVI 15 - areia e brita comerciais</t>
  </si>
  <si>
    <t>Poço de visita - PVI 15 - areia extraída e brita produzida</t>
  </si>
  <si>
    <t>Poço de visita - PVI 16 - areia e brita comerciais</t>
  </si>
  <si>
    <t>Poço de visita - PVI 16 - areia extraída e brita produzida</t>
  </si>
  <si>
    <t>Poço de visita - PVI 17 - areia e brita comerciais</t>
  </si>
  <si>
    <t>Poço de visita - PVI 17 - areia extraída e brita produzida</t>
  </si>
  <si>
    <t>Poço de visita - PVI 18 - areia e brita comerciais</t>
  </si>
  <si>
    <t>Poço de visita - PVI 18 - areia extraída e brita produzida</t>
  </si>
  <si>
    <t>Reaterro e compactação em vala de dreno com geocomposto</t>
  </si>
  <si>
    <t>Sarjeta trapezoidal de canteiro central de concreto - SZCC 100-25 - areia e brita comerciais</t>
  </si>
  <si>
    <t>Sarjeta trapezoidal de canteiro central de concreto - SZCC 100-25 - areia extraída e brita produzida</t>
  </si>
  <si>
    <t>Sarjeta trapezoidal de canteiro central de concreto - SZCC 100-25 moldada no local com extrusora e concreto usinado - areia e brita comerciais</t>
  </si>
  <si>
    <t>Sarjeta trapezoidal de canteiro central de concreto - SZCC 100-25 moldada no local com extrusora e concreto usinado - areia extraída e brita produzida</t>
  </si>
  <si>
    <t>Sarjeta trapezoidal de canteiro central de concreto - SZCC 140-35 - areia e brita comerciais</t>
  </si>
  <si>
    <t>Sarjeta trapezoidal de canteiro central de concreto - SZCC 140-35 - areia extraída e brita produzida</t>
  </si>
  <si>
    <t>Sarjeta trapezoidal de canteiro central de concreto - SZCC 140-35 moldada no local com extrusora e concreto usinado - areia e brita comerciais</t>
  </si>
  <si>
    <t>Sarjeta trapezoidal de canteiro central de concreto - SZCC 140-35 moldada no local com extrusora e concreto usinado - areia extraída e brita produzida</t>
  </si>
  <si>
    <t>Sarjeta trapezoidal de concreto - SZC 60-20 - escavação mecânica - areia e brita comerciais</t>
  </si>
  <si>
    <t>Sarjeta trapezoidal de concreto - SZC 60-20 - escavação mecânica - areia extraída e brita produzida</t>
  </si>
  <si>
    <t>Sarjeta trapezoidal de concreto - SZC 60-20 moldada no local com extrusora e concreto usinado - escavação mecânica - areia e brita comerciais</t>
  </si>
  <si>
    <t>Sarjeta trapezoidal de concreto - SZC 60-20 moldada no local com extrusora e concreto usinado - escavação mecânica - areia extraída e brita produzida</t>
  </si>
  <si>
    <t>Sarjeta trapezoidal de concreto - SZC 90-30 - escavação mecânica - areia e brita comerciais</t>
  </si>
  <si>
    <t>Sarjeta trapezoidal de concreto - SZC 90-30 - escavação mecânica - areia extraída e brita produzida</t>
  </si>
  <si>
    <t>Sarjeta trapezoidal de concreto - SZC 90-30 moldada no local com extrusora e concreto usinado - escavação mecânica - areia e brita comerciais</t>
  </si>
  <si>
    <t>Sarjeta trapezoidal de concreto - SZC 90-30 moldada no local com extrusora e concreto usinado - escavação mecânica - areia extraída e brita produzida</t>
  </si>
  <si>
    <t>Sarjeta trapezoidal de grama - SZG 60-20 - escavação mecânica</t>
  </si>
  <si>
    <t>Sarjeta trapezoidal de grama - SZG 90-30 - escavação mecânica</t>
  </si>
  <si>
    <t>Sarjeta trapezoidal sem revestimento - SZT 60-20 - escavação mecânica</t>
  </si>
  <si>
    <t>Sarjeta trapezoidal sem revestimento - SZT 90-30 - escavação mecânica</t>
  </si>
  <si>
    <t>Sarjeta triangular de canteiro central de concreto - STCC 100-25 - areia e brita comerciais</t>
  </si>
  <si>
    <t>Sarjeta triangular de canteiro central de concreto - STCC 100-25 - areia extraída e brita produzida</t>
  </si>
  <si>
    <t>Sarjeta triangular de canteiro central de concreto - STCC 100-25 moldada no local com extrusora e concreto usinado - areia e brita comerciais</t>
  </si>
  <si>
    <t>Sarjeta triangular de canteiro central de concreto - STCC 100-25 moldada no local com extrusora e concreto usinado - areia extraída e brita produzida</t>
  </si>
  <si>
    <t>Sarjeta triangular de canteiro central de concreto - STCC 140-35 - areia e brita comerciais</t>
  </si>
  <si>
    <t>Sarjeta triangular de canteiro central de concreto - STCC 140-35 - areia extraída e brita produzida</t>
  </si>
  <si>
    <t>Sarjeta triangular de canteiro central de concreto - STCC 140-35 moldada no local com extrusora e concreto usinado - areia e brita comerciais</t>
  </si>
  <si>
    <t>Sarjeta triangular de canteiro central de concreto - STCC 140-35 moldada no local com extrusora e concreto usinado - areia extraída e brita produzida</t>
  </si>
  <si>
    <t>Sarjeta triangular de canteiro central de grama - STCG 100-25 - escavação mecânica</t>
  </si>
  <si>
    <t>Sarjeta triangular de canteiro central de grama - STCG 140-35 - escavação mecânica</t>
  </si>
  <si>
    <t>Sarjeta triangular de canteiro central de grama - STCG 200-25 - escavação mecânica</t>
  </si>
  <si>
    <t>Sarjeta triangular de canteiro central de grama - STCG 300-37,5 - escavação mecânica</t>
  </si>
  <si>
    <t>Sarjeta triangular de concreto - STC 100-20 - escavação mecânica - areia e brita comerciais</t>
  </si>
  <si>
    <t>Sarjeta triangular de concreto - STC 100-20 - escavação mecânica - areia extraída e brita produzida</t>
  </si>
  <si>
    <t>Sarjeta triangular de concreto - STC 100-20 moldada no local com extrusora e concreto usinado - escavação mecânica - areia e brita comerciais</t>
  </si>
  <si>
    <t>Sarjeta triangular de concreto - STC 100-20 moldada no local com extrusora e concreto usinado - escavação mecânica - areia extraída e brita produzida</t>
  </si>
  <si>
    <t>Sarjeta triangular de concreto - STC 100-21 - escavação mecânica - areia e brita comerciais</t>
  </si>
  <si>
    <t>Sarjeta triangular de concreto - STC 100-21 - escavação mecânica - areia extraída e brita produzida</t>
  </si>
  <si>
    <t>Sarjeta triangular de concreto - STC 100-21 moldada no local com extrusora e concreto usinado - escavação mecânica - areia e brita comerciais</t>
  </si>
  <si>
    <t>Sarjeta triangular de concreto - STC 100-21 moldada no local com extrusora e concreto usinado - escavação mecânica - areia extraída e brita produzida</t>
  </si>
  <si>
    <t>Sarjeta triangular de concreto - STC 108-25 - escavação mecânica - areia e brita comerciais</t>
  </si>
  <si>
    <t>Sarjeta triangular de concreto - STC 108-25 - escavação mecânica - areia extraída e brita produzida</t>
  </si>
  <si>
    <t>Sarjeta triangular de concreto - STC 108-25 moldada no local com extrusora e concreto usinado - escavação mecânica - areia e brita comerciais</t>
  </si>
  <si>
    <t>Sarjeta triangular de concreto - STC 108-25 moldada no local com extrusora e concreto usinado - escavação mecânica - areia extraída e brita produzida</t>
  </si>
  <si>
    <t>Sarjeta triangular de concreto - STC 125-25 - escavação mecânica - areia e brita comerciais</t>
  </si>
  <si>
    <t>Sarjeta triangular de concreto - STC 125-25 - escavação mecânica - areia extraída e brita produzida</t>
  </si>
  <si>
    <t>Sarjeta triangular de concreto - STC 125-25 moldada no local com extrusora e concreto usinado - escavação mecânica - areia e brita comerciais</t>
  </si>
  <si>
    <t>Sarjeta triangular de concreto - STC 125-25 moldada no local com extrusora e concreto usinado - escavação mecânica - areia extraída e brita produzida</t>
  </si>
  <si>
    <t>Sarjeta triangular de concreto - STC 125-27 - escavação mecânica - areia e brita comerciais</t>
  </si>
  <si>
    <t>Sarjeta triangular de concreto - STC 125-27 - escavação mecânica - areia extraída e brita produzida</t>
  </si>
  <si>
    <t>Sarjeta triangular de concreto - STC 125-27 moldada no local com extrusora e concreto usinado - escavação mecânica - areia e brita comerciais</t>
  </si>
  <si>
    <t>Sarjeta triangular de concreto - STC 125-27 moldada no local com extrusora e concreto usinado - escavação mecânica - areia extraída e brita produzida</t>
  </si>
  <si>
    <t>Sarjeta triangular de concreto - STC 150-30 - escavação mecânica - areia e brita comerciais</t>
  </si>
  <si>
    <t>Sarjeta triangular de concreto - STC 150-30 - escavação mecânica - areia extraída e brita produzida</t>
  </si>
  <si>
    <t>Sarjeta triangular de concreto - STC 150-30 moldada no local com extrusora e concreto usinado - escavação mecânica - areia e brita comerciais</t>
  </si>
  <si>
    <t>Sarjeta triangular de concreto - STC 150-30 moldada no local com extrusora e concreto usinado - escavação mecânica - areia extraída e brita produzida</t>
  </si>
  <si>
    <t>Sarjeta triangular de concreto - STC 150-32 - escavação mecânica - areia e brita comerciais</t>
  </si>
  <si>
    <t>Sarjeta triangular de concreto - STC 150-32 - escavação mecânica - areia extraída e brita produzida</t>
  </si>
  <si>
    <t>Sarjeta triangular de concreto - STC 150-32 moldada no local com extrusora e concreto usinado - escavação mecânica - areia e brita comerciais</t>
  </si>
  <si>
    <t>Sarjeta triangular de concreto - STC 150-32 moldada no local com extrusora e concreto usinado - escavação mecânica - areia extraída e brita produzida</t>
  </si>
  <si>
    <t>Sarjeta triangular de concreto - STC 73-15 - escavação mecânica - areia e brita comerciais</t>
  </si>
  <si>
    <t>Sarjeta triangular de concreto - STC 73-15 - escavação mecânica - areia extraída e brita produzida</t>
  </si>
  <si>
    <t>Sarjeta triangular de concreto - STC 73-15 moldada no local com extrusora e concreto usinado - escavação mecânica - areia e brita comerciais</t>
  </si>
  <si>
    <t>Sarjeta triangular de concreto - STC 73-15 moldada no local com extrusora e concreto usinado - escavação mecânica - areia extraída e brita produzida</t>
  </si>
  <si>
    <t>Sarjeta triangular de concreto - STC 80-15 - escavação mecânica - areia e brita comerciais</t>
  </si>
  <si>
    <t>Sarjeta triangular de concreto - STC 80-15 - escavação mecânica - areia extraída e brita produzida</t>
  </si>
  <si>
    <t>Sarjeta triangular de concreto - STC 80-15 moldada no local com extrusora e concreto usinado - escavação mecânica - areia e brita comerciais</t>
  </si>
  <si>
    <t>Sarjeta triangular de concreto - STC 80-15 moldada no local com extrusora e concreto usinado - escavação mecânica - areia extraída e brita produzida</t>
  </si>
  <si>
    <t>Sarjeta triangular de concreto - STC 80-17 - escavação mecânica - areia e brita comerciais</t>
  </si>
  <si>
    <t>Sarjeta triangular de concreto - STC 80-17 - escavação mecânica - areia extraída e brita produzida</t>
  </si>
  <si>
    <t>Sarjeta triangular de concreto - STC 80-17 moldada no local com extrusora e concreto usinado - escavação mecânica - areia e brita comerciais</t>
  </si>
  <si>
    <t>Sarjeta triangular de concreto - STC 80-17 moldada no local com extrusora e concreto usinado - escavação mecânica - areia extraída e brita produzida</t>
  </si>
  <si>
    <t>Sarjeta triangular de concreto - STC 88-20 - escavação mecânica - areia e brita comerciais</t>
  </si>
  <si>
    <t>Sarjeta triangular de concreto - STC 88-20 - escavação mecânica - areia extraída e brita produzida</t>
  </si>
  <si>
    <t>Sarjeta triangular de concreto - STC 88-20 moldada no local com extrusora e concreto usinado - escavação mecânica - areia e brita comerciais</t>
  </si>
  <si>
    <t>Sarjeta triangular de concreto - STC 88-20 moldada no local com extrusora e concreto usinado - escavação mecânica - areia extraída e brita produzida</t>
  </si>
  <si>
    <t>Sarjeta triangular de grama - STG 100-20 - escavação mecânica</t>
  </si>
  <si>
    <t>Sarjeta triangular de grama - STG 125-25 - escavação mecânica</t>
  </si>
  <si>
    <t>Sarjeta triangular de grama - STG 80-15 - escavação mecânica</t>
  </si>
  <si>
    <t>Sarjeta triangular sem revestimento - STT 100-20 - escavação mecânica</t>
  </si>
  <si>
    <t>Sarjeta triangular sem revestimento - STT 125-25 - escavação mecânica</t>
  </si>
  <si>
    <t>Sarjeta triangular sem revestimento - STT 80-15 - escavação mecânica</t>
  </si>
  <si>
    <t>Selo asfáltico de microvala para dreno de pavimento com geocomposto</t>
  </si>
  <si>
    <t>Transposição de segmentos de sarjeta - TSS 01 - areia e brita comerciais</t>
  </si>
  <si>
    <t>Transposição de segmentos de sarjeta - TSS 01 - areia extraída e brita produzida</t>
  </si>
  <si>
    <t>Transposição de segmentos de sarjeta - TSS 02 - areia e brita comerciais</t>
  </si>
  <si>
    <t>Transposição de segmentos de sarjeta - TSS 02 - areia extraída e brita produzida</t>
  </si>
  <si>
    <t>Transposição de segmentos de sarjeta - TSS 03 - areia e brita comerciais</t>
  </si>
  <si>
    <t>Transposição de segmentos de sarjeta - TSS 03 - areia extraída e brita produzida</t>
  </si>
  <si>
    <t>Transposição de segmentos de sarjeta - TSS 04 - areia e brita comerciais</t>
  </si>
  <si>
    <t>Transposição de segmentos de sarjeta - TSS 04 - areia extraída e brita produzida</t>
  </si>
  <si>
    <t>Transposição de segmentos de sarjeta - TSS 05 - areia e brita comerciais</t>
  </si>
  <si>
    <t>Transposição de segmentos de sarjeta - TSS 05 - areia extraída e brita produzida</t>
  </si>
  <si>
    <t>Transposição de segmentos de sarjeta - TSS 06 - areia e brita comerciais</t>
  </si>
  <si>
    <t>Transposição de segmentos de sarjeta - TSS 06 - areia extraída e brita produzida</t>
  </si>
  <si>
    <t>Tubo de concreto PA1 comercial para drenagem - D = 0,50 m - fornecimento e instalação</t>
  </si>
  <si>
    <t>Tubo de concreto PA1 comercial para drenagem - D = 0,60 m - fornecimento e instalação</t>
  </si>
  <si>
    <t>Tubo de concreto PA1 comercial para drenagem - D = 0,80 m - fornecimento e instalação</t>
  </si>
  <si>
    <t>Tubo de concreto PA1 comercial para drenagem - D = 1,00 m - fornecimento e instalação</t>
  </si>
  <si>
    <t>Tubo de concreto PA1 comercial para drenagem - D = 1,20 m - fornecimento e instalação</t>
  </si>
  <si>
    <t>Tubo de concreto PA1 comercial para drenagem - D = 1,50 m - fornecimento e instalação</t>
  </si>
  <si>
    <t>Tubo de concreto PA1 produzido na obra para drenagem - D = 0,60 m - areia e brita comerciais - fornecimento e instalação</t>
  </si>
  <si>
    <t>Tubo de concreto PA1 produzido na obra para drenagem - D = 0,60 m - areia extraída e brita produzida - fornecimento e instalação</t>
  </si>
  <si>
    <t>Tubo de concreto PA1 produzido na obra para drenagem - D = 0,80 m - areia e brita comerciais - fornecimento e instalação</t>
  </si>
  <si>
    <t>Tubo de concreto PA1 produzido na obra para drenagem - D = 0,80 m - areia extraída e brita produzida - fornecimento e instalação</t>
  </si>
  <si>
    <t>Tubo de concreto PA1 produzido na obra para drenagem - D = 1,00 m - areia e brita comerciais - fornecimento e instalação</t>
  </si>
  <si>
    <t>Tubo de concreto PA1 produzido na obra para drenagem - D = 1,00 m - areia extraída e brita produzida - fornecimento e instalação</t>
  </si>
  <si>
    <t>Tubo de concreto PA1 produzido na obra para drenagem - D = 1,20 m - areia e brita comerciais - fornecimento e instalação</t>
  </si>
  <si>
    <t>Tubo de concreto PA1 produzido na obra para drenagem - D = 1,20 m - areia extraída e brita produzida - fornecimento e instalação</t>
  </si>
  <si>
    <t>Tubo de concreto PA1 produzido na obra para drenagem - D = 1,50 m - areia e brita comerciais - fornecimento e instalação</t>
  </si>
  <si>
    <t>Tubo de concreto PA1 produzido na obra para drenagem - D = 1,50 m - areia extraída e brita produzida - fornecimento e instalação</t>
  </si>
  <si>
    <t>Tubo de concreto PA2 comercial para drenagem - D = 0,50 m - fornecimento e instalação</t>
  </si>
  <si>
    <t>Tubo de concreto PA2 comercial para drenagem - D = 0,60 m - fornecimento e instalação</t>
  </si>
  <si>
    <t>Tubo de concreto PA2 comercial para drenagem - D = 0,80 m - fornecimento e instalação</t>
  </si>
  <si>
    <t>Tubo de concreto PA2 comercial para drenagem - D = 1,00 m - fornecimento e instalação</t>
  </si>
  <si>
    <t>Tubo de concreto PA2 comercial para drenagem - D = 1,20 m - fornecimento e instalação</t>
  </si>
  <si>
    <t>Tubo de concreto PA2 comercial para drenagem - D = 1,50 m - fornecimento e instalação</t>
  </si>
  <si>
    <t>Tubo de concreto PA2 produzido na obra para drenagem - D = 0,60 m - areia e brita comerciais - fornecimento e instalação</t>
  </si>
  <si>
    <t>Tubo de concreto PA2 produzido na obra para drenagem - D = 0,60 m - areia extraída e brita produzida - fornecimento e instalação</t>
  </si>
  <si>
    <t>Tubo de concreto PA2 produzido na obra para drenagem - D = 0,80 m - areia e brita comerciais - fornecimento e instalação</t>
  </si>
  <si>
    <t>Tubo de concreto PA2 produzido na obra para drenagem - D = 0,80 m - areia extraída e brita produzida - fornecimento e instalação</t>
  </si>
  <si>
    <t>Tubo de concreto PA2 produzido na obra para drenagem - D = 1,00 m - areia e brita comerciais - fornecimento e instalação</t>
  </si>
  <si>
    <t>Tubo de concreto PA2 produzido na obra para drenagem - D = 1,00 m - areia extraída e brita produzida - fornecimento e instalação</t>
  </si>
  <si>
    <t>Tubo de concreto PA2 produzido na obra para drenagem - D = 1,20 m - areia e brita comerciais - fornecimento e instalação</t>
  </si>
  <si>
    <t>Tubo de concreto PA2 produzido na obra para drenagem - D = 1,20 m - areia extraída e brita produzida - fornecimento e instalação</t>
  </si>
  <si>
    <t>Tubo de concreto PA2 produzido na obra para drenagem - D = 1,50 m - areia e brita comerciais - fornecimento e instalação</t>
  </si>
  <si>
    <t>Tubo de concreto PA2 produzido na obra para drenagem - D = 1,50 m - areia extraída e brita produzida - fornecimento e instalação</t>
  </si>
  <si>
    <t>Tubo de concreto PA3 comercial para drenagem - D = 0,50 m - fornecimento e instalação</t>
  </si>
  <si>
    <t>Tubo de concreto PA3 comercial para drenagem - D = 0,60 m - fornecimento e instalação</t>
  </si>
  <si>
    <t>Tubo de concreto PA3 comercial para drenagem - D = 0,80 m - fornecimento e instalação</t>
  </si>
  <si>
    <t>Tubo de concreto PA3 comercial para drenagem - D = 1,00 m - fornecimento e instalação</t>
  </si>
  <si>
    <t>Tubo de concreto PA3 comercial para drenagem - D = 1,20 m - fornecimento e instalação</t>
  </si>
  <si>
    <t>Tubo de concreto PA3 comercial para drenagem - D = 1,50 m - fornecimento e instalação</t>
  </si>
  <si>
    <t>Tubo de concreto PA3 produzido na obra para drenagem - D = 0,60 m - areia e brita comerciais - fornecimento e instalação</t>
  </si>
  <si>
    <t>Tubo de concreto PA3 produzido na obra para drenagem - D = 0,60 m - areia extraída e brita produzida - fornecimento e instalação</t>
  </si>
  <si>
    <t>Tubo de concreto PA3 produzido na obra para drenagem - D = 0,80 m - areia e brita comerciais - fornecimento e instalação</t>
  </si>
  <si>
    <t>Tubo de concreto PA3 produzido na obra para drenagem - D = 0,80 m - areia extraída e brita produzida - fornecimento e instalação</t>
  </si>
  <si>
    <t>Tubo de concreto PA3 produzido na obra para drenagem - D = 1,00 m - areia e brita comerciais - fornecimento e instalação</t>
  </si>
  <si>
    <t>Tubo de concreto PA3 produzido na obra para drenagem - D = 1,00 m - areia extraída e brita produzida - fornecimento e instalação</t>
  </si>
  <si>
    <t>Tubo de concreto PA3 produzido na obra para drenagem - D = 1,20 m - areia e brita comerciais - fornecimento e instalação</t>
  </si>
  <si>
    <t>Tubo de concreto PA3 produzido na obra para drenagem - D = 1,20 m - areia extraída e brita produzida - fornecimento e instalação</t>
  </si>
  <si>
    <t>Tubo de concreto PA3 produzido na obra para drenagem - D = 1,50 m - areia e brita comerciais - fornecimento e instalação</t>
  </si>
  <si>
    <t>Tubo de concreto PA3 produzido na obra para drenagem - D = 1,50 m - areia extraída e brita produzida - fornecimento e instalação</t>
  </si>
  <si>
    <t>Tubo de concreto PA4 comercial para drenagem - D = 0,50 m - fornecimento e instalação</t>
  </si>
  <si>
    <t>Tubo de concreto PA4 comercial para drenagem - D = 0,60 m - fornecimento e instalação</t>
  </si>
  <si>
    <t>Tubo de concreto PA4 comercial para drenagem - D = 0,80 m - fornecimento e instalação</t>
  </si>
  <si>
    <t>Tubo de concreto PA4 comercial para drenagem - D = 1,00 m - fornecimento e instalação</t>
  </si>
  <si>
    <t>Tubo de concreto PA4 comercial para drenagem - D = 1,20 m - fornecimento e instalação</t>
  </si>
  <si>
    <t>Tubo de concreto PA4 comercial para drenagem - D = 1,50 m - fornecimento e instalação</t>
  </si>
  <si>
    <t>Tubo de concreto PA4 produzido na obra para drenagem - D = 0,60 m - areia e brita comerciais - fornecimento e instalação</t>
  </si>
  <si>
    <t>Tubo de concreto PA4 produzido na obra para drenagem - D = 0,60 m - areia extraída e brita produzida - fornecimento e instalação</t>
  </si>
  <si>
    <t>Tubo de concreto PA4 produzido na obra para drenagem - D = 0,80 m - areia e brita comerciais - fornecimento e instalação</t>
  </si>
  <si>
    <t>Tubo de concreto PA4 produzido na obra para drenagem - D = 0,80 m - areia extraída e brita produzida - fornecimento e instalação</t>
  </si>
  <si>
    <t>Tubo de concreto PA4 produzido na obra para drenagem - D = 1,00 m - areia e brita comerciais - fornecimento e instalação</t>
  </si>
  <si>
    <t>Tubo de concreto PA4 produzido na obra para drenagem - D = 1,00 m - areia extraída e brita produzida - fornecimento e instalação</t>
  </si>
  <si>
    <t>Tubo de concreto PA4 produzido na obra para drenagem - D = 1,20 m - areia e brita comerciais - fornecimento e instalação</t>
  </si>
  <si>
    <t>Tubo de concreto PA4 produzido na obra para drenagem - D = 1,20 m - areia extraída e brita produzida - fornecimento e instalação</t>
  </si>
  <si>
    <t>Tubo de concreto PA4 produzido na obra para drenagem - D = 1,50 m - areia e brita comerciais - fornecimento e instalação</t>
  </si>
  <si>
    <t>Tubo de concreto PA4 produzido na obra para drenagem - D = 1,50 m - areia extraída e brita produzida - fornecimento e instalação</t>
  </si>
  <si>
    <t>Tubo de concreto perfurado produzido na obra para drenagem - D = 0,40 m - fornecimento e instalação</t>
  </si>
  <si>
    <t>Tubo de PVC para dreno tipo barbacã - D = 50 mm - fornecimento e instalação</t>
  </si>
  <si>
    <t>Tubo de PVC para dreno tipo barbacã - D = 75 mm - fornecimento e instalação</t>
  </si>
  <si>
    <t>Tubo PEAD para drenagem - D = 1.000 mm - fornecimento e instalação</t>
  </si>
  <si>
    <t>Tubo PEAD para drenagem - D = 1.050 mm - fornecimento e instalação</t>
  </si>
  <si>
    <t>Tubo PEAD para drenagem - D = 1.200 mm - fornecimento e instalação</t>
  </si>
  <si>
    <t>Tubo PEAD para drenagem - D = 1.500 mm - fornecimento e instalação</t>
  </si>
  <si>
    <t>Tubo PEAD para drenagem - D = 400 mm - fornecimento e instalação</t>
  </si>
  <si>
    <t>Tubo PEAD para drenagem - D = 450 mm - fornecimento e instalação</t>
  </si>
  <si>
    <t>Tubo PEAD para drenagem - D = 500 mm - fornecimento e instalação</t>
  </si>
  <si>
    <t>Tubo PEAD para drenagem - D = 600 mm - fornecimento e instalação</t>
  </si>
  <si>
    <t>Tubo PEAD para drenagem - D = 750 mm - fornecimento e instalação</t>
  </si>
  <si>
    <t>Tubo PEAD para drenagem - D = 800 mm - fornecimento e instalação</t>
  </si>
  <si>
    <t>Tubo PEAD para drenagem - D = 900 mm - fornecimento e instalação</t>
  </si>
  <si>
    <t>Valeta de proteção de aterro sem revestimento - VPAT 120-30 - escavação mecânica</t>
  </si>
  <si>
    <t>Valeta de proteção de aterro sem revestimento - VPAT 160-30 - escavação mecânica</t>
  </si>
  <si>
    <t>Valeta de proteção de aterros com revestimento de concreto - VPAC 120-30 - escavação mecânica - areia e brita comerciais</t>
  </si>
  <si>
    <t>Valeta de proteção de aterros com revestimento de concreto - VPAC 120-30 - escavação mecânica - areia extraída e brita produzida</t>
  </si>
  <si>
    <t>Valeta de proteção de aterros com revestimento de concreto - VPAC 160-30 - escavação mecânica - areia e brita comerciais</t>
  </si>
  <si>
    <t>Valeta de proteção de aterros com revestimento de concreto - VPAC 160-30 - escavação mecânica - areia extraída e brita produzida</t>
  </si>
  <si>
    <t>Valeta de proteção de aterros com revestimento vegetal - VPAG 120-30 - escavação mecânica</t>
  </si>
  <si>
    <t>Valeta de proteção de aterros com revestimento vegetal - VPAG 160-30 - escavação mecânica</t>
  </si>
  <si>
    <t>Valeta de proteção de corte sem revestimento - VPCT 120-30 - escavação mecânica</t>
  </si>
  <si>
    <t>Valeta de proteção de corte sem revestimento - VPCT 160-30 - escavação mecânica</t>
  </si>
  <si>
    <t>Valeta de proteção de cortes com revestimento de concreto - VPCC 120-30 - escavação mecânica - areia e brita comerciais</t>
  </si>
  <si>
    <t>Valeta de proteção de cortes com revestimento de concreto - VPCC 120-30 - escavação mecânica - areia extraída e brita produzida</t>
  </si>
  <si>
    <t>Valeta de proteção de cortes com revestimento de concreto - VPCC 160-30 - escavação mecânica - areia e brita comerciais</t>
  </si>
  <si>
    <t>Valeta de proteção de cortes com revestimento de concreto - VPCC 160-30 - escavação mecânica - areia extraída e brita produzida</t>
  </si>
  <si>
    <t>Valeta de proteção de cortes com revestimento vegetal - VPCG 120-30 - escavação mecânica</t>
  </si>
  <si>
    <t>Valeta de proteção de cortes com revestimento vegetal - VPCG 160-30 - escavação mecânica</t>
  </si>
  <si>
    <t>Escoramento com estacas de perfis metálicos W 250 x 38,5 kg/m, espaçadas em 1,5 m, intercaladas com prancha de madeira com espessura de 5 cm e ficha de 0 a 0,2 H - sem reaproveitamento - fornecimento e instalação</t>
  </si>
  <si>
    <t>Escoramento com estacas de perfis metálicos W 250 x 38,5 kg/m, espaçadas em 1,5 m, intercaladas com prancha de madeira com espessura de 5 cm e ficha de 0,20 a 0,4 H - sem reaproveitamento - fornecimento e instalação</t>
  </si>
  <si>
    <t>Escoramento com estacas de perfis metálicos W 250 x 38,5 kg/m, espaçadas em 1,5 m, intercaladas com prancha de madeira com espessura de 5 cm e ficha de 0,40 a 0,6 H - sem reaproveitamento - fornecimento e instalação</t>
  </si>
  <si>
    <t>Escoramento com perfis metálicos W 150 x 18,0 kg/m a cada metro e chapas de aço - estroncas a cada 2 m não incluídas - profundidade de até 10 m - aço com utilização de 20 vezes - fornecimento, instalação e retirada</t>
  </si>
  <si>
    <t>Escoramento com pontaletes D = 10 cm - utilização de 1 vez - confecção, instalação e retirada</t>
  </si>
  <si>
    <t>Escoramento com pontaletes D = 10 cm - utilização de 2 vezes - confecção, instalação e retirada</t>
  </si>
  <si>
    <t>Escoramento com pontaletes D = 10 cm - utilização de 3 vezes - confecção, instalação e retirada</t>
  </si>
  <si>
    <t>Escoramento com pontaletes D = 10 cm - utilização de 5 vezes - confecção, instalação e retirada</t>
  </si>
  <si>
    <t>Escoramento com pontaletes D = 15 cm - utilização de 1 vez - confecção e instalação</t>
  </si>
  <si>
    <t>Escoramento com pontaletes D = 15 cm - utilização de 2 vezes - confecção, instalação e retirada</t>
  </si>
  <si>
    <t>Escoramento com pontaletes D = 15 cm - utilização de 3 vezes - confecção, instalação e retirada</t>
  </si>
  <si>
    <t>Escoramento com pontaletes D = 15 cm - utilização de 5 vezes - confecção, instalação e retirada</t>
  </si>
  <si>
    <t>Escoramento contínuo de valas com tábuas de 2,5 x 30 cm e longarinas de 6 x 16 cm - estroncas a cada metro não incluídas - profundidade de até 4 m - madeira com utilização de 3 vezes - confecção, instalação e retirada</t>
  </si>
  <si>
    <t>Escoramento contínuo de valas com tábuas de 2,5 x 30 cm e longarinas de 6 x 16 cm - estroncas a cada metro não incluídas - profundidade de até 4 m - madeira sem reaproveitamento - confecção e instalação</t>
  </si>
  <si>
    <t>Escoramento metálico com quadro tubular contraventado - capacidade de carga até 3,8 t/m² - quadro de 1,0 x 1,0 x 1,25 m - utilização de 50 vezes - fornecimento, instalação e retirada</t>
  </si>
  <si>
    <t>Escoramento metálico tubular galvanizado para formas com capacidade de 2.100 a 750 kg por unidade - regulável de 3,0 a 4,5 m - utilização de 20 vezes - fornecimento, instalação e retirada</t>
  </si>
  <si>
    <t>Escoramento metálico tubular galvanizado para formas com capacidade de 3.200 a 1.600 kg por unidade - regulável de 1,8 a 3,0 m - utilização de 20 vezes - fornecimento, instalação e retirada</t>
  </si>
  <si>
    <t>Estroncas em perfil metálico W 150 x 18,0 kg/m - utilização de 20 vezes</t>
  </si>
  <si>
    <t>Estroncas para valas com D = 15 cm - madeira com utilização de 3 vezes</t>
  </si>
  <si>
    <t>Estroncas para valas com D = 15 cm - madeira sem reaproveitamento</t>
  </si>
  <si>
    <t>Estroncas para valas com D = 20 cm - madeira com utilização de 3 vezes</t>
  </si>
  <si>
    <t>Estroncas para valas com D = 20 cm - madeira sem reaproveitamento</t>
  </si>
  <si>
    <t>Apoio náutico para a colocação da armação em camisa metálica</t>
  </si>
  <si>
    <t>Apoio náutico para a escavação com perfuratriz tipo Wirth em rocha com média dureza e média abrasão - resistência à compressão menor que 80 MPa - D = 600 a 1.800 mm</t>
  </si>
  <si>
    <t>Apoio náutico para a escavação com perfuratriz tipo Wirth em rocha de alta dureza e alta abrasão - resistência à compressão acima de 80 MPa - D = 600 a 1.800 mm</t>
  </si>
  <si>
    <t>Apoio náutico para a escavação com perfuratriz tipo Wirth em solo D = 600 a 1.800 mm</t>
  </si>
  <si>
    <t>Apoio náutico para a execução da concretagem de camisas metálicas</t>
  </si>
  <si>
    <t>Apoio náutico para a execução da cravação de camisa metálica D = 600 a 1.800 mm</t>
  </si>
  <si>
    <t>Armação de estaca escavada ou estaca barrete em aço CA-50 com apoio de guindaste - fornecimento, preparo e colocação</t>
  </si>
  <si>
    <t>Arrasamento de estacas de concreto com seção de até 900 cm²</t>
  </si>
  <si>
    <t>Berço para pré-moldagem de estacas protendidas com capacidade de 19 m³, inclusive formas metálicas - utilização de 100 vezes</t>
  </si>
  <si>
    <t>Camisa metálica com espessura de 12,5 mm D = 1.400 mm - cravada com martelo vibratório - sem escavação - cravação</t>
  </si>
  <si>
    <t>Camisa metálica com espessura de 12,5 mm D = 1.400 mm - para passagem de lâmina d'água - posicionamento</t>
  </si>
  <si>
    <t>Camisa metálica com espessura de 12,5 mm D = 1.500 mm - cravada com martelo vibratório - sem escavação - cravação</t>
  </si>
  <si>
    <t>Camisa metálica com espessura de 12,5 mm D = 1.500 mm - para passagem de lâmina d'água - posicionamento</t>
  </si>
  <si>
    <t>Camisa metálica com espessura de 12,5 mm D = 1.600 mm - cravada com martelo vibratório - sem escavação - cravação</t>
  </si>
  <si>
    <t>Camisa metálica com espessura de 12,5 mm D = 1.600 mm - para passagem de lâmina d'água - posicionamento</t>
  </si>
  <si>
    <t>Camisa metálica com espessura de 12,5 mm D = 1.700 mm - cravada com martelo vibratório - sem escavação - cravação</t>
  </si>
  <si>
    <t>Camisa metálica com espessura de 12,5 mm D = 1.700 mm - para passagem de lâmina d'água - posicionamento</t>
  </si>
  <si>
    <t>Camisa metálica com espessura de 12,5 mm D = 1.800 mm - cravada com martelo vibratório - sem escavação - cravação</t>
  </si>
  <si>
    <t>Camisa metálica com espessura de 12,5 mm D = 1.800 mm - para passagem de lâmina d'água - posicionamento</t>
  </si>
  <si>
    <t>Camisa metálica com espessura de 16 mm D = 1.500 mm - cravada com martelo vibratório - sem escavação - cravação</t>
  </si>
  <si>
    <t>Camisa metálica com espessura de 16 mm D = 1.500 mm - para passagem de lâmina d'água - posicionamento</t>
  </si>
  <si>
    <t>Camisa metálica com espessura de 16 mm D = 1.600 mm - cravada com martelo vibratório - sem escavação - cravação</t>
  </si>
  <si>
    <t>Camisa metálica com espessura de 16 mm D = 1.600 mm - para passagem de lâmina d'água - posicionamento</t>
  </si>
  <si>
    <t>Camisa metálica com espessura de 16 mm D = 1.700 mm - cravada com martelo vibratório - sem escavação - cravação</t>
  </si>
  <si>
    <t>Camisa metálica com espessura de 16 mm D = 1.700 mm - para passagem de lâmina d'água - posicionamento</t>
  </si>
  <si>
    <t>Camisa metálica com espessura de 16 mm D = 1.800 mm - cravada com martelo vibratório - sem escavação - cravação</t>
  </si>
  <si>
    <t>Camisa metálica com espessura de 16 mm D = 1.800 mm - para passagem de lâmina d'água - posicionamento</t>
  </si>
  <si>
    <t>Camisa metálica com espessura de 6,3 mm D = 1.000 mm - cravada com martelo vibratório - sem escavação - cravação</t>
  </si>
  <si>
    <t>Camisa metálica com espessura de 6,3 mm D = 1.000 mm - para passagem de lâmina d'água - posicionamento</t>
  </si>
  <si>
    <t>Camisa metálica com espessura de 6,3 mm D = 400 mm - cravada com martelo vibratório - sem escavação - cravação</t>
  </si>
  <si>
    <t>Camisa metálica com espessura de 6,3 mm D = 400 mm - para passagem de lâmina d'água - posicionamento</t>
  </si>
  <si>
    <t>Camisa metálica com espessura de 6,3 mm D = 500 mm - cravada com martelo vibratório - sem escavação - cravação</t>
  </si>
  <si>
    <t>Camisa metálica com espessura de 6,3 mm D = 500 mm - para passagem de lâmina d'água - posicionamento</t>
  </si>
  <si>
    <t>Camisa metálica com espessura de 6,3 mm D = 600 mm - cravada com martelo vibratório - sem escavação - cravação</t>
  </si>
  <si>
    <t>Camisa metálica com espessura de 6,3 mm D = 600 mm - para passagem de lâmina d'água - posicionamento</t>
  </si>
  <si>
    <t>Camisa metálica com espessura de 6,3 mm D = 700 mm - cravada com martelo vibratório - sem escavação - cravação</t>
  </si>
  <si>
    <t>Camisa metálica com espessura de 6,3 mm D = 700 mm - para passagem de lâmina d'água - posicionamento</t>
  </si>
  <si>
    <t>Camisa metálica com espessura de 6,3 mm D = 800 mm - cravada com martelo vibratório - sem escavação - cravação</t>
  </si>
  <si>
    <t>Camisa metálica com espessura de 6,3 mm D = 800 mm - para passagem de lâmina d'água - posicionamento</t>
  </si>
  <si>
    <t>Camisa metálica com espessura de 6,3 mm D = 900 mm - cravada com martelo vibratório - sem escavação - cravação</t>
  </si>
  <si>
    <t>Camisa metálica com espessura de 6,3 mm D = 900 mm - para passagem de lâmina d'água - posicionamento</t>
  </si>
  <si>
    <t>Camisa metálica com espessura de 8 mm D = 1.000 mm - cravada com martelo vibratório - sem escavação - cravação</t>
  </si>
  <si>
    <t>Camisa metálica com espessura de 8 mm D = 1.000 mm - para passagem de lâmina d'água - posicionamento</t>
  </si>
  <si>
    <t>Camisa metálica com espessura de 8 mm D = 1.100 mm - cravada com martelo vibratório - sem escavação - cravação</t>
  </si>
  <si>
    <t>Camisa metálica com espessura de 8 mm D = 1.100 mm - para passagem de lâmina d'água - posicionamento</t>
  </si>
  <si>
    <t>Camisa metálica com espessura de 8 mm D = 1.200 mm - cravada com martelo vibratório - sem escavação - cravação</t>
  </si>
  <si>
    <t>Camisa metálica com espessura de 8 mm D = 1.200 mm - para passagem de lâmina d'água - posicionamento</t>
  </si>
  <si>
    <t>Camisa metálica com espessura de 8 mm D = 700 mm - cravada com martelo vibratório - sem escavação - cravação</t>
  </si>
  <si>
    <t>Camisa metálica com espessura de 8 mm D = 700 mm - para passagem de lâmina d'água - posicionamento</t>
  </si>
  <si>
    <t>Camisa metálica com espessura de 8 mm D = 800 mm - cravada com martelo vibratório - sem escavação - cravação</t>
  </si>
  <si>
    <t>Camisa metálica com espessura de 8 mm D = 800 mm - para passagem de lâmina d'água - posicionamento</t>
  </si>
  <si>
    <t>Camisa metálica com espessura de 8 mm D = 900 mm - cravada com martelo vibratório - sem escavação - cravação</t>
  </si>
  <si>
    <t>Camisa metálica com espessura de 8 mm D = 900 mm - para passagem de lâmina d'água - posicionamento</t>
  </si>
  <si>
    <t>Camisa metálica com espessura de 9,5 mm D = 1.000 mm - cravada com martelo vibratório - sem escavação - cravação</t>
  </si>
  <si>
    <t>Camisa metálica com espessura de 9,5 mm D = 1.000 mm - para passagem de lâmina d'água - posicionamento</t>
  </si>
  <si>
    <t>Camisa metálica com espessura de 9,5 mm D = 1.100 mm - cravada com martelo vibratório - sem escavação - cravação</t>
  </si>
  <si>
    <t>Camisa metálica com espessura de 9,5 mm D = 1.100 mm - para passagem de lâmina d'água - posicionamento</t>
  </si>
  <si>
    <t>Camisa metálica com espessura de 9,5 mm D = 1.200 mm - cravada com martelo vibratório - sem escavação - cravação</t>
  </si>
  <si>
    <t>Camisa metálica com espessura de 9,5 mm D = 1.200 mm - para passagem de lâmina d'água - posicionamento</t>
  </si>
  <si>
    <t>Camisa metálica com espessura de 9,5 mm D = 1.300 mm - cravada com martelo vibratório - sem escavação - cravação</t>
  </si>
  <si>
    <t>Camisa metálica com espessura de 9,5 mm D = 1.300 mm - para passagem de lâmina d'água - posicionamento</t>
  </si>
  <si>
    <t>Camisa metálica com espessura de 9,5 mm D = 1.400 mm - cravada com martelo vibratório - sem escavação - cravação</t>
  </si>
  <si>
    <t>Camisa metálica com espessura de 9,5 mm D = 1.400 mm - para passagem de lâmina d'água - posicionamento</t>
  </si>
  <si>
    <t>Camisa metálica com espessura de 9,5 mm D = 1.500 mm - cravada com martelo vibratório - sem escavação - cravação</t>
  </si>
  <si>
    <t>Camisa metálica com espessura de 9,5 mm D = 1.500 mm - para passagem de lâmina d'água - posicionamento</t>
  </si>
  <si>
    <t>Camisa metálica com espessura de 9,5 mm D = 900 mm - cravada com martelo vibratório - sem escavação - cravação</t>
  </si>
  <si>
    <t>Camisa metálica com espessura de 9,5 mm D = 900 mm - para passagem de lâmina d'água - posicionamento</t>
  </si>
  <si>
    <t>Coluna de brita D = 50 cm executada com perfuratriz tipo bottom feed - brita comercial - confecção e cravação</t>
  </si>
  <si>
    <t>Coluna de brita D = 50 cm executada com perfuratriz tipo bottom feed - brita produzida - confecção e cravação</t>
  </si>
  <si>
    <t>Coluna de brita D = 60 cm executada com perfuratriz tipo bottom feed - brita comercial - confecção e cravação</t>
  </si>
  <si>
    <t>Coluna de brita D = 60 cm executada com perfuratriz tipo bottom feed - brita produzida - confecção e cravação</t>
  </si>
  <si>
    <t>Coluna de brita D = 70 cm executada com perfuratriz tipo bottom feed - brita comercial - confecção e cravação</t>
  </si>
  <si>
    <t>Coluna de brita D = 70 cm executada com perfuratriz tipo bottom feed - brita produzida - confecção e cravação</t>
  </si>
  <si>
    <t>Coluna de brita D = 80 cm executada com perfuratriz tipo bottom feed - brita comercial - confecção e cravação</t>
  </si>
  <si>
    <t>Coluna de brita D = 80 cm executada com perfuratriz tipo bottom feed - brita produzida - confecção e cravação</t>
  </si>
  <si>
    <t>Confecção de camisa metálica em aço ASTM A36 com espessura de 12,5 mm - D = 1.400 mm</t>
  </si>
  <si>
    <t>Confecção de camisa metálica em aço ASTM A36 com espessura de 12,5 mm - D = 1.500 mm</t>
  </si>
  <si>
    <t>Confecção de camisa metálica em aço ASTM A36 com espessura de 12,5 mm - D = 1.600 mm</t>
  </si>
  <si>
    <t>Confecção de camisa metálica em aço ASTM A36 com espessura de 12,5 mm - D = 1.700 mm</t>
  </si>
  <si>
    <t>Confecção de camisa metálica em aço ASTM A36 com espessura de 12,5 mm - D = 1.800 mm</t>
  </si>
  <si>
    <t>Confecção de camisa metálica em aço ASTM A36 com espessura de 16 mm - D = 1.500 mm</t>
  </si>
  <si>
    <t>Confecção de camisa metálica em aço ASTM A36 com espessura de 16 mm - D = 1.600 mm</t>
  </si>
  <si>
    <t>Confecção de camisa metálica em aço ASTM A36 com espessura de 16 mm - D = 1.700 mm</t>
  </si>
  <si>
    <t>Confecção de camisa metálica em aço ASTM A36 com espessura de 16 mm - D = 1.800 mm</t>
  </si>
  <si>
    <t>Confecção de camisa metálica em aço ASTM A36 com espessura de 6,3 mm - D = 1.000 mm</t>
  </si>
  <si>
    <t>Confecção de camisa metálica em aço ASTM A36 com espessura de 6,3 mm - D = 400 mm</t>
  </si>
  <si>
    <t>Confecção de camisa metálica em aço ASTM A36 com espessura de 6,3 mm - D = 500 mm</t>
  </si>
  <si>
    <t>Confecção de camisa metálica em aço ASTM A36 com espessura de 6,3 mm - D = 600 mm</t>
  </si>
  <si>
    <t>Confecção de camisa metálica em aço ASTM A36 com espessura de 6,3 mm - D = 700 mm</t>
  </si>
  <si>
    <t>Confecção de camisa metálica em aço ASTM A36 com espessura de 6,3 mm - D = 800 mm</t>
  </si>
  <si>
    <t>Confecção de camisa metálica em aço ASTM A36 com espessura de 6,3 mm - D = 900 mm</t>
  </si>
  <si>
    <t>Confecção de camisa metálica em aço ASTM A36 com espessura de 8 mm - D = 1.000 mm</t>
  </si>
  <si>
    <t>Confecção de camisa metálica em aço ASTM A36 com espessura de 8 mm - D = 1.100 mm</t>
  </si>
  <si>
    <t>Confecção de camisa metálica em aço ASTM A36 com espessura de 8 mm - D = 1.200 mm</t>
  </si>
  <si>
    <t>Confecção de camisa metálica em aço ASTM A36 com espessura de 8 mm - D = 700 mm</t>
  </si>
  <si>
    <t>Confecção de camisa metálica em aço ASTM A36 com espessura de 8 mm - D = 800 mm</t>
  </si>
  <si>
    <t>Confecção de camisa metálica em aço ASTM A36 com espessura de 8 mm - D = 900 mm</t>
  </si>
  <si>
    <t>Confecção de camisa metálica em aço ASTM A36 com espessura de 9,5 mm - D = 1.000 mm</t>
  </si>
  <si>
    <t>Confecção de camisa metálica em aço ASTM A36 com espessura de 9,5 mm - D = 1.100 mm</t>
  </si>
  <si>
    <t>Confecção de camisa metálica em aço ASTM A36 com espessura de 9,5 mm - D = 1.200 mm</t>
  </si>
  <si>
    <t>Confecção de camisa metálica em aço ASTM A36 com espessura de 9,5 mm - D = 1.300 mm</t>
  </si>
  <si>
    <t>Confecção de camisa metálica em aço ASTM A36 com espessura de 9,5 mm - D = 1.400 mm</t>
  </si>
  <si>
    <t>Confecção de camisa metálica em aço ASTM A36 com espessura de 9,5 mm - D = 1.500 mm</t>
  </si>
  <si>
    <t>Confecção de camisa metálica em aço ASTM A36 com espessura de 9,5 mm - D = 900 mm</t>
  </si>
  <si>
    <t>Contraventamento de grupo de estacas submersas em aço ASTM A36 - confecção e instalação</t>
  </si>
  <si>
    <t>Escavação com perfuratriz tipo Wirth em rocha com média dureza e média abrasão - resistência à compressão menor que 80 MPa - D = 1.000 mm</t>
  </si>
  <si>
    <t>Escavação com perfuratriz tipo Wirth em rocha com média dureza e média abrasão - resistência à compressão menor que 80 MPa - D = 1.100 mm</t>
  </si>
  <si>
    <t>Escavação com perfuratriz tipo Wirth em rocha com média dureza e média abrasão - resistência à compressão menor que 80 MPa - D = 1.200 mm</t>
  </si>
  <si>
    <t>Escavação com perfuratriz tipo Wirth em rocha com média dureza e média abrasão - resistência à compressão menor que 80 MPa - D = 1.300 mm</t>
  </si>
  <si>
    <t>Escavação com perfuratriz tipo Wirth em rocha com média dureza e média abrasão - resistência à compressão menor que 80 MPa - D = 1.400 mm</t>
  </si>
  <si>
    <t>Escavação com perfuratriz tipo Wirth em rocha com média dureza e média abrasão - resistência à compressão menor que 80 MPa - D = 1.500 mm</t>
  </si>
  <si>
    <t>Escavação com perfuratriz tipo Wirth em rocha com média dureza e média abrasão - resistência à compressão menor que 80 MPa - D = 1.600 mm</t>
  </si>
  <si>
    <t>Escavação com perfuratriz tipo Wirth em rocha com média dureza e média abrasão - resistência à compressão menor que 80 MPa - D = 1.700 mm</t>
  </si>
  <si>
    <t>Escavação com perfuratriz tipo Wirth em rocha com média dureza e média abrasão - resistência à compressão menor que 80 MPa - D = 1.800 mm</t>
  </si>
  <si>
    <t>Escavação com perfuratriz tipo Wirth em rocha com média dureza e média abrasão - resistência à compressão menor que 80 MPa - D = 600 mm</t>
  </si>
  <si>
    <t>Escavação com perfuratriz tipo Wirth em rocha com média dureza e média abrasão - resistência à compressão menor que 80 MPa - D = 700 mm</t>
  </si>
  <si>
    <t>Escavação com perfuratriz tipo Wirth em rocha com média dureza e média abrasão - resistência à compressão menor que 80 MPa - D = 800 mm</t>
  </si>
  <si>
    <t>Escavação com perfuratriz tipo Wirth em rocha com média dureza e média abrasão - resistência à compressão menor que 80 MPa - D = 900 mm</t>
  </si>
  <si>
    <t>Escavação com perfuratriz tipo Wirth em rocha de alta dureza e alta abrasão - resistência à compressão acima de 80 MPa - D = 1.000 mm</t>
  </si>
  <si>
    <t>Escavação com perfuratriz tipo Wirth em rocha de alta dureza e alta abrasão - resistência à compressão acima de 80 MPa - D = 1.100 mm</t>
  </si>
  <si>
    <t>Escavação com perfuratriz tipo Wirth em rocha de alta dureza e alta abrasão - resistência à compressão acima de 80 MPa - D = 1.200 mm</t>
  </si>
  <si>
    <t>Escavação com perfuratriz tipo Wirth em rocha de alta dureza e alta abrasão - resistência à compressão acima de 80 MPa - D = 1.300 mm</t>
  </si>
  <si>
    <t>Escavação com perfuratriz tipo Wirth em rocha de alta dureza e alta abrasão - resistência à compressão acima de 80 MPa - D = 1.400 mm</t>
  </si>
  <si>
    <t>Escavação com perfuratriz tipo Wirth em rocha de alta dureza e alta abrasão - resistência à compressão acima de 80 MPa - D = 1.500 mm</t>
  </si>
  <si>
    <t>Escavação com perfuratriz tipo Wirth em rocha de alta dureza e alta abrasão - resistência à compressão acima de 80 MPa - D = 1.600 mm</t>
  </si>
  <si>
    <t>Escavação com perfuratriz tipo Wirth em rocha de alta dureza e alta abrasão - resistência à compressão acima de 80 MPa - D = 1.700 mm</t>
  </si>
  <si>
    <t>Escavação com perfuratriz tipo Wirth em rocha de alta dureza e alta abrasão - resistência à compressão acima de 80 MPa - D = 1.800 mm</t>
  </si>
  <si>
    <t>Escavação com perfuratriz tipo Wirth em rocha de alta dureza e alta abrasão - resistência à compressão acima de 80 MPa - D = 600 mm</t>
  </si>
  <si>
    <t>Escavação com perfuratriz tipo Wirth em rocha de alta dureza e alta abrasão - resistência à compressão acima de 80 MPa - D = 700 mm</t>
  </si>
  <si>
    <t>Escavação com perfuratriz tipo Wirth em rocha de alta dureza e alta abrasão - resistência à compressão acima de 80 MPa - D = 800 mm</t>
  </si>
  <si>
    <t>Escavação com perfuratriz tipo Wirth em rocha de alta dureza e alta abrasão - resistência à compressão acima de 80 MPa - D = 900 mm</t>
  </si>
  <si>
    <t>Escavação com perfuratriz tipo Wirth em solo - D = 1.000 mm</t>
  </si>
  <si>
    <t>Escavação com perfuratriz tipo Wirth em solo - D = 1.100 mm</t>
  </si>
  <si>
    <t>Escavação com perfuratriz tipo Wirth em solo - D = 1.200 mm</t>
  </si>
  <si>
    <t>Escavação com perfuratriz tipo Wirth em solo - D = 1.300 mm</t>
  </si>
  <si>
    <t>Escavação com perfuratriz tipo Wirth em solo - D = 1.400 mm</t>
  </si>
  <si>
    <t>Escavação com perfuratriz tipo Wirth em solo - D = 1.500 mm</t>
  </si>
  <si>
    <t>Escavação com perfuratriz tipo Wirth em solo - D = 1.600 mm</t>
  </si>
  <si>
    <t>Escavação com perfuratriz tipo Wirth em solo - D = 1.700 mm</t>
  </si>
  <si>
    <t>Escavação com perfuratriz tipo Wirth em solo - D = 1.800 mm</t>
  </si>
  <si>
    <t>Escavação com perfuratriz tipo Wirth em solo - D = 600 mm</t>
  </si>
  <si>
    <t>Escavação com perfuratriz tipo Wirth em solo - D = 700 mm</t>
  </si>
  <si>
    <t>Escavação com perfuratriz tipo Wirth em solo - D = 800 mm</t>
  </si>
  <si>
    <t>Escavação com perfuratriz tipo Wirth em solo - D = 900 mm</t>
  </si>
  <si>
    <t>Estaca barrete escavada com uso de fluido estabilizante - confecção</t>
  </si>
  <si>
    <t>Estaca broca manual D = 25 cm - confecção</t>
  </si>
  <si>
    <t>Estaca broca manual D = 30 cm - confecção</t>
  </si>
  <si>
    <t>Estaca circular tipo estacão escavada com uso de fluido estabilizante - confecção</t>
  </si>
  <si>
    <t>Estaca duplo perfil metálico W 250 x 17,9 - com emenda - fornecimento e cravação</t>
  </si>
  <si>
    <t>Estaca duplo trilho TR 25 - com emenda - fornecimento e cravação</t>
  </si>
  <si>
    <t>Estaca duplo trilho TR 37 - com emenda - fornecimento e cravação</t>
  </si>
  <si>
    <t>Estaca duplo trilho TR 45 - com emenda - fornecimento e cravação</t>
  </si>
  <si>
    <t>Estaca duplo trilho TR 57 - com emenda - fornecimento e cravação</t>
  </si>
  <si>
    <t>Estaca duplo trilho TR 68 - com emenda - fornecimento e cravação</t>
  </si>
  <si>
    <t>Estaca Franki com fuste apiloado D = 35 cm - confecção</t>
  </si>
  <si>
    <t>Estaca Franki com fuste apiloado D = 40 cm - confecção</t>
  </si>
  <si>
    <t>Estaca Franki com fuste apiloado D = 45 cm - confecção</t>
  </si>
  <si>
    <t>Estaca Franki com fuste apiloado D = 52 cm - confecção</t>
  </si>
  <si>
    <t>Estaca Franki com fuste apiloado D = 60 cm - confecção</t>
  </si>
  <si>
    <t>Estaca Franki com fuste apiloado D = 70 cm - confecção</t>
  </si>
  <si>
    <t>Estaca hélice contínua - confecção</t>
  </si>
  <si>
    <t>Estaca hélice de deslocamento - confecção</t>
  </si>
  <si>
    <t>Estaca perfil metálico W 150 x 22,5 (H) - fornecimento e cravação</t>
  </si>
  <si>
    <t>Estaca prancha metálica - fornecimento e cravação até 12 metros</t>
  </si>
  <si>
    <t>Estaca prancha metálica com apoio de flutuante - fornecimento e cravação de 12 metros</t>
  </si>
  <si>
    <t>Estaca prancha metálica com apoio de flutuante e utilização de 10 vezes - fornecimento, cravação até 12 metros</t>
  </si>
  <si>
    <t>Estaca prancha metálica com utilização de 10 vezes - fornecimento, cravação até 12 metros</t>
  </si>
  <si>
    <t>Estaca pré-moldada de concreto armado centrifugado com compressão admissível de 100 t - sem emenda - fornecimento e cravação</t>
  </si>
  <si>
    <t>Estaca pré-moldada de concreto armado centrifugado com compressão admissível de 125 t - sem emenda - fornecimento e cravação</t>
  </si>
  <si>
    <t>Estaca pré-moldada de concreto armado centrifugado com compressão admissível de 170 t - sem emenda - fornecimento e cravação</t>
  </si>
  <si>
    <t>Estaca pré-moldada de concreto armado centrifugado com compressão admissível de 230 t - sem emenda - fornecimento e cravação</t>
  </si>
  <si>
    <t>Estaca pré-moldada de concreto armado centrifugado com compressão admissível de 300 t - sem emenda - fornecimento e cravação</t>
  </si>
  <si>
    <t>Estaca pré-moldada de concreto armado centrifugado com compressão admissível de 55 t - sem emenda - fornecimento e cravação</t>
  </si>
  <si>
    <t>Estaca pré-moldada de concreto armado centrifugado com compressão admissível de 80 t - sem emenda - fornecimento e cravação</t>
  </si>
  <si>
    <t>Estaca pré-moldada de concreto protendido 15 x 15 cm - produzida - sem emenda - cravação</t>
  </si>
  <si>
    <t>Estaca pré-moldada de concreto protendido 17 x 17 cm - produzida - sem emenda - cravação</t>
  </si>
  <si>
    <t>Estaca pré-moldada de concreto protendido 20 x 20 cm - produzida - sem emenda - cravação</t>
  </si>
  <si>
    <t>Estaca pré-moldada de concreto protendido 21 x 21 cm - produzida - sem emenda - cravação</t>
  </si>
  <si>
    <t>Estaca pré-moldada de concreto protendido 23 x 23 cm - produzida - sem emenda - cravação</t>
  </si>
  <si>
    <t>Estaca pré-moldada de concreto protendido 25 x 25 cm - produzida - sem emenda - cravação</t>
  </si>
  <si>
    <t>Estaca pré-moldada de concreto protendido 26 x 26 cm - produzida - sem emenda - cravação</t>
  </si>
  <si>
    <t>Estaca pré-moldada de concreto protendido 30 x 30 cm - produzida - sem emenda - cravação</t>
  </si>
  <si>
    <t>Estaca pré-moldada de concreto protendido 33 x 33 cm - produzida - sem emenda - cravação</t>
  </si>
  <si>
    <t>Estaca pré-moldada de concreto protendido 35 x 35 cm - produzida - sem emenda - cravação</t>
  </si>
  <si>
    <t>Estaca pré-moldada de concreto protendido 38 x 38 cm - produzida - sem emenda - cravação</t>
  </si>
  <si>
    <t>Estaca pré-moldada de concreto protendido 40 x 40 cm - produzida - sem emenda - cravação</t>
  </si>
  <si>
    <t>Estaca pré-moldada de concreto protendido 42 x 42 cm - produzida - sem emenda - cravação</t>
  </si>
  <si>
    <t>Estaca pré-moldada de concreto protendido 45 x 45 cm - produzida - sem emenda - cravação</t>
  </si>
  <si>
    <t>Estaca pré-moldada de concreto protendido com compressão admissível de 100 t - comercial - sem emenda - fornecimento e cravação</t>
  </si>
  <si>
    <t>Estaca pré-moldada de concreto protendido com compressão admissível de 25 t - comercial - sem emenda - fornecimento e cravação</t>
  </si>
  <si>
    <t>Estaca pré-moldada de concreto protendido com compressão admissível de 35 t - comercial - sem emenda - fornecimento e cravação</t>
  </si>
  <si>
    <t>Estaca pré-moldada de concreto protendido com compressão admissível de 60 t - comercial - sem emenda - fornecimento e cravação</t>
  </si>
  <si>
    <t>Estaca pré-moldada de concreto protendido com compressão admissível de 75 t - comercial - sem emenda - fornecimento e cravação</t>
  </si>
  <si>
    <t>Estaca raiz perfurada na rocha com D = 16 cm - confecção</t>
  </si>
  <si>
    <t>Estaca raiz perfurada na rocha com D = 20 cm - confecção</t>
  </si>
  <si>
    <t>Estaca raiz perfurada na rocha com D = 25 cm - confecção</t>
  </si>
  <si>
    <t>Estaca raiz perfurada na rocha com D = 31 cm - confecção</t>
  </si>
  <si>
    <t>Estaca raiz perfurada na rocha com D = 40 cm - confecção</t>
  </si>
  <si>
    <t>Estaca raiz perfurada na rocha com D = 45 cm - confecção</t>
  </si>
  <si>
    <t>Estaca raiz perfurada no solo com D = 16 cm - confecção</t>
  </si>
  <si>
    <t>Estaca raiz perfurada no solo com D = 20 cm - confecção</t>
  </si>
  <si>
    <t>Estaca raiz perfurada no solo com D = 25 cm - confecção</t>
  </si>
  <si>
    <t>Estaca raiz perfurada no solo com D = 31 cm - confecção</t>
  </si>
  <si>
    <t>Estaca raiz perfurada no solo com D = 40 cm - confecção</t>
  </si>
  <si>
    <t>Estaca raiz perfurada no solo com D = 45 cm - confecção</t>
  </si>
  <si>
    <t>Estaca Strauss D = 25 cm - confecção</t>
  </si>
  <si>
    <t>Estaca Strauss D = 32 cm - confecção</t>
  </si>
  <si>
    <t>Estaca Strauss D = 38 cm - confecção</t>
  </si>
  <si>
    <t>Estaca Strauss D = 45 cm - confecção</t>
  </si>
  <si>
    <t>Estaca trilho TR 25 - fornecimento e cravação</t>
  </si>
  <si>
    <t>Estaca trilho TR 37 - fornecimento e cravação</t>
  </si>
  <si>
    <t>Estaca trilho TR 45 - fornecimento e cravação</t>
  </si>
  <si>
    <t>Estaca trilho TR 57 - fornecimento e cravação</t>
  </si>
  <si>
    <t>Estaca trilho TR 68 - fornecimento e cravação</t>
  </si>
  <si>
    <t>Estaca triplo trilho TR 25 - com emenda - fornecimento e cravação</t>
  </si>
  <si>
    <t>Estaca triplo trilho TR 37 - com emenda - fornecimento e cravação</t>
  </si>
  <si>
    <t>Estaca triplo trilho TR 45 - com emenda - fornecimento e cravação</t>
  </si>
  <si>
    <t>Estaca triplo trilho TR 57 - com emenda - fornecimento e cravação</t>
  </si>
  <si>
    <t>Estaca triplo trilho TR 68 - com emenda - fornecimento e cravação</t>
  </si>
  <si>
    <t>Fabricação de estaca pré-moldada de concreto protendida seção 15 x 15 cm</t>
  </si>
  <si>
    <t>Fabricação de estaca pré-moldada de concreto protendida seção 17 x 17 cm</t>
  </si>
  <si>
    <t>Fabricação de estaca pré-moldada de concreto protendida seção 20 x 20 cm</t>
  </si>
  <si>
    <t>Fabricação de estaca pré-moldada de concreto protendida seção 21 x 21 cm</t>
  </si>
  <si>
    <t>Fabricação de estaca pré-moldada de concreto protendida seção 23 x 23 cm</t>
  </si>
  <si>
    <t>Fabricação de estaca pré-moldada de concreto protendida seção 25 x 25 cm</t>
  </si>
  <si>
    <t>Fabricação de estaca pré-moldada de concreto protendida seção 26 x 26 cm</t>
  </si>
  <si>
    <t>Fabricação de estaca pré-moldada de concreto protendida seção 30 x 30 cm</t>
  </si>
  <si>
    <t>Fabricação de estaca pré-moldada de concreto protendida seção 33 x 33 cm</t>
  </si>
  <si>
    <t>Fabricação de estaca pré-moldada de concreto protendida seção 35 x 35 cm</t>
  </si>
  <si>
    <t>Fabricação de estaca pré-moldada de concreto protendida seção 38 x 38 cm</t>
  </si>
  <si>
    <t>Fabricação de estaca pré-moldada de concreto protendida seção 40 x 40 cm</t>
  </si>
  <si>
    <t>Fabricação de estaca pré-moldada de concreto protendida seção 42 x 42 cm</t>
  </si>
  <si>
    <t>Fabricação de estaca pré-moldada de concreto protendida seção 45 x 45 cm</t>
  </si>
  <si>
    <t>Gabarito de cravação de estacas submersas em aço ASTM A36 - confecção e instalação</t>
  </si>
  <si>
    <t>Muro guia para estaca barrete com duas cortinas de 10 x 110 cm</t>
  </si>
  <si>
    <t>Estrutura em perfil de aço ASTM A36 corte, solda e montagem - fornecimento e instalação</t>
  </si>
  <si>
    <t>Fornecimento e aplicação de adesivo estrutural à base de resina epóxi</t>
  </si>
  <si>
    <t>Jateamento abrasivo em chapa de aço por esteira contínua</t>
  </si>
  <si>
    <t>Jateamento de chapa de aço com o uso de granalhas de aço grau SA2</t>
  </si>
  <si>
    <t>Jateamento de chapa de aço com o uso de granalhas de aço grau SA2 1/2</t>
  </si>
  <si>
    <t>Jateamento de chapa de aço com o uso de granalhas de aço Grau SA3</t>
  </si>
  <si>
    <t>Pintura com epóxi de dois componentes com pistola a ar comprimido, uma demão, espessura de até 120 µm</t>
  </si>
  <si>
    <t>Pintura com primer epóxi de dois componentes com pistola a ar comprimido, uma demão, espessura de até 70 µm</t>
  </si>
  <si>
    <t>Pintura com tinta anticorrosiva à base de epóxi poliamida de dois componentes com pistola a ar comprimido, uma demão, espessura de até 150 µm</t>
  </si>
  <si>
    <t>Pintura de acabamento com esmalte epóxi com pistola a ar comprimido, uma demão, espessura de até 40 µm</t>
  </si>
  <si>
    <t>Pintura de acabamento com esmalte sintético com pistola a ar comprimido, uma demão, espessura de até 30 µm</t>
  </si>
  <si>
    <t>Pintura de fundo com tinta alquídica com pistola a ar comprimido, uma demão, espessura de até 30 µm</t>
  </si>
  <si>
    <t>Pintura de fundo com tinta epóxi com pistola a ar comprimido, uma demão, espessura de até 120 µm</t>
  </si>
  <si>
    <t>Pintura shop primer em chapa de aço por esteira contínua</t>
  </si>
  <si>
    <t>Solda elétrica de perfis metálicos e chapas de aço com eletrodo E60XX</t>
  </si>
  <si>
    <t>Tratamento em chapa de aço por esteira contínua</t>
  </si>
  <si>
    <t>Alinhamento manual da grade do AMV para qualquer abertura e qualquer bitola</t>
  </si>
  <si>
    <t>Assentamento dos materiais metálicos do AMV 1:10, TR 45, bitola larga</t>
  </si>
  <si>
    <t>Assentamento dos materiais metálicos do AMV 1:10, TR 45, bitola métrica</t>
  </si>
  <si>
    <t>Assentamento dos materiais metálicos do AMV 1:10, TR 45, bitola mista</t>
  </si>
  <si>
    <t>Assentamento dos materiais metálicos do AMV 1:10, TR 57, bitola larga</t>
  </si>
  <si>
    <t>Assentamento dos materiais metálicos do AMV 1:10, TR 57, bitola métrica</t>
  </si>
  <si>
    <t>Assentamento dos materiais metálicos do AMV 1:10, TR 57, bitola mista</t>
  </si>
  <si>
    <t>Assentamento dos materiais metálicos do AMV 1:10, TR 68, bitola larga</t>
  </si>
  <si>
    <t>Assentamento dos materiais metálicos do AMV 1:10, TR 68, bitola métrica</t>
  </si>
  <si>
    <t>Assentamento dos materiais metálicos do AMV 1:10, TR 68, bitola mista</t>
  </si>
  <si>
    <t>Assentamento dos materiais metálicos do AMV 1:10, UIC 60, bitola larga</t>
  </si>
  <si>
    <t>Assentamento dos materiais metálicos do AMV 1:10, UIC 60, bitola métrica</t>
  </si>
  <si>
    <t>Assentamento dos materiais metálicos do AMV 1:10, UIC 60, bitola mista</t>
  </si>
  <si>
    <t>Assentamento dos materiais metálicos do AMV 1:12, TR 45, bitola larga</t>
  </si>
  <si>
    <t>Assentamento dos materiais metálicos do AMV 1:12, TR 45, bitola métrica</t>
  </si>
  <si>
    <t>Assentamento dos materiais metálicos do AMV 1:12, TR 45, bitola mista</t>
  </si>
  <si>
    <t>Assentamento dos materiais metálicos do AMV 1:12, TR 57, bitola larga</t>
  </si>
  <si>
    <t>Assentamento dos materiais metálicos do AMV 1:12, TR 57, bitola métrica</t>
  </si>
  <si>
    <t>Assentamento dos materiais metálicos do AMV 1:12, TR 57, bitola mista</t>
  </si>
  <si>
    <t>Assentamento dos materiais metálicos do AMV 1:12, TR 68, bitola larga</t>
  </si>
  <si>
    <t>Assentamento dos materiais metálicos do AMV 1:12, TR 68, bitola métrica</t>
  </si>
  <si>
    <t>Assentamento dos materiais metálicos do AMV 1:12, TR 68, bitola mista</t>
  </si>
  <si>
    <t>Assentamento dos materiais metálicos do AMV 1:12, UIC 60, bitola larga</t>
  </si>
  <si>
    <t>Assentamento dos materiais metálicos do AMV 1:12, UIC 60, bitola métrica</t>
  </si>
  <si>
    <t>Assentamento dos materiais metálicos do AMV 1:12, UIC 60, bitola mista</t>
  </si>
  <si>
    <t>Assentamento dos materiais metálicos do AMV 1:14, TR 45, bitola larga</t>
  </si>
  <si>
    <t>Assentamento dos materiais metálicos do AMV 1:14, TR 45, bitola métrica</t>
  </si>
  <si>
    <t>Assentamento dos materiais metálicos do AMV 1:14, TR 45, bitola mista</t>
  </si>
  <si>
    <t>Assentamento dos materiais metálicos do AMV 1:14, TR 57, bitola larga</t>
  </si>
  <si>
    <t>Assentamento dos materiais metálicos do AMV 1:14, TR 57, bitola métrica</t>
  </si>
  <si>
    <t>Assentamento dos materiais metálicos do AMV 1:14, TR 57, bitola mista</t>
  </si>
  <si>
    <t>Assentamento dos materiais metálicos do AMV 1:14, TR 68, bitola larga</t>
  </si>
  <si>
    <t>Assentamento dos materiais metálicos do AMV 1:14, TR 68, bitola métrica</t>
  </si>
  <si>
    <t>Assentamento dos materiais metálicos do AMV 1:14, TR 68, bitola mista</t>
  </si>
  <si>
    <t>Assentamento dos materiais metálicos do AMV 1:14, UIC 60, bitola larga</t>
  </si>
  <si>
    <t>Assentamento dos materiais metálicos do AMV 1:14, UIC 60, bitola métrica</t>
  </si>
  <si>
    <t>Assentamento dos materiais metálicos do AMV 1:14, UIC 60, bitola mista</t>
  </si>
  <si>
    <t>Assentamento dos materiais metálicos do AMV 1:20, TR 57, bitola larga</t>
  </si>
  <si>
    <t>Assentamento dos materiais metálicos do AMV 1:20, TR 57, bitola métrica</t>
  </si>
  <si>
    <t>Assentamento dos materiais metálicos do AMV 1:20, TR 57, bitola mista</t>
  </si>
  <si>
    <t>Assentamento dos materiais metálicos do AMV 1:20, TR 68, bitola larga</t>
  </si>
  <si>
    <t>Assentamento dos materiais metálicos do AMV 1:20, TR 68, bitola métrica</t>
  </si>
  <si>
    <t>Assentamento dos materiais metálicos do AMV 1:20, TR 68, bitola mista</t>
  </si>
  <si>
    <t>Assentamento dos materiais metálicos do AMV 1:20, UIC 60, bitola larga</t>
  </si>
  <si>
    <t>Assentamento dos materiais metálicos do AMV 1:20, UIC 60, bitola métrica</t>
  </si>
  <si>
    <t>Assentamento dos materiais metálicos do AMV 1:20, UIC 60, bitola mista</t>
  </si>
  <si>
    <t>Assentamento dos materiais metálicos do AMV 1:8, TR 45, bitola larga</t>
  </si>
  <si>
    <t>Assentamento dos materiais metálicos do AMV 1:8, TR 45, bitola métrica</t>
  </si>
  <si>
    <t>Assentamento dos materiais metálicos do AMV 1:8, TR 45, bitola mista</t>
  </si>
  <si>
    <t>Assentamento dos materiais metálicos do AMV 1:8, TR 57, bitola larga</t>
  </si>
  <si>
    <t>Assentamento dos materiais metálicos do AMV 1:8, TR 57, bitola métrica</t>
  </si>
  <si>
    <t>Assentamento dos materiais metálicos do AMV 1:8, TR 57, bitola mista</t>
  </si>
  <si>
    <t>Lançamento manual de lastro em AMV com descarga da brita por caminhão</t>
  </si>
  <si>
    <t>Lançamento mecânico de lastro em AMV com descarga da brita por caminhão e espalhamento com carregadeira de pneus</t>
  </si>
  <si>
    <t>Nivelamento de AMV com socaria com grupo vibrador e levante de até 10 cm, abertura 1:10, bitola larga, dormente de madeira ou concreto</t>
  </si>
  <si>
    <t>Nivelamento de AMV com socaria com grupo vibrador e levante de até 10 cm, abertura 1:10, bitola métrica, dormente de madeira ou concreto</t>
  </si>
  <si>
    <t>Nivelamento de AMV com socaria com grupo vibrador e levante de até 10 cm, abertura 1:10, bitola mista, dormente de madeira ou concreto</t>
  </si>
  <si>
    <t>Nivelamento de AMV com socaria com grupo vibrador e levante de até 10 cm, abertura 1:12, bitola larga, dormente de madeira ou concreto</t>
  </si>
  <si>
    <t>Nivelamento de AMV com socaria com grupo vibrador e levante de até 10 cm, abertura 1:12, bitola métrica, dormente de madeira ou concreto</t>
  </si>
  <si>
    <t>Nivelamento de AMV com socaria com grupo vibrador e levante de até 10 cm, abertura 1:12, bitola mista, dormente de madeira ou concreto</t>
  </si>
  <si>
    <t>Nivelamento de AMV com socaria com grupo vibrador e levante de até 10 cm, abertura 1:14, bitola larga, dormente de madeira ou concreto</t>
  </si>
  <si>
    <t>Nivelamento de AMV com socaria com grupo vibrador e levante de até 10 cm, abertura 1:14, bitola métrica, dormente de madeira ou concreto</t>
  </si>
  <si>
    <t>Nivelamento de AMV com socaria com grupo vibrador e levante de até 10 cm, abertura 1:14, bitola mista, dormente de madeira ou concreto</t>
  </si>
  <si>
    <t>Nivelamento de AMV com socaria com grupo vibrador e levante de até 10 cm, abertura 1:20, bitola larga, dormente de madeira ou concreto</t>
  </si>
  <si>
    <t>Nivelamento de AMV com socaria com grupo vibrador e levante de até 10 cm, abertura 1:20, bitola métrica, dormente de madeira ou concreto</t>
  </si>
  <si>
    <t>Nivelamento de AMV com socaria com grupo vibrador e levante de até 10 cm, abertura 1:20, bitola mista, dormente de madeira ou concreto</t>
  </si>
  <si>
    <t>Nivelamento de AMV com socaria com grupo vibrador e levante de até 10 cm, abertura 1:8, bitola larga, dormente de madeira</t>
  </si>
  <si>
    <t>Nivelamento de AMV com socaria com grupo vibrador e levante de até 10 cm, abertura 1:8, bitola métrica, dormente de madeira</t>
  </si>
  <si>
    <t>Nivelamento de AMV com socaria com grupo vibrador e levante de até 10 cm, abertura 1:8, bitola mista, dormente de madeira</t>
  </si>
  <si>
    <t>Nivelamento de AMV com socaria manual e levante de até 10 cm, abertura 1:10, bitola larga, dormente de madeira ou concreto</t>
  </si>
  <si>
    <t>Nivelamento de AMV com socaria manual e levante de até 10 cm, abertura 1:10, bitola métrica, dormente de madeira ou concreto</t>
  </si>
  <si>
    <t>Nivelamento de AMV com socaria manual e levante de até 10 cm, abertura 1:10, bitola mista, dormente de madeira ou concreto</t>
  </si>
  <si>
    <t>Nivelamento de AMV com socaria manual e levante de até 10 cm, abertura 1:12, bitola larga, dormente de madeira ou concreto</t>
  </si>
  <si>
    <t>Nivelamento de AMV com socaria manual e levante de até 10 cm, abertura 1:12, bitola métrica, dormente de madeira ou concreto</t>
  </si>
  <si>
    <t>Nivelamento de AMV com socaria manual e levante de até 10 cm, abertura 1:12, bitola mista, dormente de madeira ou concreto</t>
  </si>
  <si>
    <t>Nivelamento de AMV com socaria manual e levante de até 10 cm, abertura 1:14, bitola larga, dormente de madeira ou concreto</t>
  </si>
  <si>
    <t>Nivelamento de AMV com socaria manual e levante de até 10 cm, abertura 1:14, bitola métrica, dormente de madeira ou concreto</t>
  </si>
  <si>
    <t>Nivelamento de AMV com socaria manual e levante de até 10 cm, abertura 1:14, bitola mista, dormente de madeira ou concreto</t>
  </si>
  <si>
    <t>Nivelamento de AMV com socaria manual e levante de até 10 cm, abertura 1:20, bitola larga, dormente de madeira ou concreto</t>
  </si>
  <si>
    <t>Nivelamento de AMV com socaria manual e levante de até 10 cm, abertura 1:20, bitola métrica, dormente de madeira ou concreto</t>
  </si>
  <si>
    <t>Nivelamento de AMV com socaria manual e levante de até 10 cm, abertura 1:20, bitola mista, dormente de madeira ou concreto</t>
  </si>
  <si>
    <t>Nivelamento de AMV com socaria manual e levante de até 10 cm, abertura 1:8, bitola larga, dormente de madeira</t>
  </si>
  <si>
    <t>Nivelamento de AMV com socaria manual e levante de até 10 cm, abertura 1:8, bitola métrica, dormente de madeira</t>
  </si>
  <si>
    <t>Nivelamento de AMV com socaria manual e levante de até 10 cm, abertura 1:8, bitola mista, dormente de madeira</t>
  </si>
  <si>
    <t>Posicionamento de jogo de dormentes de concreto para AMV 1:10, bitola larga</t>
  </si>
  <si>
    <t>jg</t>
  </si>
  <si>
    <t>Posicionamento de jogo de dormentes de concreto para AMV 1:10, bitola métrica</t>
  </si>
  <si>
    <t>Posicionamento de jogo de dormentes de concreto para AMV 1:10, bitola mista</t>
  </si>
  <si>
    <t>Posicionamento de jogo de dormentes de concreto para AMV 1:12, bitola larga</t>
  </si>
  <si>
    <t>Posicionamento de jogo de dormentes de concreto para AMV 1:12, bitola métrica</t>
  </si>
  <si>
    <t>Posicionamento de jogo de dormentes de concreto para AMV 1:12, bitola mista</t>
  </si>
  <si>
    <t>Posicionamento de jogo de dormentes de concreto para AMV 1:14, bitola larga</t>
  </si>
  <si>
    <t>Posicionamento de jogo de dormentes de concreto para AMV 1:14, bitola métrica</t>
  </si>
  <si>
    <t>Posicionamento de jogo de dormentes de concreto para AMV 1:14, bitola mista</t>
  </si>
  <si>
    <t>Posicionamento de jogo de dormentes de concreto para AMV 1:20, bitola larga</t>
  </si>
  <si>
    <t>Posicionamento de jogo de dormentes de concreto para AMV 1:20, bitola métrica</t>
  </si>
  <si>
    <t>Posicionamento de jogo de dormentes de concreto para AMV 1:20, bitola mista</t>
  </si>
  <si>
    <t>Posicionamento de jogo de dormentes de madeira para AMV 1:10, bitola larga</t>
  </si>
  <si>
    <t>Posicionamento de jogo de dormentes de madeira para AMV 1:10, bitola métrica</t>
  </si>
  <si>
    <t>Posicionamento de jogo de dormentes de madeira para AMV 1:10, bitola mista</t>
  </si>
  <si>
    <t>Posicionamento de jogo de dormentes de madeira para AMV 1:12, bitola larga</t>
  </si>
  <si>
    <t>Posicionamento de jogo de dormentes de madeira para AMV 1:12, bitola métrica</t>
  </si>
  <si>
    <t>Posicionamento de jogo de dormentes de madeira para AMV 1:12, bitola mista</t>
  </si>
  <si>
    <t>Posicionamento de jogo de dormentes de madeira para AMV 1:14, bitola larga</t>
  </si>
  <si>
    <t>Posicionamento de jogo de dormentes de madeira para AMV 1:14, bitola métrica</t>
  </si>
  <si>
    <t>Posicionamento de jogo de dormentes de madeira para AMV 1:14, bitola mista</t>
  </si>
  <si>
    <t>Posicionamento de jogo de dormentes de madeira para AMV 1:20, bitola larga</t>
  </si>
  <si>
    <t>Posicionamento de jogo de dormentes de madeira para AMV 1:20, bitola métrica</t>
  </si>
  <si>
    <t>Posicionamento de jogo de dormentes de madeira para AMV 1:20, bitola mista</t>
  </si>
  <si>
    <t>Posicionamento de jogo de dormentes de madeira para AMV 1:8, bitola larga</t>
  </si>
  <si>
    <t>Posicionamento de jogo de dormentes de madeira para AMV 1:8, bitola métrica</t>
  </si>
  <si>
    <t>Posicionamento de jogo de dormentes de madeira para AMV 1:8, bitola mista</t>
  </si>
  <si>
    <t>Regularização manual do lastro do AMV para qualquer abertura e qualquer bitola</t>
  </si>
  <si>
    <t>Demolição de AMV 1:10 TR 37, em bitola métrica, dormente de madeira, com separação e empilhamento</t>
  </si>
  <si>
    <t>Demolição de AMV 1:10 TR 45, em bitola larga, dormente de madeira, com separação e empilhamento</t>
  </si>
  <si>
    <t>Demolição de AMV 1:10 TR 45, em bitola métrica, dormente de madeira, com separação e empilhamento</t>
  </si>
  <si>
    <t>Demolição de AMV 1:10 TR 45, em bitola mista, dormente de madeira, com separação e empilhamento</t>
  </si>
  <si>
    <t>Demolição de AMV 1:10 TR 57, em bitola larga, dormente de madeira, com separação e empilhamento</t>
  </si>
  <si>
    <t>Demolição de AMV 1:10 TR 57, em bitola métrica, dormente de madeira, com separação e empilhamento</t>
  </si>
  <si>
    <t>Demolição de AMV 1:10 TR 57, em bitola mista, dormente de madeira, com separação e empilhamento</t>
  </si>
  <si>
    <t>Demolição de AMV 1:10 TR 68, em bitola larga, dormente de madeira, com separação e empilhamento</t>
  </si>
  <si>
    <t>Demolição de AMV 1:10 TR 68, em bitola mista, dormente de madeira, com separação e empilhamento</t>
  </si>
  <si>
    <t>Demolição de AMV 1:12 TR 37, em bitola métrica, dormente de madeira, com separação e empilhamento</t>
  </si>
  <si>
    <t>Demolição de AMV 1:12 TR 45, em bitola larga, dormente de madeira, com separação e empilhamento</t>
  </si>
  <si>
    <t>Demolição de AMV 1:12 TR 45, em bitola métrica, dormente de madeira, com separação e empilhamento</t>
  </si>
  <si>
    <t>Demolição de AMV 1:12 TR 45, em bitola mista, dormente de madeira, com separação e empilhamento</t>
  </si>
  <si>
    <t>Demolição de AMV 1:12 TR 57, em bitola larga, dormente de madeira, com separação e empilhamento</t>
  </si>
  <si>
    <t>Demolição de AMV 1:12 TR 57, em bitola métrica, dormente de madeira, com separação e empilhamento</t>
  </si>
  <si>
    <t>Demolição de AMV 1:12 TR 57, em bitola mista, dormente de madeira, com separação e empilhamento</t>
  </si>
  <si>
    <t>Demolição de AMV 1:12 TR 68, em bitola larga, dormente de madeira, com separação e empilhamento</t>
  </si>
  <si>
    <t>Demolição de AMV 1:12 TR 68, em bitola mista, dormente de madeira, com separação e empilhamento</t>
  </si>
  <si>
    <t>Demolição de AMV 1:14 TR 37, em bitola métrica, dormente de madeira, com separação e empilhamento</t>
  </si>
  <si>
    <t>Demolição de AMV 1:14 TR 45, em bitola larga, dormente de madeira, com separação e empilhamento</t>
  </si>
  <si>
    <t>Demolição de AMV 1:14 TR 45, em bitola métrica, dormente de madeira, com separação e empilhamento</t>
  </si>
  <si>
    <t>Demolição de AMV 1:14 TR 45, em bitola mista, dormente de madeira, com separação e empilhamento</t>
  </si>
  <si>
    <t>Demolição de AMV 1:14 TR 57, em bitola larga, dormente de madeira, com separação e empilhamento</t>
  </si>
  <si>
    <t>Demolição de AMV 1:14 TR 57, em bitola métrica, dormente de madeira, com separação e empilhamento</t>
  </si>
  <si>
    <t>Demolição de AMV 1:14 TR 57, em bitola mista, dormente de madeira, com separação e empilhamento</t>
  </si>
  <si>
    <t>Demolição de AMV 1:14 TR 68, em bitola larga, dormente de madeira, com separação e empilhamento</t>
  </si>
  <si>
    <t>Demolição de AMV 1:14 TR 68, em bitola mista, dormente de madeira, com separação e empilhamento</t>
  </si>
  <si>
    <t>Demolição de AMV 1:20 TR 57, em bitola larga, dormente de madeira, com separação e empilhamento</t>
  </si>
  <si>
    <t>Demolição de AMV 1:20 TR 57, em bitola métrica, dormente de madeira, com separação e empilhamento</t>
  </si>
  <si>
    <t>Demolição de AMV 1:20 TR 57, em bitola mista, dormente de madeira, com separação e empilhamento</t>
  </si>
  <si>
    <t>Demolição de AMV 1:20 TR 68, em bitola larga, dormente de madeira, com separação e empilhamento</t>
  </si>
  <si>
    <t>Demolição de AMV 1:20 TR 68, em bitola mista, dormente de madeira, com separação e empilhamento</t>
  </si>
  <si>
    <t>Demolição de AMV 1:8 TR 37, em bitola métrica, dormente de madeira, com separação e empilhamento</t>
  </si>
  <si>
    <t>Demolição de AMV 1:8 TR 45, em bitola larga, dormente de madeira, com separação e empilhamento</t>
  </si>
  <si>
    <t>Demolição de AMV 1:8 TR 45, em bitola métrica, dormente de madeira, com separação e empilhamento</t>
  </si>
  <si>
    <t>Demolição de AMV 1:8 TR 45, em bitola mista, dormente de madeira, com separação e empilhamento</t>
  </si>
  <si>
    <t>Demolição de AMV 1:8 TR 57, em bitola larga, dormente de madeira, com separação e empilhamento</t>
  </si>
  <si>
    <t>Demolição de AMV 1:8 TR 57, em bitola métrica, dormente de madeira, com separação e empilhamento</t>
  </si>
  <si>
    <t>Demolição de AMV 1:8 TR 57, em bitola mista, dormente de madeira, com separação e empilhamento</t>
  </si>
  <si>
    <t>Demolição de via, bitola larga, 1.667 dormentes de madeira/km, trilho TR 45, barra com 12 m de comprimento, com separação e empilhamento</t>
  </si>
  <si>
    <t>Demolição de via, bitola larga, 1.667 dormentes de madeira/km, trilho TR 57, barra com 12 m de comprimento, com separação e empilhamento</t>
  </si>
  <si>
    <t>Demolição de via, bitola larga, 1.667 dormentes de madeira/km, trilho TR 68, barra com 12 m de comprimento, com separação e empilhamento</t>
  </si>
  <si>
    <t>Demolição de via, bitola larga, 1.750 dormentes de madeira/km, trilho TR 45, barra com 12 m de comprimento, com separação e empilhamento</t>
  </si>
  <si>
    <t>Demolição de via, bitola larga, 1.750 dormentes de madeira/km, trilho TR 57, barra com 12 m de comprimento, com separação e empilhamento</t>
  </si>
  <si>
    <t>Demolição de via, bitola larga, 1.750 dormentes de madeira/km, trilho TR 68, barra com 12 m de comprimento, com separação e empilhamento</t>
  </si>
  <si>
    <t>Demolição de via, bitola métrica, 1.667 dormentes de madeira/km, trilho TR 37, barra com 12 m de comprimento, com separação e empilhamento</t>
  </si>
  <si>
    <t>Demolição de via, bitola métrica, 1.667 dormentes de madeira/km, trilho TR 45, barra com 12 m de comprimento, com separação e empilhamento</t>
  </si>
  <si>
    <t>Demolição de via, bitola métrica, 1.667 dormentes de madeira/km, trilho TR 57, barra com 12 m de comprimento, com separação e empilhamento</t>
  </si>
  <si>
    <t>Demolição de via, bitola métrica, 1.750 dormentes de madeira/km, trilho TR 37, barra com 12 m de comprimento, com separação e empilhamento</t>
  </si>
  <si>
    <t>Demolição de via, bitola métrica, 1.750 dormentes de madeira/km, trilho TR 45, barra com 12 m de comprimento, com separação e empilhamento</t>
  </si>
  <si>
    <t>Demolição de via, bitola métrica, 1.750 dormentes de madeira/km, trilho TR 57, barra com 12 m de comprimento, com separação e empilhamento</t>
  </si>
  <si>
    <t>Demolição de via, bitola mista, 1.667 dormentes de madeira/km, trilho TR 45, barra com 12 m de comprimento, com separação e empilhamento</t>
  </si>
  <si>
    <t>Demolição de via, bitola mista, 1.667 dormentes de madeira/km, trilho TR 57, barra com 12 m de comprimento, com separação e empilhamento</t>
  </si>
  <si>
    <t>Demolição de via, bitola mista, 1.667 dormentes de madeira/km, trilho TR 68, barra com 12 m de comprimento, com separação e empilhamento</t>
  </si>
  <si>
    <t>Demolição de via, bitola mista, 1.750 dormentes de madeira/km, trilho TR 45, barra com 12 m de comprimento, com separação e empilhamento</t>
  </si>
  <si>
    <t>Demolição de via, bitola mista, 1.750 dormentes de madeira/km, trilho TR 57, barra com 12 m de comprimento, com separação e empilhamento</t>
  </si>
  <si>
    <t>Demolição de via, bitola mista, 1.750 dormentes de madeira/km, trilho TR 68, barra com 12 m de comprimento, com separação e empilhamento</t>
  </si>
  <si>
    <t>Aferição da geometria da via com carro controle</t>
  </si>
  <si>
    <t>Capina química da plataforma ferroviária</t>
  </si>
  <si>
    <t>Estabilização dinâmica da via</t>
  </si>
  <si>
    <t>Nivelamento de junta com socaria manual da via</t>
  </si>
  <si>
    <t>Nivelamento de via com grupo gerador/vibrador e levante de até 10 cm - bitola métrica ou larga com dormente de madeira ou concreto e taxa de dormentação de 1.667 un/km</t>
  </si>
  <si>
    <t>Nivelamento de via com grupo gerador/vibrador e levante de até 10 cm - bitola métrica ou larga com dormente de madeira ou concreto e taxa de dormentação de 1.750 un/km</t>
  </si>
  <si>
    <t>Nivelamento de via com grupo gerador/vibrador e levante de até 10 cm - bitola mista com dormente de madeira ou concreto e taxa de dormentação de 1.667 un/km</t>
  </si>
  <si>
    <t>Nivelamento de via com grupo gerador/vibrador e levante de até 10 cm - bitola mista com dormente de madeira ou concreto e taxa de dormentação de 1.750 un/km</t>
  </si>
  <si>
    <t>Nivelamento de via com socaria manual e levante de até 10 cm - bitola métrica ou larga com dormente de madeira ou concreto e taxa de dormentação de 1.667 un/km</t>
  </si>
  <si>
    <t>Nivelamento de via com socaria manual e levante de até 10 cm - bitola métrica ou larga com dormente de madeira ou concreto e taxa de dormentação de 1.750 un/km</t>
  </si>
  <si>
    <t>Nivelamento de via com socaria manual e levante de até 10 cm - bitola mista com dormente de madeira ou concreto e taxa de dormentação de 1.667 un/km</t>
  </si>
  <si>
    <t>Nivelamento de via com socaria manual e levante de até 10 cm - bitola mista com dormente de madeira ou concreto e taxa de dormentação de 1.750 un/km</t>
  </si>
  <si>
    <t>Nivelamento e alinhamento de via com socadora automática e levante de até 10 cm - qualquer bitola ou dormente e taxa de dormentação de 1.667 un/km</t>
  </si>
  <si>
    <t>Nivelamento e alinhamento de via com socadora automática e levante de até 10 cm - qualquer bitola ou dormente e taxa de dormentação de 1.750 un/km</t>
  </si>
  <si>
    <t>Regularização do lastro com reguladora de lastro</t>
  </si>
  <si>
    <t>Alívio de tensão, com martelo de bronze, em TLS com 120 de comprimento de TR45, taxa de dormentação de 1.667 un/km, para qualquer bitola e fixação elástica</t>
  </si>
  <si>
    <t>Alívio de tensão, com martelo de bronze, em TLS com 120 de comprimento de TR45, taxa de dormentação de 1.750 un/km, para qualquer bitola e fixação elástica</t>
  </si>
  <si>
    <t>Alívio de tensão, com martelo de bronze, em TLS com 120 de comprimento de TR57, taxa de dormentação de 1.667 un/km, para qualquer bitola e fixação elástica</t>
  </si>
  <si>
    <t>Alívio de tensão, com martelo de bronze, em TLS com 120 de comprimento de TR57, taxa de dormentação de 1.750 un/km, para qualquer bitola e fixação elástica</t>
  </si>
  <si>
    <t>Alívio de tensão, com martelo de bronze, em TLS com 120 de comprimento de TR68, taxa de dormentação de 1.667 un/km, para qualquer bitola e fixação elástica</t>
  </si>
  <si>
    <t>Alívio de tensão, com martelo de bronze, em TLS com 120 de comprimento de TR68, taxa de dormentação de 1.750 un/km, para qualquer bitola e fixação elástica</t>
  </si>
  <si>
    <t>Alívio de tensão, com martelo de bronze, em TLS com 120 de comprimento de UIC60, taxa de dormentação de 1.667 un/km, para qualquer bitola e fixação elástica</t>
  </si>
  <si>
    <t>Alívio de tensão, com martelo de bronze, em TLS com 120 de comprimento de UIC60, taxa de dormentação de 1.750 un/km, para qualquer bitola e fixação elástica</t>
  </si>
  <si>
    <t>Alívio de tensão, com martelo de bronze, em TLS com 240 de comprimento de TR45, taxa de dormentação de 1.667 un/km, para qualquer bitola e fixação elástica</t>
  </si>
  <si>
    <t>Alívio de tensão, com martelo de bronze, em TLS com 240 de comprimento de TR45, taxa de dormentação de 1.750 un/km, para qualquer bitola e fixação elástica</t>
  </si>
  <si>
    <t>Alívio de tensão, com martelo de bronze, em TLS com 240 de comprimento de TR57, taxa de dormentação de 1.667 un/km, para qualquer bitola e fixação elástica</t>
  </si>
  <si>
    <t>Alívio de tensão, com martelo de bronze, em TLS com 240 de comprimento de TR57, taxa de dormentação de 1.750 un/km, para qualquer bitola e fixação elástica</t>
  </si>
  <si>
    <t>Alívio de tensão, com martelo de bronze, em TLS com 240 de comprimento de TR68, taxa de dormentação de 1.667 un/km, para qualquer bitola e fixação elástica</t>
  </si>
  <si>
    <t>Alívio de tensão, com martelo de bronze, em TLS com 240 de comprimento de TR68, taxa de dormentação de 1.750 un/km, para qualquer bitola e fixação elástica</t>
  </si>
  <si>
    <t>Alívio de tensão, com martelo de bronze, em TLS com 240 de comprimento de UIC60, taxa de dormentação de 1.667 un/km, para qualquer bitola e fixação elástica</t>
  </si>
  <si>
    <t>Alívio de tensão, com martelo de bronze, em TLS com 240 de comprimento de UIC60, taxa de dormentação de 1.750 un/km, para qualquer bitola e fixação elástica</t>
  </si>
  <si>
    <t>Colocação manual de grampo elástico Pandrol</t>
  </si>
  <si>
    <t>Colocação manual de retensor para trilho TR45</t>
  </si>
  <si>
    <t>Colocação manual de retensor para trilho TR57</t>
  </si>
  <si>
    <t>Colocação manual de retensor para trilho TR68</t>
  </si>
  <si>
    <t>Colocação manual de retensor para trilho UIC60</t>
  </si>
  <si>
    <t>Colocação mecanizada de grampo elástico Pandrol</t>
  </si>
  <si>
    <t>Contratrilho TR45, comprimento de 12 m, sobre dormente de madeira, taxa de dormentação de 1.750 un/km, tala de junção de 6 furos e fixação rígida - posicionamento e assentamento manual</t>
  </si>
  <si>
    <t>Contratrilho TR57, comprimento de 12 m, sobre dormente de madeira, taxa de dormentação de 1.750 un/km, tala de junção de 6 furos e fixação rígida - posicionamento e assentamento manual</t>
  </si>
  <si>
    <t>Contratrilho TR68, comprimento de 12 m, sobre dormente de madeira, taxa de dormentação de 1.750 un/km, tala de junção de 6 furos e fixação rígida - posicionamento e assentamento manual</t>
  </si>
  <si>
    <t>Contratrilho UIC60, comprimento de 12 m, sobre dormente de madeira, taxa de dormentação de 1.750 un/km, tala de junção de 6 furos e fixação rígida - posicionamento e assentamento manual</t>
  </si>
  <si>
    <t>Dormente de concreto monobloco protendido bitola larga - confecção</t>
  </si>
  <si>
    <t>Dormente de concreto monobloco protendido bitola métrica - confecção</t>
  </si>
  <si>
    <t>Dormente de concreto monobloco protendido bitola mista - confecção</t>
  </si>
  <si>
    <t>Dormente de concreto monobloco protendido para AMV bitola larga ou mista - confecção</t>
  </si>
  <si>
    <t>Dormente de concreto monobloco protendido para AMV bitola métrica - confecção</t>
  </si>
  <si>
    <t>Dormente de concreto monobloco, bitola larga, taxa de dormentação de 1.667 un/km, fixação elástica Pandrol - posicionamento mecanizado com carregadeira</t>
  </si>
  <si>
    <t>Dormente de concreto monobloco, bitola larga, taxa de dormentação de 1.667 un/km, fixação elástica Pandrol - posicionamento mecanizado com pórtico</t>
  </si>
  <si>
    <t>Dormente de concreto monobloco, bitola larga, taxa de dormentação de 1.750 un/km, fixação elástica Pandrol - posicionamento mecanizado com carregadeira</t>
  </si>
  <si>
    <t>Dormente de concreto monobloco, bitola larga, taxa de dormentação de 1.750 un/km, fixação elástica Pandrol - posicionamento mecanizado com pórtico</t>
  </si>
  <si>
    <t>Dormente de concreto monobloco, bitola métrica, taxa de dormentação de 1.667 un/km, fixação elástica Pandrol - posicionamento mecanizado com carregadeira</t>
  </si>
  <si>
    <t>Dormente de concreto monobloco, bitola métrica, taxa de dormentação de 1.667 un/km, fixação elástica Pandrol - posicionamento mecanizado com pórtico</t>
  </si>
  <si>
    <t>Dormente de concreto monobloco, bitola métrica, taxa de dormentação de 1.750 un/km, fixação elástica Pandrol - posicionamento mecanizado com carregadeira</t>
  </si>
  <si>
    <t>Dormente de concreto monobloco, bitola métrica, taxa de dormentação de 1.750 un/km, fixação elástica Pandrol - posicionamento mecanizado com pórtico</t>
  </si>
  <si>
    <t>Dormente de concreto monobloco, bitola mista, taxa de dormentação de 1.667 un/km, fixação elástica Pandrol - posicionamento mecanizado com carregadeira</t>
  </si>
  <si>
    <t>Dormente de concreto monobloco, bitola mista, taxa de dormentação de 1.667 un/km, fixação elástica Pandrol - posicionamento mecanizado com pórtico</t>
  </si>
  <si>
    <t>Dormente de concreto monobloco, bitola mista, taxa de dormentação de 1.750 un/km, fixação elástica Pandrol - posicionamento mecanizado com carregadeira</t>
  </si>
  <si>
    <t>Dormente de concreto monobloco, bitola mista, taxa de dormentação de 1.750 un/km, fixação elástica Pandrol - posicionamento mecanizado com pórtico</t>
  </si>
  <si>
    <t>Dormente de madeira para ponte, bitola métrica ou larga, para TR45, fixação rígida - posicionamento e assentamento mecanizado</t>
  </si>
  <si>
    <t>Dormente de madeira para ponte, bitola métrica ou larga, para TR57, fixação rígida - posicionamento e assentamento mecanizado</t>
  </si>
  <si>
    <t>Dormente de madeira para ponte, bitola métrica ou larga, para TR68, fixação rígida - posicionamento e assentamento mecanizado</t>
  </si>
  <si>
    <t>Dormente de madeira para ponte, bitola métrica ou larga, para UIC60, fixação rígida - posicionamento e assentamento mecanizado</t>
  </si>
  <si>
    <t>Dormente de madeira, bitola larga ou mista - posicionamento manual</t>
  </si>
  <si>
    <t>Dormente de madeira, bitola larga ou mista, taxa de dormentação de 1.667 un/km - posicionamento mecanizado com carregadeira</t>
  </si>
  <si>
    <t>Dormente de madeira, bitola larga ou mista, taxa de dormentação de 1.750 un/km - posicionamento mecanizado com carregadeira</t>
  </si>
  <si>
    <t>Dormente de madeira, bitola métrica - posicionamento manual</t>
  </si>
  <si>
    <t>Dormente de madeira, bitola métrica, taxa de dormentação de 1.667 un/km - posicionamento mecanizado com carregadeira</t>
  </si>
  <si>
    <t>Dormente de madeira, bitola métrica, taxa de dormentação de 1.750 un/km - posicionamento mecanizado com carregadeira</t>
  </si>
  <si>
    <t>Lançamento de lastro, 10 cm de altura, primeiro levante, descarga de pedra britada de caminhões</t>
  </si>
  <si>
    <t>Lubrificador de trilhos e de flanges de rodas</t>
  </si>
  <si>
    <t>Posicionamento mecanizado de trilhos</t>
  </si>
  <si>
    <t>Pré-alinhamento manual da grade com dormente de madeira</t>
  </si>
  <si>
    <t>Pré-alinhamento mecanizado da grade</t>
  </si>
  <si>
    <t>Solda aluminotérmica para TR45 com cadinho descartável, executada no campo, para formação de trilho longo soldado (TLS)</t>
  </si>
  <si>
    <t>Solda aluminotérmica para TR57 com cadinho descartável, executada no campo, para formação de trilho longo soldado (TLS)</t>
  </si>
  <si>
    <t>Solda aluminotérmica para TR68 com cadinho descartável, executada no campo, para formação de trilho longo soldado (TLS)</t>
  </si>
  <si>
    <t>Solda aluminotérmica para UIC60 com cadinho descartável, executada no campo, para formação de trilho longo soldado (TLS)</t>
  </si>
  <si>
    <t>Solda elétrica por caldeamento para qualquer perfil de trilho, comprimento de 12 m, em estaleiro para formação de trilho longo soldado</t>
  </si>
  <si>
    <t>Solda elétrica por caldeamento para trilho TR45, comprimento de até 24 m, em via com dormente de concreto para formação de barra ou trilho longo soldado</t>
  </si>
  <si>
    <t>Solda elétrica por caldeamento para trilho TR45, comprimento de até 24 m, em via com dormente de madeira para formação de barra ou trilho longo soldado</t>
  </si>
  <si>
    <t>Trilho TR45, comprimento de 12 m, sobre dormente de concreto, bitola métrica ou larga, taxa de dormentação de 1.667 un/km, tala de junção de 6 furos e fixação elástica Pandrol - posicionamento e assentamento manual</t>
  </si>
  <si>
    <t>Trilho TR45, comprimento de 12 m, sobre dormente de concreto, bitola métrica ou larga, taxa de dormentação de 1.750 un/km, tala de junção de 6 furos e fixação elástica Pandrol - posicionamento e assentamento manual</t>
  </si>
  <si>
    <t>Trilho TR45, comprimento de 12 m, sobre dormente de concreto, bitola mista, taxa de dormentação de 1.667 un/km, tala de junção de 6 furos e fixação elástica Pandrol - posicionamento e assentamento manual</t>
  </si>
  <si>
    <t>Trilho TR45, comprimento de 12 m, sobre dormente de concreto, bitola mista, taxa de dormentação de 1.750 un/km, tala de junção de 6 furos e fixação elástica Pandrol - posicionamento e assentamento manual</t>
  </si>
  <si>
    <t>Trilho TR45, comprimento de 12 m, sobre dormente de madeira, bitola métrica ou larga, taxa de dormentação de 1.667 un/km, tala de junção de 6 furos e fixação rígida - posicionamento e assentamento manual</t>
  </si>
  <si>
    <t>Trilho TR45, comprimento de 12 m, sobre dormente de madeira, bitola métrica ou larga, taxa de dormentação de 1.750 un/km, tala de junção de 6 furos e fixação rígida - posicionamento e assentamento manual</t>
  </si>
  <si>
    <t>Trilho TR45, comprimento de 12 m, sobre dormente de madeira, bitola mista, taxa de dormentação de 1.667 un/km, tala de junção de 6 furos e fixação rígida - posicionamento e assentamento manual</t>
  </si>
  <si>
    <t>Trilho TR45, comprimento de 12 m, sobre dormente de madeira, bitola mista, taxa de dormentação de 1.750 un/km, tala de junção de 6 furos e fixação rígida - posicionamento e assentamento manual</t>
  </si>
  <si>
    <t>Trilho TR45, comprimento de 120 m (TLS), formado por trilhos curtos de 12 m soldados por caldeamento - confecção em estaleiro</t>
  </si>
  <si>
    <t>Trilho TR45, comprimento de 120 m (TLS), sobre dormente de concreto, bitola métrica ou larga, taxa de dormentação de 1.667 un/km, tala de junção de 6 furos e fixação elástica Pandrol - posicionamento e assentamento mecanizado</t>
  </si>
  <si>
    <t>Trilho TR45, comprimento de 120 m (TLS), sobre dormente de concreto, bitola mista, taxa de dormentação de 1.667 un/km, tala de junção de 6 furos e fixação elástica Pandrol - posicionamento e assentamento mecanizado</t>
  </si>
  <si>
    <t>Trilho TR45, comprimento de 120 m (TLS), sobre dormente de concreto, bitola mista, taxa de dormentação de 1.750 un/km, tala de junção de 6 furos e fixação elástica Pandrol - posicionamento e assentamento mecanizado</t>
  </si>
  <si>
    <t>Trilho TR45, comprimento de 120 m (TLS), sobre dormente de madeira, bitola métrica ou larga, taxa de dormentação de 1.667 un/km, tala de junção de 6 furos e fixação elástica Pandrol - posicionamento e assentamento mecanizado</t>
  </si>
  <si>
    <t>Trilho TR45, comprimento de 120 m (TLS), sobre dormente de madeira, bitola métrica ou larga, taxa de dormentação de 1.667 un/km, tala de junção de 6 furos e fixação rígida - posicionamento e assentamento mecanizado</t>
  </si>
  <si>
    <t>Trilho TR45, comprimento de 120 m (TLS), sobre dormente de madeira, bitola métrica ou larga, taxa de dormentação de 1.750 un/km, tala de junção de 6 furos e fixação elástica Pandrol - posicionamento e assentamento mecanizado</t>
  </si>
  <si>
    <t>Trilho TR45, comprimento de 120 m (TLS), sobre dormente de madeira, bitola métrica ou larga, taxa de dormentação de 1.750 un/km, tala de junção de 6 furos e fixação rígida - posicionamento e assentamento mecanizado</t>
  </si>
  <si>
    <t>Trilho TR45, comprimento de 120 m (TLS), sobre dormente de madeira, bitola mista, taxa de dormentação de 1.667 un/km, tala de junção de 6 furos e fixação elástica Pandrol - posicionamento e assentamento mecanizado</t>
  </si>
  <si>
    <t>Trilho TR45, comprimento de 120 m (TLS), sobre dormente de madeira, bitola mista, taxa de dormentação de 1.750 un/km, tala de junção de 6 furos e fixação elástica Pandrol - posicionamento e assentamento mecanizado</t>
  </si>
  <si>
    <t>Trilho TR45, comprimento de 240 m (TLS), formado por trilhos curtos de 12 m soldados por caldeamento - confecção em estaleiro</t>
  </si>
  <si>
    <t>Trilho TR45, comprimento de 240 m (TLS), sobre dormente de concreto, bitola métrica ou larga, taxa de dormentação de 1.667 un/km, tala de junção de 6 furos e fixação elástica Pandrol - posicionamento e assentamento mecanizado</t>
  </si>
  <si>
    <t>Trilho TR45, comprimento de 240 m (TLS), sobre dormente de concreto, bitola métrica ou larga, taxa de dormentação de 1.750 un/km, tala de junção de 6 furos e fixação elástica Pandrol - posicionamento e assentamento mecanizado</t>
  </si>
  <si>
    <t>Trilho TR45, comprimento de 240 m (TLS), sobre dormente de concreto, bitola mista, taxa de dormentação de 1.667 un/km, tala de junção de 6 furos e fixação elástica Pandrol - posicionamento e assentamento mecanizado</t>
  </si>
  <si>
    <t>Trilho TR45, comprimento de 240 m (TLS), sobre dormente de concreto, bitola mista, taxa de dormentação de 1.750 un/km, tala de junção de 6 furos e fixação elástica Pandrol - posicionamento e assentamento mecanizado</t>
  </si>
  <si>
    <t>Trilho TR45, comprimento de 240 m (TLS), sobre dormente de madeira, bitola métrica ou larga, taxa de dormentação de 1.667 un/km, tala de junção de 6 furos e fixação elástica Pandrol - posicionamento e assentamento mecanizado</t>
  </si>
  <si>
    <t>Trilho TR45, comprimento de 240 m (TLS), sobre dormente de madeira, bitola métrica ou larga, taxa de dormentação de 1.667 un/km, tala de junção de 6 furos e fixação rígida - posicionamento e assentamento mecanizado</t>
  </si>
  <si>
    <t>Trilho TR45, comprimento de 240 m (TLS), sobre dormente de madeira, bitola métrica ou larga, taxa de dormentação de 1.750 un/km, tala de junção de 6 furos e fixação elástica Pandrol - posicionamento e assentamento mecanizado</t>
  </si>
  <si>
    <t>Trilho TR45, comprimento de 240 m (TLS), sobre dormente de madeira, bitola métrica ou larga, taxa de dormentação de 1.750 un/km, tala de junção de 6 furos e fixação rígida - posicionamento e assentamento mecanizado</t>
  </si>
  <si>
    <t>Trilho TR45, comprimento de 240 m (TLS), sobre dormente de madeira, bitola mista, taxa de dormentação de 1.667 un/km, tala de junção de 6 furos e fixação elástica Pandrol - posicionamento e assentamento mecanizado</t>
  </si>
  <si>
    <t>Trilho TR45, comprimento de 240 m (TLS), sobre dormente de madeira, bitola mista, taxa de dormentação de 1.750 un/km, tala de junção de 6 furos e fixação elástica Pandrol - posicionamento e assentamento mecanizado</t>
  </si>
  <si>
    <t>Trilho TR57, comprimento de 12 m, sobre dormente de concreto, bitola métrica ou larga, taxa de dormentação de 1.667 un/km, tala de junção de 6 furos e fixação elástica Pandrol - posicionamento e assentamento manual</t>
  </si>
  <si>
    <t>Trilho TR57, comprimento de 12 m, sobre dormente de concreto, bitola métrica ou larga, taxa de dormentação de 1.750 un/km, tala de junção de 6 furos e fixação elástica Pandrol - posicionamento e assentamento manual</t>
  </si>
  <si>
    <t>Trilho TR57, comprimento de 12 m, sobre dormente de concreto, bitola mista, taxa de dormentação de 1.667 un/km, tala de junção de 6 furos e fixação elástica Pandrol - posicionamento e assentamento manual</t>
  </si>
  <si>
    <t>Trilho TR57, comprimento de 12 m, sobre dormente de concreto, bitola mista, taxa de dormentação de 1.750 un/km, tala de junção de 6 furos e fixação elástica Pandrol - posicionamento e assentamento manual</t>
  </si>
  <si>
    <t>Trilho TR57, comprimento de 12 m, sobre dormente de madeira, bitola métrica ou larga, taxa de dormentação de 1.667 un/km, tala de junção de 6 furos e fixação rígida - posicionamento e assentamento manual</t>
  </si>
  <si>
    <t>Trilho TR57, comprimento de 12 m, sobre dormente de madeira, bitola métrica ou larga, taxa de dormentação de 1.750 un/km, tala de junção de 6 furos e fixação rígida - posicionamento e assentamento manual</t>
  </si>
  <si>
    <t>Trilho TR57, comprimento de 12 m, sobre dormente de madeira, bitola mista, taxa de dormentação de 1.667 un/km, tala de junção de 6 furos e fixação rígida - posicionamento e assentamento manual</t>
  </si>
  <si>
    <t>Trilho TR57, comprimento de 12 m, sobre dormente de madeira, bitola mista, taxa de dormentação de 1.750 un/km, tala de junção de 6 furos e fixação rígida - posicionamento e assentamento manual</t>
  </si>
  <si>
    <t>Trilho TR57, comprimento de 120 m (TLS), formado por trilhos curtos de 12 m soldados por caldeamento - confecção em estaleiro</t>
  </si>
  <si>
    <t>Trilho TR57, comprimento de 120 m (TLS), sobre dormente de concreto, bitola métrica ou larga, taxa de dormentação de 1.667 un/km, tala de junção de 6 furos e fixação elástica Pandrol - posicionamento e assentamento mecanizado</t>
  </si>
  <si>
    <t>Trilho TR57, comprimento de 120 m (TLS), sobre dormente de concreto, bitola métrica ou larga, taxa de dormentação de 1.750 un/km, tala de junção de 6 furos e fixação elástica Pandrol - posicionamento e assentamento mecanizado</t>
  </si>
  <si>
    <t>Trilho TR57, comprimento de 120 m (TLS), sobre dormente de concreto, bitola mista, taxa de dormentação de 1.667 un/km, tala de junção de 6 furos e fixação elástica Pandrol - posicionamento e assentamento mecanizado</t>
  </si>
  <si>
    <t>Trilho TR57, comprimento de 120 m (TLS), sobre dormente de concreto, bitola mista, taxa de dormentação de 1.750 un/km, tala de junção de 6 furos e fixação elástica Pandrol - posicionamento e assentamento mecanizado</t>
  </si>
  <si>
    <t>Trilho TR57, comprimento de 120 m (TLS), sobre dormente de madeira, bitola métrica ou larga, taxa de dormentação de 1.667 un/km, tala de junção de 6 furos e fixação elástica Pandrol - posicionamento e assentamento mecanizado</t>
  </si>
  <si>
    <t>Trilho TR57, comprimento de 120 m (TLS), sobre dormente de madeira, bitola métrica ou larga, taxa de dormentação de 1.667 un/km, tala de junção de 6 furos e fixação rígida - posicionamento e assentamento mecanizado</t>
  </si>
  <si>
    <t>Trilho TR57, comprimento de 120 m (TLS), sobre dormente de madeira, bitola métrica ou larga, taxa de dormentação de 1.750 un/km, tala de junção de 6 furos e fixação elástica Pandrol - posicionamento e assentamento mecanizado</t>
  </si>
  <si>
    <t>Trilho TR57, comprimento de 120 m (TLS), sobre dormente de madeira, bitola métrica ou larga, taxa de dormentação de 1.750 un/km, tala de junção de 6 furos e fixação rígida - posicionamento e assentamento mecanizado</t>
  </si>
  <si>
    <t>Trilho TR57, comprimento de 120 m (TLS), sobre dormente de madeira, bitola mista, taxa de dormentação de 1.667 un/km, tala de junção de 6 furos e fixação elástica Pandrol - posicionamento e assentamento mecanizado</t>
  </si>
  <si>
    <t>Trilho TR57, comprimento de 120 m (TLS), sobre dormente de madeira, bitola mista, taxa de dormentação de 1.750 un/km, tala de junção de 6 furos e fixação elástica Pandrol - posicionamento e assentamento mecanizado</t>
  </si>
  <si>
    <t>Trilho TR57, comprimento de 240 m (TLS), formado por trilhos curtos de 12 m soldados por caldeamento - confecção em estaleiro</t>
  </si>
  <si>
    <t>Trilho TR57, comprimento de 240 m (TLS), sobre dormente de concreto, bitola métrica ou larga, taxa de dormentação de 1.667 un/km, tala de junção de 6 furos e fixação elástica Pandrol - posicionamento e assentamento mecanizado</t>
  </si>
  <si>
    <t>Trilho TR57, comprimento de 240 m (TLS), sobre dormente de concreto, bitola métrica ou larga, taxa de dormentação de 1.750 un/km, tala de junção de 6 furos e fixação elástica Pandrol - posicionamento e assentamento mecanizado</t>
  </si>
  <si>
    <t>Trilho TR57, comprimento de 240 m (TLS), sobre dormente de concreto, bitola mista, taxa de dormentação de 1.667 un/km, tala de junção de 6 furos e fixação elástica Pandrol - posicionamento e assentamento mecanizado</t>
  </si>
  <si>
    <t>Trilho TR57, comprimento de 240 m (TLS), sobre dormente de concreto, bitola mista, taxa de dormentação de 1.750 un/km, tala de junção de 6 furos e fixação elástica Pandrol - posicionamento e assentamento mecanizado</t>
  </si>
  <si>
    <t>Trilho TR57, comprimento de 240 m (TLS), sobre dormente de madeira, bitola métrica ou larga, taxa de dormentação de 1.667 un/km, tala de junção de 6 furos e fixação elástica Pandrol - posicionamento e assentamento mecanizado</t>
  </si>
  <si>
    <t>Trilho TR57, comprimento de 240 m (TLS), sobre dormente de madeira, bitola métrica ou larga, taxa de dormentação de 1.667 un/km, tala de junção de 6 furos e fixação rígida - posicionamento e assentamento mecanizado</t>
  </si>
  <si>
    <t>Trilho TR57, comprimento de 240 m (TLS), sobre dormente de madeira, bitola métrica ou larga, taxa de dormentação de 1.750 un/km, tala de junção de 6 furos e fixação elástica Pandrol - posicionamento e assentamento mecanizado</t>
  </si>
  <si>
    <t>Trilho TR57, comprimento de 240 m (TLS), sobre dormente de madeira, bitola métrica ou larga, taxa de dormentação de 1.750 un/km, tala de junção de 6 furos e fixação rígida - posicionamento e assentamento mecanizado</t>
  </si>
  <si>
    <t>Trilho TR57, comprimento de 240 m (TLS), sobre dormente de madeira, bitola mista, taxa de dormentação de 1.667 un/km, tala de junção de 6 furos e fixação elástica Pandrol - posicionamento e assentamento mecanizado</t>
  </si>
  <si>
    <t>Trilho TR57, comprimento de 240 m (TLS), sobre dormente de madeira, bitola mista, taxa de dormentação de 1.750 un/km, tala de junção de 6 furos e fixação elástica Pandrol - posicionamento e assentamento mecanizado</t>
  </si>
  <si>
    <t>Trilho TR68, comprimento de 12 m, sobre dormente de concreto, bitola métrica ou larga, taxa de dormentação de 1.667 un/km, tala de junção de 6 furos e fixação elástica Pandrol - posicionamento e assentamento manual</t>
  </si>
  <si>
    <t>Trilho TR68, comprimento de 12 m, sobre dormente de concreto, bitola métrica ou larga, taxa de dormentação de 1.750 un/km, tala de junção de 6 furos e fixação elástica Pandrol - posicionamento e assentamento manual</t>
  </si>
  <si>
    <t>Trilho TR68, comprimento de 12 m, sobre dormente de concreto, bitola mista, taxa de dormentação de 1.667 un/km, tala de junção de 6 furos e fixação elástica Pandrol - posicionamento e assentamento manual</t>
  </si>
  <si>
    <t>Trilho TR68, comprimento de 12 m, sobre dormente de concreto, bitola mista, taxa de dormentação de 1.750 un/km, tala de junção de 6 furos e fixação elástica Pandrol - posicionamento e assentamento manual</t>
  </si>
  <si>
    <t>Trilho TR68, comprimento de 12 m, sobre dormente de madeira, bitola métrica ou larga, taxa de dormentação de 1.667 un/km, tala de junção de 6 furos e fixação rígida - posicionamento e assentamento manual</t>
  </si>
  <si>
    <t>Trilho TR68, comprimento de 12 m, sobre dormente de madeira, bitola métrica ou larga, taxa de dormentação de 1.750 un/km, tala de junção de 6 furos e fixação rígida - posicionamento e assentamento manual</t>
  </si>
  <si>
    <t>Trilho TR68, comprimento de 12 m, sobre dormente de madeira, bitola mista, taxa de dormentação de 1.667 un/km, tala de junção de 6 furos e fixação rígida - posicionamento e assentamento manual</t>
  </si>
  <si>
    <t>Trilho TR68, comprimento de 12 m, sobre dormente de madeira, bitola mista, taxa de dormentação de 1.750 un/km, tala de junção de 6 furos e fixação rígida - posicionamento e assentamento manual</t>
  </si>
  <si>
    <t>Trilho TR68, comprimento de 120 m (TLS), formado por trilhos curtos de 12 m soldados por caldeamento - confecção em estaleiro</t>
  </si>
  <si>
    <t>Trilho TR68, comprimento de 120 m (TLS), sobre dormente de concreto, bitola métrica ou larga, taxa de dormentação de 1.667 un/km, tala de junção de 6 furos e fixação elástica Pandrol - posicionamento e assentamento mecanizado</t>
  </si>
  <si>
    <t>Trilho TR68, comprimento de 120 m (TLS), sobre dormente de concreto, bitola métrica ou larga, taxa de dormentação de 1.750 un/km, tala de junção de 6 furos e fixação elástica Pandrol - posicionamento e assentamento mecanizado</t>
  </si>
  <si>
    <t>Trilho TR68, comprimento de 120 m (TLS), sobre dormente de concreto, bitola mista, taxa de dormentação de 1.667 un/km, tala de junção de 6 furos e fixação elástica Pandrol - posicionamento e assentamento mecanizado</t>
  </si>
  <si>
    <t>Trilho TR68, comprimento de 120 m (TLS), sobre dormente de concreto, bitola mista, taxa de dormentação de 1.750 un/km, tala de junção de 6 furos e fixação elástica Pandrol - posicionamento e assentamento mecanizado</t>
  </si>
  <si>
    <t>Trilho TR68, comprimento de 120 m (TLS), sobre dormente de madeira, bitola métrica ou larga, taxa de dormentação de 1.667 un/km, tala de junção de 6 furos e fixação elástica Pandrol - posicionamento e assentamento mecanizado</t>
  </si>
  <si>
    <t>Trilho TR68, comprimento de 120 m (TLS), sobre dormente de madeira, bitola métrica ou larga, taxa de dormentação de 1.667 un/km, tala de junção de 6 furos e fixação rígida - posicionamento e assentamento mecanizado</t>
  </si>
  <si>
    <t>Trilho TR68, comprimento de 120 m (TLS), sobre dormente de madeira, bitola métrica ou larga, taxa de dormentação de 1.750 un/km, tala de junção de 6 furos e fixação elástica Pandrol - posicionamento e assentamento mecanizado</t>
  </si>
  <si>
    <t>Trilho TR68, comprimento de 120 m (TLS), sobre dormente de madeira, bitola métrica ou larga, taxa de dormentação de 1.750 un/km, tala de junção de 6 furos e fixação rígida - posicionamento e assentamento mecanizado</t>
  </si>
  <si>
    <t>Trilho TR68, comprimento de 120 m (TLS), sobre dormente de madeira, bitola mista, taxa de dormentação de 1.667 un/km, tala de junção de 6 furos e fixação elástica Pandrol - posicionamento e assentamento mecanizado</t>
  </si>
  <si>
    <t>Trilho TR68, comprimento de 120 m (TLS), sobre dormente de madeira, bitola mista, taxa de dormentação de 1.750 un/km, tala de junção de 6 furos e fixação elástica Pandrol - posicionamento e assentamento mecanizado</t>
  </si>
  <si>
    <t>Trilho TR68, comprimento de 240 m (TLS), formado por trilhos curtos de 12 m soldados por caldeamento - confecção em estaleiro</t>
  </si>
  <si>
    <t>Trilho TR68, comprimento de 240 m (TLS), sobre dormente de concreto, bitola métrica ou larga, taxa de dormentação de 1.667 un/km, tala de junção de 6 furos e fixação elástica Pandrol - posicionamento e assentamento mecanizado</t>
  </si>
  <si>
    <t>Trilho TR68, comprimento de 240 m (TLS), sobre dormente de concreto, bitola métrica ou larga, taxa de dormentação de 1.750 un/km, tala de junção de 6 furos e fixação elástica Pandrol - posicionamento e assentamento mecanizado</t>
  </si>
  <si>
    <t>Trilho TR68, comprimento de 240 m (TLS), sobre dormente de concreto, bitola mista, taxa de dormentação de 1.667 un/km, tala de junção de 6 furos e fixação elástica Pandrol - posicionamento e assentamento mecanizado</t>
  </si>
  <si>
    <t>Trilho TR68, comprimento de 240 m (TLS), sobre dormente de concreto, bitola mista, taxa de dormentação de 1.750 un/km, tala de junção de 6 furos e fixação elástica Pandrol - posicionamento e assentamento mecanizado</t>
  </si>
  <si>
    <t>Trilho TR68, comprimento de 240 m (TLS), sobre dormente de madeira, bitola métrica ou larga, taxa de dormentação de 1.667 un/km, tala de junção de 6 furos e fixação elástica Pandrol - posicionamento e assentamento mecanizado</t>
  </si>
  <si>
    <t>Trilho TR68, comprimento de 240 m (TLS), sobre dormente de madeira, bitola métrica ou larga, taxa de dormentação de 1.667 un/km, tala de junção de 6 furos e fixação rígida - posicionamento e assentamento mecanizado</t>
  </si>
  <si>
    <t>Trilho TR68, comprimento de 240 m (TLS), sobre dormente de madeira, bitola métrica ou larga, taxa de dormentação de 1.750 un/km, tala de junção de 6 furos e fixação elástica Pandrol - posicionamento e assentamento mecanizado</t>
  </si>
  <si>
    <t>Trilho TR68, comprimento de 240 m (TLS), sobre dormente de madeira, bitola métrica ou larga, taxa de dormentação de 1.750 un/km, tala de junção de 6 furos e fixação rígida - posicionamento e assentamento mecanizado</t>
  </si>
  <si>
    <t>Trilho TR68, comprimento de 240 m (TLS), sobre dormente de madeira, bitola mista, taxa de dormentação de 1.667 un/km, tala de junção de 6 furos e fixação elástica Pandrol - posicionamento e assentamento mecanizado</t>
  </si>
  <si>
    <t>Trilho TR68, comprimento de 240 m (TLS), sobre dormente de madeira, bitola mista, taxa de dormentação de 1.750 un/km, tala de junção de 6 furos e fixação elástica Pandrol - posicionamento e assentamento mecanizado</t>
  </si>
  <si>
    <t>Trilho UIC60, comprimento de 12 m, sobre dormente de concreto, bitola métrica ou larga, taxa de dormentação de 1.667 un/km, tala de junção de 6 furos e fixação elástica Pandrol - posicionamento e assentamento manual</t>
  </si>
  <si>
    <t>Trilho UIC60, comprimento de 12 m, sobre dormente de concreto, bitola métrica ou larga, taxa de dormentação de 1.750 un/km, tala de junção de 6 furos e fixação elástica Pandrol - posicionamento e assentamento manual</t>
  </si>
  <si>
    <t>Trilho UIC60, comprimento de 12 m, sobre dormente de concreto, bitola mista, taxa de dormentação de 1.667 un/km, tala de junção de 6 furos e fixação elástica Pandrol - posicionamento e assentamento manual</t>
  </si>
  <si>
    <t>Trilho UIC60, comprimento de 12 m, sobre dormente de concreto, bitola mista, taxa de dormentação de 1.750 un/km, tala de junção de 6 furos e fixação elástica Pandrol - posicionamento e assentamento manual</t>
  </si>
  <si>
    <t>Trilho UIC60, comprimento de 12 m, sobre dormente de madeira, bitola métrica ou larga, taxa de dormentação de 1.667 un/km, tala de junção de 6 furos e fixação rígida - posicionamento e assentamento manual</t>
  </si>
  <si>
    <t>Trilho UIC60, comprimento de 12 m, sobre dormente de madeira, bitola métrica ou larga, taxa de dormentação de 1.750 un/km, tala de junção de 6 furos e fixação rígida - posicionamento e assentamento manual</t>
  </si>
  <si>
    <t>Trilho UIC60, comprimento de 12 m, sobre dormente de madeira, bitola mista, taxa de dormentação de 1.667 un/km, tala de junção de 6 furos e fixação rígida - posicionamento e assentamento manual</t>
  </si>
  <si>
    <t>Trilho UIC60, comprimento de 12 m, sobre dormente de madeira, bitola mista, taxa de dormentação de 1.750 un/km, tala de junção de 6 furos e fixação rígida - posicionamento e assentamento manual</t>
  </si>
  <si>
    <t>Trilho UIC60, comprimento de 120 m (TLS), formado por trilhos curtos de 12 m soldados por caldeamento - confecção em estaleiro</t>
  </si>
  <si>
    <t>Trilho UIC60, comprimento de 120 m (TLS), sobre dormente de concreto, bitola métrica ou larga, taxa de dormentação de 1.667 un/km, tala de junção de 6 furos e fixação elástica Pandrol - posicionamento e assentamento mecanizado</t>
  </si>
  <si>
    <t>Trilho UIC60, comprimento de 120 m (TLS), sobre dormente de concreto, bitola métrica ou larga, taxa de dormentação de 1.750 un/km, tala de junção de 6 furos e fixação elástica Pandrol - posicionamento e assentamento mecanizado</t>
  </si>
  <si>
    <t>Trilho UIC60, comprimento de 120 m (TLS), sobre dormente de concreto, bitola mista, taxa de dormentação de 1.667 un/km, tala de junção de 6 furos e fixação elástica Pandrol - posicionamento e assentamento mecanizado</t>
  </si>
  <si>
    <t>Trilho UIC60, comprimento de 120 m (TLS), sobre dormente de concreto, bitola mista, taxa de dormentação de 1.750 un/km, tala de junção de 6 furos e fixação elástica Pandrol - posicionamento e assentamento mecanizado</t>
  </si>
  <si>
    <t>Trilho UIC60, comprimento de 120 m (TLS), sobre dormente de madeira, bitola métrica ou larga, taxa de dormentação de 1.667 un/km, tala de junção de 6 furos e fixação elástica Pandrol - posicionamento e assentamento mecanizado</t>
  </si>
  <si>
    <t>Trilho UIC60, comprimento de 120 m (TLS), sobre dormente de madeira, bitola métrica ou larga, taxa de dormentação de 1.667 un/km, tala de junção de 6 furos e fixação rígida - posicionamento e assentamento mecanizado</t>
  </si>
  <si>
    <t>Trilho UIC60, comprimento de 120 m (TLS), sobre dormente de madeira, bitola métrica ou larga, taxa de dormentação de 1.750 un/km, tala de junção de 6 furos e fixação elástica Pandrol - posicionamento e assentamento mecanizado</t>
  </si>
  <si>
    <t>Trilho UIC60, comprimento de 120 m (TLS), sobre dormente de madeira, bitola métrica ou larga, taxa de dormentação de 1.750 un/km, tala de junção de 6 furos e fixação rígida - posicionamento e assentamento mecanizado</t>
  </si>
  <si>
    <t>Trilho UIC60, comprimento de 120 m (TLS), sobre dormente de madeira, bitola mista, taxa de dormentação de 1.667 un/km, tala de junção de 6 furos e fixação elástica Pandrol - posicionamento e assentamento mecanizado</t>
  </si>
  <si>
    <t>Trilho UIC60, comprimento de 120 m (TLS), sobre dormente de madeira, bitola mista, taxa de dormentação de 1.750 un/km, tala de junção de 6 furos e fixação elástica Pandrol - posicionamento e assentamento mecanizado</t>
  </si>
  <si>
    <t>Trilho UIC60, comprimento de 240 m (TLS), formado por trilhos curtos de 12 m soldados por caldeamento - confecção em estaleiro</t>
  </si>
  <si>
    <t>Trilho UIC60, comprimento de 240 m (TLS), sobre dormente de concreto, bitola métrica ou larga, taxa de dormentação de 1.667 un/km, tala de junção de 6 furos e fixação elástica Pandrol - posicionamento e assentamento mecanizado</t>
  </si>
  <si>
    <t>Trilho UIC60, comprimento de 240 m (TLS), sobre dormente de concreto, bitola métrica ou larga, taxa de dormentação de 1.750 un/km, tala de junção de 6 furos e fixação elástica Pandrol - posicionamento e assentamento mecanizado</t>
  </si>
  <si>
    <t>Trilho UIC60, comprimento de 240 m (TLS), sobre dormente de concreto, bitola mista, taxa de dormentação de 1.667 un/km, tala de junção de 6 furos e fixação elástica Pandrol - posicionamento e assentamento mecanizado</t>
  </si>
  <si>
    <t>Trilho UIC60, comprimento de 240 m (TLS), sobre dormente de concreto, bitola mista, taxa de dormentação de 1.750 un/km, tala de junção de 6 furos e fixação elástica Pandrol - posicionamento e assentamento mecanizado</t>
  </si>
  <si>
    <t>Trilho UIC60, comprimento de 240 m (TLS), sobre dormente de madeira, bitola métrica ou larga, taxa de dormentação de 1.667 un/km, tala de junção de 6 furos e fixação elástica Pandrol - posicionamento e assentamento mecanizado</t>
  </si>
  <si>
    <t>Trilho UIC60, comprimento de 240 m (TLS), sobre dormente de madeira, bitola métrica ou larga, taxa de dormentação de 1.667 un/km, tala de junção de 6 furos e fixação rígida - posicionamento e assentamento mecanizado</t>
  </si>
  <si>
    <t>Trilho UIC60, comprimento de 240 m (TLS), sobre dormente de madeira, bitola métrica ou larga, taxa de dormentação de 1.750 un/km, tala de junção de 6 furos e fixação elástica Pandrol - posicionamento e assentamento mecanizado</t>
  </si>
  <si>
    <t>Trilho UIC60, comprimento de 240 m (TLS), sobre dormente de madeira, bitola métrica ou larga, taxa de dormentação de 1.750 un/km, tala de junção de 6 furos e fixação rígida - posicionamento e assentamento mecanizado</t>
  </si>
  <si>
    <t>Trilho UIC60, comprimento de 240 m (TLS), sobre dormente de madeira, bitola mista, taxa de dormentação de 1.667 un/km, tala de junção de 6 furos e fixação elástica Pandrol - posicionamento e assentamento mecanizado</t>
  </si>
  <si>
    <t>Trilho UIC60, comprimento de 240 m (TLS), sobre dormente de madeira, bitola mista, taxa de dormentação de 1.750 un/km, tala de junção de 6 furos e fixação elástica Pandrol - posicionamento e assentamento mecanizado</t>
  </si>
  <si>
    <t>Confecção de fôrma metálica em chapa 1/8" para poita trapezoidal</t>
  </si>
  <si>
    <t>Confecção de forma metálica em chapa 3/16" para poita trapezoidal</t>
  </si>
  <si>
    <t>Fôrma em chapa metálica 1/8" para cabeça de tirantes - utilização de 50 vezes - confecção, instalação e retirada</t>
  </si>
  <si>
    <t>Fôrma metálica curva em chapa 3/16" reforçada com nervuras de 40 mm x 3/16" dispostas em grelhas de 40 x 60 cm - utilização de 100 vezes - confecção, instalação e retirada</t>
  </si>
  <si>
    <t>Fôrma metálica em chapa 1/8" para poita trapezoidal - utilização de 50 vezes - montagem, instalação e retirada</t>
  </si>
  <si>
    <t>Fôrma metálica em chapa 1/8" reforçada com nervuras de 40 mm x 1/8" dispostas em grelhas de 40 x 60 cm - utilização de 100 vezes - confecção, instalação e retirada</t>
  </si>
  <si>
    <t>Fôrma metálica em chapa 3/16" para poita trapezoidal - utilização de 50 vezes - montagem, instalação e retirada</t>
  </si>
  <si>
    <t>Fôrma metálica em chapa 3/16" reforçada com nervuras de 40 mm x 3/16" dispostas em grelhas de 40 x 60 cm - utilização de 100 vezes - confecção, instalação e retirada</t>
  </si>
  <si>
    <t>Fôrma metálica para aduelas de bueiros celulares de concreto pré-moldados - utilização de 100 vezes - confecção, instalação e retirada</t>
  </si>
  <si>
    <t>Fôrma metálica para guarda-corpo de concreto - utilização de 50 vezes - confecção</t>
  </si>
  <si>
    <t>Fôrma metálica para tetrápode - utilização de 100 vezes - confecção, instalação e retirada</t>
  </si>
  <si>
    <t>Fôrma metálica para viga de concreto pré-moldada protendida para OAE - utilização de 20 vezes - confecção, instalação e retirada</t>
  </si>
  <si>
    <t>Fôrma metálica para Xbloc - utilização de 100 vezes - confecção, instalação e retirada</t>
  </si>
  <si>
    <t>Fôrmas curvas de compensado plastificado 10 mm - uso geral - utilização de 2 vezes - confecção, instalação e retirada</t>
  </si>
  <si>
    <t>Fôrmas curvas de compensado resinado 10 mm - uso geral - utilização de 2 vezes - confecção, instalação e retirada</t>
  </si>
  <si>
    <t>Fôrmas de compensado plastificado 10 mm - uso geral - utilização de 1 vez - confecção, instalação e retirada</t>
  </si>
  <si>
    <t>Fôrmas de compensado plastificado 10 mm - uso geral - utilização de 2 vezes - confecção, instalação e retirada</t>
  </si>
  <si>
    <t>Fôrmas de compensado plastificado 10 mm - uso geral - utilização de 3 vezes - confecção, instalação e retirada</t>
  </si>
  <si>
    <t>Fôrmas de compensado plastificado 12 mm - uso geral - utilização de 1 vez - confecção, instalação e retirada</t>
  </si>
  <si>
    <t>Fôrmas de compensado plastificado 12 mm - uso geral - utilização de 2 vezes - confecção, instalação e retirada</t>
  </si>
  <si>
    <t>Fôrmas de compensado plastificado 12 mm - uso geral - utilização de 3 vezes - confecção, instalação e retirada</t>
  </si>
  <si>
    <t>Fôrmas de compensado plastificado 14 mm - uso geral - utilização de 1 vez - confecção, instalação e retirada</t>
  </si>
  <si>
    <t>Fôrmas de compensado plastificado 14 mm - uso geral - utilização de 2 vezes - confecção, instalação e retirada</t>
  </si>
  <si>
    <t>Fôrmas de compensado plastificado 14 mm - uso geral - utilização de 3 vezes - confecção, instalação e retirada</t>
  </si>
  <si>
    <t>Fôrmas de compensado resinado 10 mm - uso geral - utilização de 1 vez - confecção, instalação e retirada</t>
  </si>
  <si>
    <t>Fôrmas de compensado resinado 10 mm - uso geral - utilização de 2 vezes - confecção, instalação e retirada</t>
  </si>
  <si>
    <t>Fôrmas de compensado resinado 10 mm - uso geral - utilização de 3 vezes - confecção, instalação e retirada</t>
  </si>
  <si>
    <t>Fôrmas de compensado resinado 12 mm - uso geral - utilização de 1 vez - confecção, instalação e retirada</t>
  </si>
  <si>
    <t>Fôrmas de compensado resinado 12 mm - uso geral - utilização de 2 vezes - confecção, instalação e retirada</t>
  </si>
  <si>
    <t>Fôrmas de compensado resinado 12 mm - uso geral - utilização de 3 vezes - confecção, instalação e retirada</t>
  </si>
  <si>
    <t>Fôrmas de compensado resinado 14 mm - uso geral - utilização de 1 vez - confecção, instalação e retirada</t>
  </si>
  <si>
    <t>Fôrmas de compensado resinado 14 mm - uso geral - utilização de 2 vezes - confecção, instalação e retirada</t>
  </si>
  <si>
    <t>Fôrmas de tábuas de pinho - utilização de 1 vez - confecção, instalação e retirada</t>
  </si>
  <si>
    <t>Fôrmas de tábuas de pinho - utilização de 2 vezes - confecção, instalação e retirada</t>
  </si>
  <si>
    <t>Fôrmas de tábuas de pinho - utilização de 3 vezes - confecção, instalação e retirada</t>
  </si>
  <si>
    <t>Fôrmas de tábuas de pinho para drenos - utilização de 5 vezes - confecção, instalação e retirada</t>
  </si>
  <si>
    <t>Fôrmas de tábuas de pinho para elementos estruturais dos arcos metálicos - utilização de 3 vezes - confecção, instalação e retirada</t>
  </si>
  <si>
    <t>Guia de madeira de 2,5 x 10,0 cm - confecção e instalação</t>
  </si>
  <si>
    <t>Guia de madeira de 2,5 x 7,0 cm - confecção e instalação</t>
  </si>
  <si>
    <t>Guia de madeira de 2,5 x 8,0 cm - confecção e instalação</t>
  </si>
  <si>
    <t>Gabião caixa 2 x 1 x 0,50 m - Zn/Al + PVC - D = 2,4 mm - pedra de mão comercial - fornecimento e assentamento</t>
  </si>
  <si>
    <t>Gabião caixa 2 x 1 x 0,50 m - Zn/Al + PVC - D = 2,4 mm - pedra de mão produzida - confecção e assentamento</t>
  </si>
  <si>
    <t>Gabião caixa 2 x 1 x 0,50 m Zn/Al - D = 2,7 mm - pedra de mão comercial - fornecimento e assentamento</t>
  </si>
  <si>
    <t>Gabião caixa 2 x 1 x 0,50 m Zn/Al - D = 2,7 mm - pedra de mão produzida - confecção e assentamento</t>
  </si>
  <si>
    <t>Gabião caixa 2 x 1 x 1,00 m - Zn/Al + PVC - D = 2,4 mm - pedra de mão comercial - fornecimento e assentamento</t>
  </si>
  <si>
    <t>Gabião caixa 2 x 1 x 1,00 m - Zn/Al + PVC - D = 2,4 mm - pedra de mão produzida - confecção e assentamento</t>
  </si>
  <si>
    <t>Gabião caixa 2 x 1 x 1,00 m Zn/Al - D = 2,7 mm - pedra de mão comercial - fornecimento e assentamento</t>
  </si>
  <si>
    <t>Gabião caixa 2 x 1 x 1,00 m Zn/Al - D = 2,7 mm - pedra de mão produzida - confecção e assentamento</t>
  </si>
  <si>
    <t>Gabião colchão espessura 0,17 m - Zn/Al + PVC - D = 2,0 mm - pedra de mão comercial - fornecimento e assentamento</t>
  </si>
  <si>
    <t>Gabião colchão espessura 0,17 m - Zn/Al + PVC - D = 2,0 mm - pedra de mão produzida - confecção e assentamento</t>
  </si>
  <si>
    <t>Gabião colchão espessura 0,23 m - Zn/Al + PVC - D = 2,0 mm - pedra de mão comercial - fornecimento e assentamento</t>
  </si>
  <si>
    <t>Gabião colchão espessura 0,23 m - Zn/Al + PVC - D = 2,0 mm - pedra de mão produzida - confecção e assentamento</t>
  </si>
  <si>
    <t>Gabião colchão espessura 0,30 m - Zn/Al + PVC - D = 2,0 mm - pedra de mão comercial - fornecimento e assentamento</t>
  </si>
  <si>
    <t>Gabião colchão espessura 0,30 m - Zn/Al + PVC - D = 2,0 mm - pedra de mão produzida - confecção e assentamento</t>
  </si>
  <si>
    <t>Gabião saco - diâmetro = 0,65 m - Zn/Al + PVC - D = 2,4 mm - pedra de mão comercial - fornecimento e assentamento</t>
  </si>
  <si>
    <t>Gabião saco - diâmetro = 0,65 m - Zn/Al + PVC - D = 2,4 mm - pedra de mão produzida - confecção e assentamento</t>
  </si>
  <si>
    <t>Carga, transporte e descarga de material pétreo para molhes com o uso de batelões e escavadeira hidráulica - DMT de 0 a 300 m</t>
  </si>
  <si>
    <t>Carga, transporte e descarga de material pétreo para molhes com o uso de batelões e escavadeira hidráulica - DMT de 1.200 a 1.500 m</t>
  </si>
  <si>
    <t>Carga, transporte e descarga de material pétreo para molhes com o uso de batelões e escavadeira hidráulica - DMT de 1.500 a 1.800 m</t>
  </si>
  <si>
    <t>Carga, transporte e descarga de material pétreo para molhes com o uso de batelões e escavadeira hidráulica - DMT de 1.800 a 2.100 m</t>
  </si>
  <si>
    <t>Carga, transporte e descarga de material pétreo para molhes com o uso de batelões e escavadeira hidráulica - DMT de 2.100 a 2.400 m</t>
  </si>
  <si>
    <t>Carga, transporte e descarga de material pétreo para molhes com o uso de batelões e escavadeira hidráulica - DMT de 2.400 a 2.700 m</t>
  </si>
  <si>
    <t>Carga, transporte e descarga de material pétreo para molhes com o uso de batelões e escavadeira hidráulica - DMT de 2.700 a 3.000 m</t>
  </si>
  <si>
    <t>Carga, transporte e descarga de material pétreo para molhes com o uso de batelões e escavadeira hidráulica - DMT de 3.000 m</t>
  </si>
  <si>
    <t>Carga, transporte e descarga de material pétreo para molhes com o uso de batelões e escavadeira hidráulica - DMT de 300 a 600 m</t>
  </si>
  <si>
    <t>Carga, transporte e descarga de material pétreo para molhes com o uso de batelões e escavadeira hidráulica - DMT de 600 a 900 m</t>
  </si>
  <si>
    <t>Carga, transporte e descarga de material pétreo para molhes com o uso de batelões e escavadeira hidráulica - DMT de 900 a 1.200 m</t>
  </si>
  <si>
    <t>Escavação, carga e transporte de material pétreo para a subcarapaça - caminho de serviço em leito natural - DMT de 1.000 a 1.200 m - com caminhão basculante de 8 m³</t>
  </si>
  <si>
    <t>Escavação, carga e transporte de material pétreo para a subcarapaça - caminho de serviço em leito natural - DMT de 1.200 a 1.400 m - com caminhão basculante de 8 m³</t>
  </si>
  <si>
    <t>Escavação, carga e transporte de material pétreo para a subcarapaça - caminho de serviço em leito natural - DMT de 1.400 a 1.600 m - com caminhão basculante de 8 m³</t>
  </si>
  <si>
    <t>Escavação, carga e transporte de material pétreo para a subcarapaça - caminho de serviço em leito natural - DMT de 1.600 a 1.800 m - com caminhão basculante de 8 m³</t>
  </si>
  <si>
    <t>Escavação, carga e transporte de material pétreo para a subcarapaça - caminho de serviço em leito natural - DMT de 1.800 a 2.000 m - com caminhão basculante de 8 m³</t>
  </si>
  <si>
    <t>Escavação, carga e transporte de material pétreo para a subcarapaça - caminho de serviço em leito natural - DMT de 2.000 a 2.500 m - com caminhão basculante de 8 m³</t>
  </si>
  <si>
    <t>Escavação, carga e transporte de material pétreo para a subcarapaça - caminho de serviço em leito natural - DMT de 2.500 a 3.000 m - com caminhão basculante de 8 m³</t>
  </si>
  <si>
    <t>Escavação, carga e transporte de material pétreo para a subcarapaça - caminho de serviço em leito natural - DMT de 3.000 m - com caminhão basculante de 8 m³</t>
  </si>
  <si>
    <t>Escavação, carga e transporte de material pétreo para a subcarapaça - caminho de serviço em revestimento primário - DMT de 1.000 a 1.200 m - com caminhão basculante de 8 m³</t>
  </si>
  <si>
    <t>Escavação, carga e transporte de material pétreo para a subcarapaça - caminho de serviço em revestimento primário - DMT de 1.200 a 1.400 m - com caminhão basculante de 8 m³</t>
  </si>
  <si>
    <t>Escavação, carga e transporte de material pétreo para a subcarapaça - caminho de serviço em revestimento primário - DMT de 1.400 a 1.600 m - com caminhão basculante de 8 m³</t>
  </si>
  <si>
    <t>Escavação, carga e transporte de material pétreo para a subcarapaça - caminho de serviço em revestimento primário - DMT de 1.600 a 1.800 m - com caminhão basculante de 8 m³</t>
  </si>
  <si>
    <t>Escavação, carga e transporte de material pétreo para a subcarapaça - caminho de serviço em revestimento primário - DMT de 1.800 a 2.000 m - com caminhão basculante de 8 m³</t>
  </si>
  <si>
    <t>Escavação, carga e transporte de material pétreo para a subcarapaça - caminho de serviço em revestimento primário - DMT de 2.000 a 2.500 m - com caminhão basculante de 8 m³</t>
  </si>
  <si>
    <t>Escavação, carga e transporte de material pétreo para a subcarapaça - caminho de serviço em revestimento primário - DMT de 2.500 a 3.000 m - com caminhão basculante de 8 m³</t>
  </si>
  <si>
    <t>Escavação, carga e transporte de material pétreo para a subcarapaça - caminho de serviço em revestimento primário - DMT de 3.000 m - com caminhão basculante de 8 m³</t>
  </si>
  <si>
    <t>Escavação, carga e transporte de material pétreo para a subcarapaça - caminho de serviço pavimentado - DMT de 1.000 a 1.200 m - com caminhão basculante de 8 m³</t>
  </si>
  <si>
    <t>Escavação, carga e transporte de material pétreo para a subcarapaça - caminho de serviço pavimentado - DMT de 1.200 a 1.400 m - com caminhão basculante de 8 m³</t>
  </si>
  <si>
    <t>Escavação, carga e transporte de material pétreo para a subcarapaça - caminho de serviço pavimentado - DMT de 1.400 a 1.600 m - com caminhão basculante de 8 m³</t>
  </si>
  <si>
    <t>Escavação, carga e transporte de material pétreo para a subcarapaça - caminho de serviço pavimentado - DMT de 1.600 a 1.800 m - com caminhão basculante de 8 m³</t>
  </si>
  <si>
    <t>Escavação, carga e transporte de material pétreo para a subcarapaça - caminho de serviço pavimentado - DMT de 1.800 a 2.000 m - com caminhão basculante de 8 m³</t>
  </si>
  <si>
    <t>Escavação, carga e transporte de material pétreo para a subcarapaça - caminho de serviço pavimentado - DMT de 2.000 a 2.500 m - com caminhão basculante de 8 m³</t>
  </si>
  <si>
    <t>Escavação, carga e transporte de material pétreo para a subcarapaça - caminho de serviço pavimentado - DMT de 2.500 a 3.000 m - com caminhão basculante de 8 m³</t>
  </si>
  <si>
    <t>Escavação, carga e transporte de material pétreo para a subcarapaça - caminho de serviço pavimentado - DMT de 3.000 m - com caminhão basculante de 8 m³</t>
  </si>
  <si>
    <t>Escavação, carga e transporte de material pétreo para o núcleo - caminho de serviço em leito natural - DMT de 1.000 a 1.200 m - com caminhão basculante de 8 m³</t>
  </si>
  <si>
    <t>Escavação, carga e transporte de material pétreo para o núcleo - caminho de serviço em leito natural - DMT de 1.200 a 1.400 m - com caminhão basculante de 8 m³</t>
  </si>
  <si>
    <t>Escavação, carga e transporte de material pétreo para o núcleo - caminho de serviço em leito natural - DMT de 1.400 a 1.600 m - com caminhão basculante de 8 m³</t>
  </si>
  <si>
    <t>Escavação, carga e transporte de material pétreo para o núcleo - caminho de serviço em leito natural - DMT de 1.600 a 1.800 m - com caminhão basculante de 8 m³</t>
  </si>
  <si>
    <t>Escavação, carga e transporte de material pétreo para o núcleo - caminho de serviço em leito natural - DMT de 1.800 a 2.000 m - com caminhão basculante de 8 m³</t>
  </si>
  <si>
    <t>Escavação, carga e transporte de material pétreo para o núcleo - caminho de serviço em leito natural - DMT de 2.000 a 2.500 m - com caminhão basculante de 8 m³</t>
  </si>
  <si>
    <t>Escavação, carga e transporte de material pétreo para o núcleo - caminho de serviço em leito natural - DMT de 2.500 a 3.000 m - com caminhão basculante de 8 m³</t>
  </si>
  <si>
    <t>Escavação, carga e transporte de material pétreo para o núcleo - caminho de serviço em leito natural - DMT de 3.000 m - com caminhão basculante de 8 m³</t>
  </si>
  <si>
    <t>Escavação, carga e transporte de material pétreo para o núcleo - caminho de serviço em revestimento primário - DMT de 1.000 a 1.200 m - com caminhão basculante de 8 m³</t>
  </si>
  <si>
    <t>Escavação, carga e transporte de material pétreo para o núcleo - caminho de serviço em revestimento primário - DMT de 1.200 a 1.400 m - com caminhão basculante de 8 m³</t>
  </si>
  <si>
    <t>Escavação, carga e transporte de material pétreo para o núcleo - caminho de serviço em revestimento primário - DMT de 1.400 a 1.600 m - com caminhão basculante de 8 m³</t>
  </si>
  <si>
    <t>Escavação, carga e transporte de material pétreo para o núcleo - caminho de serviço em revestimento primário - DMT de 1.600 a 1.800 m - com caminhão basculante de 8 m³</t>
  </si>
  <si>
    <t>Escavação, carga e transporte de material pétreo para o núcleo - caminho de serviço em revestimento primário - DMT de 1.800 a 2.000 m - com caminhão basculante de 8 m³</t>
  </si>
  <si>
    <t>Escavação, carga e transporte de material pétreo para o núcleo - caminho de serviço em revestimento primário - DMT de 2.000 a 2.500 m - com caminhão basculante de 8 m³</t>
  </si>
  <si>
    <t>Escavação, carga e transporte de material pétreo para o núcleo - caminho de serviço em revestimento primário - DMT de 2.500 a 3.000 m - com caminhão basculante de 8 m³</t>
  </si>
  <si>
    <t>Escavação, carga e transporte de material pétreo para o núcleo - caminho de serviço em revestimento primário - DMT de 3.000 m - com caminhão basculante de 8 m³</t>
  </si>
  <si>
    <t>Escavação, carga e transporte de material pétreo para o núcleo - caminho de serviço pavimentado - DMT de 1.000 a 1.200 m - com caminhão basculante de 8 m³</t>
  </si>
  <si>
    <t>Escavação, carga e transporte de material pétreo para o núcleo - caminho de serviço pavimentado - DMT de 1.200 a 1.400 m - com caminhão basculante de 8 m³</t>
  </si>
  <si>
    <t>Escavação, carga e transporte de material pétreo para o núcleo - caminho de serviço pavimentado - DMT de 1.400 a 1.600 m - com caminhão basculante de 8 m³</t>
  </si>
  <si>
    <t>Escavação, carga e transporte de material pétreo para o núcleo - caminho de serviço pavimentado - DMT de 1.600 a 1.800 m - com caminhão basculante de 8 m³</t>
  </si>
  <si>
    <t>Escavação, carga e transporte de material pétreo para o núcleo - caminho de serviço pavimentado - DMT de 1.800 a 2.000 m - com caminhão basculante de 8 m³</t>
  </si>
  <si>
    <t>Escavação, carga e transporte de material pétreo para o núcleo - caminho de serviço pavimentado - DMT de 2.000 a 2.500 m - com caminhão basculante de 8 m³</t>
  </si>
  <si>
    <t>Escavação, carga e transporte de material pétreo para o núcleo - caminho de serviço pavimentado - DMT de 2.500 a 3.000 m - com caminhão basculante de 8 m³</t>
  </si>
  <si>
    <t>Escavação, carga e transporte de material pétreo para o núcleo - caminho de serviço pavimentado - DMT de 3.000 m - com caminhão basculante de 8 m³</t>
  </si>
  <si>
    <t>Espalhamento e conformação de material pétreo para núcleo</t>
  </si>
  <si>
    <t>Espalhamento e conformação de material pétreo para subcarapaça</t>
  </si>
  <si>
    <t>Fabricação de tetrápode de 10 t - concreto fck = 20 MPa - areia e brita comerciais</t>
  </si>
  <si>
    <t>Fabricação de tetrápode de 10 t - concreto fck = 20 MPa - areia extraída e brita produzida</t>
  </si>
  <si>
    <t>Fabricação de tetrápode de 11 t - concreto fck = 20 MPa - areia e brita comerciais</t>
  </si>
  <si>
    <t>Fabricação de tetrápode de 11 t - concreto fck = 20 MPa - areia extraída e brita produzida</t>
  </si>
  <si>
    <t>Fabricação de tetrápode de 12 t - concreto fck = 20 MPa - areia e brita comerciais</t>
  </si>
  <si>
    <t>Fabricação de tetrápode de 12 t - concreto fck = 20 MPa - areia extraída e brita produzida</t>
  </si>
  <si>
    <t>Fabricação de tetrápode de 8 t - concreto fck = 20 MPa - areia e brita comerciais</t>
  </si>
  <si>
    <t>Fabricação de tetrápode de 8 t - concreto fck = 20 MPa - areia extraída e brita produzida</t>
  </si>
  <si>
    <t>Fabricação de tetrápode de 9 t - concreto fck = 20 MPa - areia e brita comerciais</t>
  </si>
  <si>
    <t>Fabricação de tetrápode de 9 t - concreto fck = 20 MPa - areia extraída e brita produzida</t>
  </si>
  <si>
    <t>Fabricação de Xbloc de 10 t - concreto fck = 20 MPa - areia e brita comerciais</t>
  </si>
  <si>
    <t>Fabricação de Xbloc de 10 t - concreto fck = 20 MPa - areia extraída e brita produzida</t>
  </si>
  <si>
    <t>Fabricação de Xbloc de 11 t - concreto fck = 20 MPa - areia e brita comerciais</t>
  </si>
  <si>
    <t>Fabricação de Xbloc de 11 t - concreto fck = 20 MPa - areia extraída e brita produzida</t>
  </si>
  <si>
    <t>Fabricação de Xbloc de 12 t - concreto fck = 20 MPa - areia e brita comerciais</t>
  </si>
  <si>
    <t>Fabricação de Xbloc de 12 t - concreto fck = 20 MPa - areia extraída e brita produzida</t>
  </si>
  <si>
    <t>Fabricação de Xbloc de 8 t - concreto fck = 20 MPa - areia e brita comerciais</t>
  </si>
  <si>
    <t>Fabricação de Xbloc de 8 t - concreto fck = 20 MPa - areia extraída e brita produzida</t>
  </si>
  <si>
    <t>Fabricação de Xbloc de 9 t - concreto fck = 20 MPa - areia e brita comerciais</t>
  </si>
  <si>
    <t>Fabricação de Xbloc de 9 t - concreto fck = 20 MPa - areia extraída e brita produzida</t>
  </si>
  <si>
    <t>Lançamento de blocos artificias de concreto</t>
  </si>
  <si>
    <t>Seleção de material pétreo para a carapaça e subcarapaça</t>
  </si>
  <si>
    <t>Seleção de material pétreo para o núcleo</t>
  </si>
  <si>
    <t>Ancoragem de defensa maleável dupla - fornecimento e implantação</t>
  </si>
  <si>
    <t>Ancoragem de defensa maleável simples - fornecimento e implantação</t>
  </si>
  <si>
    <t>Ancoragem de defensa semimaleável dupla - fornecimento e implantação</t>
  </si>
  <si>
    <t>Barreira dupla de concreto, armada, pré-moldada (perfil New Jersey) - L &gt; 3,00 m e H = 1.070 mm</t>
  </si>
  <si>
    <t>Barreira dupla de concreto, armada, pré-moldada (perfil New Jersey) - L &gt; 3,00 m e H = 810 mm</t>
  </si>
  <si>
    <t>Barreira dupla de concreto, não armada, moldada no local (perfil F) - H = 810 + 100 mm</t>
  </si>
  <si>
    <t>Barreira dupla de concreto, não armada, moldada no local (perfil New Jersey) - H = 810 + 100 mm</t>
  </si>
  <si>
    <t>Barreira dupla de concreto, não armada, moldada no local, com extrusora (perfil F) - H = 810 + 100 mm</t>
  </si>
  <si>
    <t>Barreira dupla de concreto, não armada, moldada no local, com extrusora (perfil New Jersey) - H = 810 + 100 mm</t>
  </si>
  <si>
    <t>Barreira simples de concreto, armada, pré-moldada (perfil New Jersey) - L &gt; 3,00 m e H = 1.070 mm</t>
  </si>
  <si>
    <t>Barreira simples de concreto, armada, pré-moldada (perfil New Jersey) - L &gt; 3,00 m e H = 810 mm</t>
  </si>
  <si>
    <t>Barreira simples de concreto, não armada, moldada no local (perfil F) - H = 810 + 100 mm</t>
  </si>
  <si>
    <t>Barreira simples de concreto, não armada, moldada no local (perfil New Jersey) - H = 810 + 100 mm</t>
  </si>
  <si>
    <t>Barreira simples de concreto, não armada, moldada no local, com extrusora (perfil F) - H = 810 + 100 mm</t>
  </si>
  <si>
    <t>Barreira simples de concreto, não armada, moldada no local, com extrusora (perfil New Jersey) - H = 810 + 100 mm</t>
  </si>
  <si>
    <t>Cerca com 4 fios de arame farpado e mourão de concreto de seção quadrada de 11 cm a cada 2,5 m e esticador de 15 cm a cada 50 m - areia e brita comerciais</t>
  </si>
  <si>
    <t>Cerca com 4 fios de arame farpado e mourão de concreto de seção quadrada de 11 cm a cada 2,5 m e esticador de 15 cm a cada 50 m - areia extraída e brita produzida</t>
  </si>
  <si>
    <t>Cerca com 4 fios de arame farpado e mourão de concreto de seção triangular de 11 cm a cada 2,5 m e esticador de 15 cm a cada 50 m - areia e brita comerciais</t>
  </si>
  <si>
    <t>Cerca com 4 fios de arame farpado e mourão de concreto de seção triangular de 11 cm a cada 2,5 m e esticador de 15 cm a cada 50 m - areia extraída e brita produzida</t>
  </si>
  <si>
    <t>Cerca com 4 fios de arame farpado e mourão de madeira a cada 2,5 m e esticador a cada 50 m</t>
  </si>
  <si>
    <t>Cerca com 4 fios de arame liso galvanizado e mourão de madeira a cada 2,5 m e esticador a cada 50 m</t>
  </si>
  <si>
    <t>Confecção de barreira dupla de concreto, armada, pré-moldada (perfil New Jersey) - L &gt; 3,00 m e H = 1.070 mm</t>
  </si>
  <si>
    <t>Confecção de barreira dupla de concreto, armada, pré-moldada (perfil New Jersey) - L &gt; 3,00 m e H = 810 mm</t>
  </si>
  <si>
    <t>Confecção de barreira simples de concreto, armada, pré-moldada (perfil New Jersey) - L &gt; 3,00 m e H = 1.070 mm</t>
  </si>
  <si>
    <t>Confecção de barreira simples de concreto, armada, pré-moldada (perfil New Jersey) - L &gt; 3,00 m e H = 810 mm</t>
  </si>
  <si>
    <t>Defensa maleável dupla - fornecimento e implantação</t>
  </si>
  <si>
    <t>Defensa maleável simples - fornecimento e implantação</t>
  </si>
  <si>
    <t>Defensa semimaleável dupla - fornecimento e implantação</t>
  </si>
  <si>
    <t>Fabricação de mourão de concreto esticador - seção quadrada de 15 cm - areia e brita comerciais</t>
  </si>
  <si>
    <t>Fabricação de mourão de concreto esticador - seção quadrada de 15 cm - areia extraída e brita produzida</t>
  </si>
  <si>
    <t>Fabricação de mourão de concreto esticador - seção triangular de 15 cm - areia e brita comercias</t>
  </si>
  <si>
    <t>Fabricação de mourão de concreto esticador - seção triangular de 15 cm - areia extraída e brita produzida</t>
  </si>
  <si>
    <t>Fabricação de mourão de concreto suporte - seção quadrada de 11 cm - areia e brita comerciais</t>
  </si>
  <si>
    <t>Fabricação de mourão de concreto suporte - seção quadrada de 11 cm - areia extraída e brita produzida</t>
  </si>
  <si>
    <t>Fabricação de mourão de concreto suporte - seção triangular de 11 cm - areia e brita comerciais</t>
  </si>
  <si>
    <t>Fabricação de mourão de concreto suporte - seção triangular de 11 cm - areia extraída e brita produzida</t>
  </si>
  <si>
    <t>Fornecimento e implantação de amortecedor retrátil (v &lt;= 100 km/h) tipo TAU II afunilado - fixado em barreira de concreto, com largura de âncora traseira de 1.830 mm</t>
  </si>
  <si>
    <t>Fornecimento e implantação de amortecedor retrátil (v &lt;= 100 km/h) tipo TAU II afunilado - fixado em barreira de concreto, com largura de âncora traseira de 1.980 mm</t>
  </si>
  <si>
    <t>Fornecimento e implantação de amortecedor retrátil (v &lt;= 100 km/h) tipo TAU II afunilado - fixado em barreira de concreto, com largura de âncora traseira de 2.130 mm</t>
  </si>
  <si>
    <t>Fornecimento e implantação de amortecedor retrátil (v &lt;= 100 km/h) tipo TAU II afunilado - fixado em barreira de concreto, com largura de âncora traseira de 2.290 mm</t>
  </si>
  <si>
    <t>Fornecimento e implantação de amortecedor retrátil (v &lt;= 100 km/h) tipo TAU II afunilado - fixado em barreira de concreto, com largura de âncora traseira de 2.440 mm</t>
  </si>
  <si>
    <t>Fornecimento e implantação de amortecedor retrátil (v &lt;= 100 km/h) tipo TAU II combinado - fixado em barreira de concreto, com largura de âncora traseira de 1.060 mm</t>
  </si>
  <si>
    <t>Fornecimento e implantação de amortecedor retrátil (v &lt;= 100 km/h) tipo TAU II combinado - fixado em barreira de concreto, com largura de âncora traseira de 1.220 mm</t>
  </si>
  <si>
    <t>Fornecimento e implantação de amortecedor retrátil (v &lt;= 100 km/h) tipo TAU II combinado - fixado em barreira de concreto, com largura de âncora traseira de 1.370 mm</t>
  </si>
  <si>
    <t>Fornecimento e implantação de amortecedor retrátil (v &lt;= 100 km/h) tipo TAU II combinado - fixado em barreira de concreto, com largura de âncora traseira de 1.520 mm</t>
  </si>
  <si>
    <t>Fornecimento e implantação de amortecedor retrátil (v &lt;= 100 km/h) tipo TAU II combinado - fixado em barreira de concreto, com largura de âncora traseira de 1.680 mm</t>
  </si>
  <si>
    <t>Fornecimento e implantação de amortecedor retrátil (v &lt;= 100 km/h) tipo TAU II combinado - fixado em barreira de concreto, com largura de âncora traseira de 900 mm</t>
  </si>
  <si>
    <t>Fornecimento e implantação de amortecedor retrátil (v &lt;= 100 km/h) tipo TAU II paralelo - fixado em barreira de concreto, com largura de âncora traseira de até 700 mm</t>
  </si>
  <si>
    <t>Módulo de transição de defensa metálica para barreira rígida - fornecimento e implantação</t>
  </si>
  <si>
    <t>Remoção de defensa metálica</t>
  </si>
  <si>
    <t>Terminal absorvedor de energia de abertura com nível de contenção TL3 para defensa metálica - fornecimento e implantação</t>
  </si>
  <si>
    <t>Terminal absorvedor de energia de não abertura com nível de contenção TL3 para defensa metálica - fornecimento e implantação</t>
  </si>
  <si>
    <t>Terminal aéreo de defensa metálica - tipo A - fornecimento e implantação</t>
  </si>
  <si>
    <t>Terminal de ancoragem para barreira dupla de concreto, moldada no local (perfil F) - H = 810 + 250 mm</t>
  </si>
  <si>
    <t>Terminal de ancoragem para barreira dupla de concreto, moldada no local (perfil New Jersey) - H = 810 + 250 mm</t>
  </si>
  <si>
    <t>Terminal de ancoragem para barreira dupla de concreto, moldada no local, com extrusora (perfil F) - H = 810 + 250 mm</t>
  </si>
  <si>
    <t>Terminal de ancoragem para barreira dupla de concreto, moldada no local, com extrusora (perfil New Jersey) - H = 810 + 250 mm</t>
  </si>
  <si>
    <t>Terminal de ancoragem para barreira simples de concreto, moldada no local (perfil F) - H = 810 + 250 mm</t>
  </si>
  <si>
    <t>Terminal de ancoragem para barreira simples de concreto, moldada no local (perfil New Jersey) - H = 810 + 250 mm</t>
  </si>
  <si>
    <t>Terminal de ancoragem para barreira simples de concreto, moldada no local, com extrusora (perfil F) - H = 810 + 250 mm</t>
  </si>
  <si>
    <t>Terminal de ancoragem para barreira simples de concreto, moldada no local, com extrusora (perfil New Jersey) - H = 810 + 250 mm</t>
  </si>
  <si>
    <t>Abertura de janela em estrutura de concreto existente para inspeção com espessura até 0,20 m e seção 0,49 m²</t>
  </si>
  <si>
    <t>Apicoamento mecanizado de concreto</t>
  </si>
  <si>
    <t>Chumbador de expansão controlada por torque para concreto D = 12,5 mm - fornecimento e instalação</t>
  </si>
  <si>
    <t>Chumbador de expansão controlada por torque para concreto D = 16 mm - fornecimento e instalação</t>
  </si>
  <si>
    <t>Chumbador de expansão controlada por torque para concreto D = 20 mm - fornecimento e instalação</t>
  </si>
  <si>
    <t>Chumbador de expansão controlada por torque para concreto D = 6,3 mm - fornecimento e instalação</t>
  </si>
  <si>
    <t>Chumbador de expansão controlada por torque para concreto D = 8 mm - fornecimento e instalação</t>
  </si>
  <si>
    <t>Corte linear em superfície de concreto para fixação de barras de aço de 10 mm - L = 12 mm e H = 12 mm</t>
  </si>
  <si>
    <t>Corte linear em superfície de concreto para fixação de barras de aço de 12,5 mm - L = 15 mm e H = 15 mm</t>
  </si>
  <si>
    <t>Corte linear em superfície de concreto para fixação de barras de aço de 6,3 mm - L = 8 mm e H = 8 mm</t>
  </si>
  <si>
    <t>Corte linear em superfície de concreto para fixação de barras de aço de 8 mm - L = 10 mm e H = 10 mm</t>
  </si>
  <si>
    <t>Demolição controlada de concreto com martelete</t>
  </si>
  <si>
    <t>Elevação de estruturas até 496 kN para substituição de aparelho de apoio com a utilização de macaco hidráulico</t>
  </si>
  <si>
    <t>Elevação de estruturas de 1.390 a 1.859 kN para substituição de aparelho de apoio com a utilização de macaco hidráulico</t>
  </si>
  <si>
    <t>Elevação de estruturas de 496 a 929 kN para substituição de aparelho de apoio com a utilização de macaco hidráulico</t>
  </si>
  <si>
    <t>Elevação de estruturas de 929 a 1.390 kN para substituição de aparelho de apoio com a utilização de macaco hidráulico</t>
  </si>
  <si>
    <t>Escada tubular multidirecional em aço galvanizado - utilização de 100 vezes - fornecimento, instalação e retirada</t>
  </si>
  <si>
    <t>Fabricação de superestrutura metálica para passarela PL-15 - exceto piso de concreto</t>
  </si>
  <si>
    <t>Fabricação de superestrutura metálica para passarela PL-20 - exceto piso de concreto</t>
  </si>
  <si>
    <t>Fabricação de superestrutura metálica para passarela PL-25 - exceto piso de concreto</t>
  </si>
  <si>
    <t>Fabricação de superestrutura metálica para passarela PL-30 - exceto piso de concreto</t>
  </si>
  <si>
    <t>Fabricação de superestrutura metálica para passarela PL-35 - exceto piso de concreto</t>
  </si>
  <si>
    <t>Guarda-corpo de concreto - fabricação - areia e brita comerciais</t>
  </si>
  <si>
    <t>Guarda-corpo de concreto - fabricação - areia extraída e brita produzida</t>
  </si>
  <si>
    <t>Guarda-corpo e corrimão metálico para passarelas para pedestres - fornecimento e instalação</t>
  </si>
  <si>
    <t>Injeção de nata de cimento</t>
  </si>
  <si>
    <t>Lançamento de pré-laje com utilização de guindauto</t>
  </si>
  <si>
    <t>Lançamento de superestrutura de passarela metálica de 12 a 24 t com utilização de guindaste</t>
  </si>
  <si>
    <t>Lançamento de viga pré-moldada de 1.000 a 1.250 kN com utilização de guindaste</t>
  </si>
  <si>
    <t>Lançamento de viga pré-moldada de 500 a 750 kN com utilização de guindaste</t>
  </si>
  <si>
    <t>Lançamento de viga pré-moldada de 750 a 1.000 kN com utilização de guindaste</t>
  </si>
  <si>
    <t>Lançamento de viga pré-moldada de 980 a 1.225 kN com utilização de treliça lançadeira</t>
  </si>
  <si>
    <t>Lançamento de viga pré-moldada de 980 a 1.225 kN com utilização de treliça lançadeira e carrelone</t>
  </si>
  <si>
    <t>Lançamento de viga pré-moldada de até 500 kN com utilização de guindaste</t>
  </si>
  <si>
    <t>Limpeza de aparelhos de apoio em obras de arte especiais - exclusa a plataforma</t>
  </si>
  <si>
    <t>Limpeza de material retido em fundações submersas de obras de arte especiais</t>
  </si>
  <si>
    <t>Limpeza em junta de dilatação</t>
  </si>
  <si>
    <t>Limpeza em superfície de concreto com jateamento abrasivo com uso de granalhas de aço</t>
  </si>
  <si>
    <t>Limpeza em superfície de concreto com jateamento d'água sob pressão</t>
  </si>
  <si>
    <t>Pingadeira de elastômero perfil 40 x 40 mm com aba inclinada e fixada com adesivo estrutural e pinos - fornecimento e instalação - exclusa a plataforma</t>
  </si>
  <si>
    <t>Pintura manual com nata de cimento - 3 demãos</t>
  </si>
  <si>
    <t>Placa de aço de apoio para protensão externa em reforço de viga de OAE - confecção e instalação</t>
  </si>
  <si>
    <t>Placa de aço de desvio para protensão externa em reforço de viga de OAE - confecção e instalação</t>
  </si>
  <si>
    <t>Plataforma de trabalho em aço tubular apoiada no solo - altura de 4 a 6 m - utilização de 100 vezes - fornecimento, instalação e retirada</t>
  </si>
  <si>
    <t>Plataforma de trabalho em aço tubular apoiada no solo - altura de 6 a 8 m - utilização de 100 vezes - fornecimento, instalação e retirada</t>
  </si>
  <si>
    <t>Plataforma de trabalho em aço tubular apoiada no solo - altura de até 4 m - utilização de 100 vezes - fornecimento, instalação e retirada</t>
  </si>
  <si>
    <t>Plataforma de trabalho em madeira apoiada no solo - altura de 6 a 12 m - utilização de 5 vezes - confecção, instalação e retirada</t>
  </si>
  <si>
    <t>Plataforma de trabalho em madeira apoiada no solo - altura de até 6 m - utilização de 5 vezes - confecção, instalação e retirada</t>
  </si>
  <si>
    <t>Plataforma de trabalho suspensa sob tabuleiro de pontes com treliças metálicas e tábuas - utilização de 100 vezes - confecção, instalação e retirada</t>
  </si>
  <si>
    <t>Plataforma mecanizada de inspeção sob pontes com capacidade de 500 kg e alcance de 15 m</t>
  </si>
  <si>
    <t>Recomposição de dreno em tubo de aço galvanizado D = 100 mm em OAE - fornecimento e instalação</t>
  </si>
  <si>
    <t>Recomposição de dreno em tubo de aço galvanizado D = 80 mm em OAE - fornecimento e instalação</t>
  </si>
  <si>
    <t>Recomposição de guarda-corpo com agregados comerciais - instalação</t>
  </si>
  <si>
    <t>Recomposição de guarda-corpo com agregados produzidos - instalação</t>
  </si>
  <si>
    <t>Recuperação de guarda-corpo metálico em ambiente agressivo</t>
  </si>
  <si>
    <t>Recuperação de guarda-corpo metálico em ambiente muito agressivo</t>
  </si>
  <si>
    <t>Recuperação de guarda-corpo metálico em ambiente pouco agressivo</t>
  </si>
  <si>
    <t>Remoção de concreto com jateamento d'água sob alta pressão</t>
  </si>
  <si>
    <t>Restauração de berços de apoio para junta de dilatação - fornecimento e instalação</t>
  </si>
  <si>
    <t>Substituição de junta de dilatação e lábios poliméricos - fornecimento e instalação</t>
  </si>
  <si>
    <t>Areia asfalto a quente - faixa A - areia comercial</t>
  </si>
  <si>
    <t>Areia asfalto a quente - faixa A - areia extraída</t>
  </si>
  <si>
    <t>Areia asfalto a quente - faixa B - areia comercial</t>
  </si>
  <si>
    <t>Areia asfalto a quente - faixa B - areia extraída</t>
  </si>
  <si>
    <t>Areia asfalto a quente com asfalto polímero - faixa A - areia comercial</t>
  </si>
  <si>
    <t>Areia asfalto a quente com asfalto polímero - faixa A - areia extraída</t>
  </si>
  <si>
    <t>Areia asfalto a quente com asfalto polímero - faixa B - areia comercial</t>
  </si>
  <si>
    <t>Areia asfalto a quente com asfalto polímero - faixa B - areia extraída</t>
  </si>
  <si>
    <t>Areia asfalto a quente com asfalto polímero - faixa C - areia comercial</t>
  </si>
  <si>
    <t>Areia asfalto a quente com asfalto polímero - faixa C - areia extraída</t>
  </si>
  <si>
    <t>Base de solo estabilizado granulometricamente sem mistura com material de jazida</t>
  </si>
  <si>
    <t>Base de solo melhorado com 3% de cimento e mistura em usina com material de jazida</t>
  </si>
  <si>
    <t>Base de solo melhorado com 3% de cimento e mistura na pista com material de jazida</t>
  </si>
  <si>
    <t>Base de solo-cal com 7% de cal e mistura na pista com material de jazida</t>
  </si>
  <si>
    <t>Base de solo-cimento com 7% de cimento e mistura em usina com material de jazida</t>
  </si>
  <si>
    <t>Base de solo-cimento com 7% de cimento e mistura na pista com material de jazida</t>
  </si>
  <si>
    <t>Base estabilizada granulometricamente com mistura de solos na pista com material de jazida</t>
  </si>
  <si>
    <t>Base estabilizada granulometricamente com mistura solo areia (70% - 30%) em usina com material de jazida e areia extraída</t>
  </si>
  <si>
    <t>Base estabilizada granulometricamente com mistura solo brita (70% - 30%) com 3% de cimento em usina com material de jazida e brita comercial</t>
  </si>
  <si>
    <t>Base estabilizada granulometricamente com mistura solo brita (70% - 30%) com 3% de cimento em usina com material de jazida e brita produzida</t>
  </si>
  <si>
    <t>Base estabilizada granulometricamente com mistura solo brita (70% - 30%) em usina com material de jazida e brita comercial</t>
  </si>
  <si>
    <t>Base estabilizada granulometricamente com mistura solo brita (70% - 30%) em usina com material de jazida e brita produzida</t>
  </si>
  <si>
    <t>Base estabilizada granulometricamente com mistura solo brita (70% - 30%) na pista com material de jazida e brita comercial</t>
  </si>
  <si>
    <t>Base estabilizada granulometricamente com mistura solo brita (70% - 30%) na pista com material de jazida e brita produzida</t>
  </si>
  <si>
    <t>Base ou sub-base de brita graduada com brita comercial</t>
  </si>
  <si>
    <t>Base ou sub-base de brita graduada com brita produzida</t>
  </si>
  <si>
    <t>Base ou sub-base de brita graduada executada com vibroacabadora - brita comercial</t>
  </si>
  <si>
    <t>Base ou sub-base de brita graduada executada com vibroacabadora - brita produzida</t>
  </si>
  <si>
    <t>Base ou sub-base de brita graduada tratada com cimento com brita comercial</t>
  </si>
  <si>
    <t>Base ou sub-base de brita graduada tratada com cimento com brita produzida</t>
  </si>
  <si>
    <t>Base ou sub-base de brita graduada tratada com cimento executada com vibroacabadora - brita comercial</t>
  </si>
  <si>
    <t>Base ou sub-base de brita graduada tratada com cimento executada com vibroacabadora - brita produzida</t>
  </si>
  <si>
    <t>Base ou sub-base de macadame hidráulico com brita comercial</t>
  </si>
  <si>
    <t>Base ou sub-base de macadame hidráulico com brita produzida</t>
  </si>
  <si>
    <t>Base ou sub-base de macadame seco com brita comercial</t>
  </si>
  <si>
    <t>Base ou sub-base de macadame seco com brita produzida</t>
  </si>
  <si>
    <t>Base ou sub-base estabilizada granulometricamente com mistura solo escória de aciaria (50%-50%) em usina com material de jazida</t>
  </si>
  <si>
    <t>Base ou sub-base estabilizada granulometricamente com mistura solo escória de aciaria (50%-50%) na pista com material de jazida</t>
  </si>
  <si>
    <t>Concreto asfáltico - faixa A - areia e brita comerciais</t>
  </si>
  <si>
    <t>Concreto asfáltico - faixa A - areia extraída e brita produzida</t>
  </si>
  <si>
    <t>Concreto asfáltico - faixa A - massa comercial</t>
  </si>
  <si>
    <t>Concreto asfáltico - faixa B - areia e brita comerciais</t>
  </si>
  <si>
    <t>Concreto asfáltico - faixa B - areia extraída e brita produzida</t>
  </si>
  <si>
    <t>Concreto asfáltico - faixa C - areia e brita comerciais</t>
  </si>
  <si>
    <t>Concreto asfáltico - faixa C - areia extraída e brita produzida</t>
  </si>
  <si>
    <t>Concreto asfáltico - faixa C - massa comercial</t>
  </si>
  <si>
    <t>Concreto asfáltico com asfalto polímero - faixa A - areia e brita comerciais</t>
  </si>
  <si>
    <t>Concreto asfáltico com asfalto polímero - faixa A - areia extraída e brita produzida</t>
  </si>
  <si>
    <t>Concreto asfáltico com asfalto polímero - faixa B - areia e brita comerciais</t>
  </si>
  <si>
    <t>Concreto asfáltico com asfalto polímero - faixa B - areia extraída e brita produzida</t>
  </si>
  <si>
    <t>Concreto asfáltico com asfalto polímero - faixa C - areia e brita comerciais</t>
  </si>
  <si>
    <t>Concreto asfáltico com asfalto polímero - faixa C - areia extraída e brita produzida</t>
  </si>
  <si>
    <t>Concreto asfáltico com borracha - faixa A - brita comercial</t>
  </si>
  <si>
    <t>Concreto asfáltico com borracha - faixa A - brita produzida</t>
  </si>
  <si>
    <t>Concreto asfáltico com borracha - faixa B - brita comercial</t>
  </si>
  <si>
    <t>Concreto asfáltico com borracha - faixa B - brita produzida</t>
  </si>
  <si>
    <t>Concreto asfáltico com borracha - faixa C - brita comercial</t>
  </si>
  <si>
    <t>Concreto asfáltico com borracha - faixa C - brita produzida</t>
  </si>
  <si>
    <t>Concreto asfáltico com borracha - faixa GAP GRADED - brita comercial</t>
  </si>
  <si>
    <t>Concreto asfáltico com borracha - faixa GAP GRADED - brita produzida</t>
  </si>
  <si>
    <t>Concreto asfáltico reciclado em usina com adição de asfalto - brita comercial</t>
  </si>
  <si>
    <t>Concreto asfáltico reciclado em usina com adição de asfalto - brita produzida</t>
  </si>
  <si>
    <t>Cura com pintura asfáltica para pavimento de concreto compactado com rolo</t>
  </si>
  <si>
    <t>Escavação e carga de material de jazida com escavadeira hidráulica de 1,56 m³</t>
  </si>
  <si>
    <t>Escavação e carga de material de jazida com trator de 127 kW e carregadeira de 3,4 m³</t>
  </si>
  <si>
    <t>Escavação e carga de material de jazida com trator de 97 kW e carregadeira de 1,72 m³</t>
  </si>
  <si>
    <t>Execução de revestimento primário com material de jazida</t>
  </si>
  <si>
    <t>Geogrelha bidirecional com resistência à tração de 30 kN/m - deformação &lt; 5% - malha de 36 x 34 mm - para reforço de base granular</t>
  </si>
  <si>
    <t>Imprimação com asfalto diluído</t>
  </si>
  <si>
    <t>Imprimação com emulsão asfáltica</t>
  </si>
  <si>
    <t>Lama asfáltica - faixa I - areia e brita comerciais</t>
  </si>
  <si>
    <t>Lama asfáltica - faixa I - areia extraída e brita produzida</t>
  </si>
  <si>
    <t>Lama asfáltica - faixa II - areia e brita comerciais</t>
  </si>
  <si>
    <t>Lama asfáltica - faixa II - areia extraída e brita produzida</t>
  </si>
  <si>
    <t>Lama asfáltica - faixa III - areia e brita comerciais</t>
  </si>
  <si>
    <t>Lama asfáltica - faixa III - areia extraída e brita produzida</t>
  </si>
  <si>
    <t>Macadame betuminoso por penetração - faixa A - brita comercial</t>
  </si>
  <si>
    <t>Macadame betuminoso por penetração - faixa A - brita produzida</t>
  </si>
  <si>
    <t>Macadame betuminoso por penetração - faixa B - brita comercial</t>
  </si>
  <si>
    <t>Macadame betuminoso por penetração - faixa B - brita produzida</t>
  </si>
  <si>
    <t>Macadame betuminoso por penetração - faixa C - brita comercial</t>
  </si>
  <si>
    <t>Macadame betuminoso por penetração - faixa C - brita produzida</t>
  </si>
  <si>
    <t>Macadame betuminoso por penetração - faixa D - brita comercial</t>
  </si>
  <si>
    <t>Macadame betuminoso por penetração - faixa D - brita produzida</t>
  </si>
  <si>
    <t>Macadame betuminoso por penetração com asfalto com polímero - faixa A - brita comercial</t>
  </si>
  <si>
    <t>Macadame betuminoso por penetração com asfalto com polímero - faixa A - brita produzida</t>
  </si>
  <si>
    <t>Manta sintética para recapeamento asfáltico com geotêxtil RT - 09 - fornecimento e aplicação</t>
  </si>
  <si>
    <t>Membrana plástica isolante e impermeabilizante com espessura de 0,2 mm - fornecimento e instalação</t>
  </si>
  <si>
    <t>Micro pré-misturado a quente com asfalto polímero - brita comercial</t>
  </si>
  <si>
    <t>Micro pré-misturado a quente com asfalto polímero - brita produzida</t>
  </si>
  <si>
    <t>Microrrevestimento a frio com emulsão modificada com polímero de 0,8 cm - faixa II - brita comercial</t>
  </si>
  <si>
    <t>Microrrevestimento a frio com emulsão modificada com polímero de 0,8 cm - faixa II - brita produzida</t>
  </si>
  <si>
    <t>Microrrevestimento a frio com emulsão modificada com polímero de 1,5 cm - faixa III - brita comercial</t>
  </si>
  <si>
    <t>Microrrevestimento a frio com emulsão modificada com polímero de 1,5 cm - faixa III - brita produzida</t>
  </si>
  <si>
    <t>Microrrevestimento a frio com emulsão modificada com polímero de 2,0 cm - faixa III - brita comercial</t>
  </si>
  <si>
    <t>Microrrevestimento a frio com emulsão modificada com polímero de 2,0 cm - faixa III - brita produzida</t>
  </si>
  <si>
    <t>Pavimento de concreto com equipamento de pequeno porte - areia e brita comerciais</t>
  </si>
  <si>
    <t>Pavimento de concreto com equipamento de pequeno porte - areia extraída e brita produzida</t>
  </si>
  <si>
    <t>Pavimento de concreto com equipamento fôrma-trilho - areia e brita comerciais</t>
  </si>
  <si>
    <t>Pavimento de concreto com equipamento fôrma-trilho - areia extraída e brita produzida</t>
  </si>
  <si>
    <t>Pavimento de concreto com fôrmas deslizantes - areia e brita comerciais</t>
  </si>
  <si>
    <t>Pavimento de concreto com fôrmas deslizantes - areia extraída e brita produzida</t>
  </si>
  <si>
    <t>Pavimento de concreto compactado com rolo - brita comercial</t>
  </si>
  <si>
    <t>Pavimento de concreto compactado com rolo - brita produzida</t>
  </si>
  <si>
    <t>Pintura de ligação</t>
  </si>
  <si>
    <t>Pintura de ligação - emulsão com polímero</t>
  </si>
  <si>
    <t>Pré-misturado a frio - faixa A - areia e brita comerciais</t>
  </si>
  <si>
    <t>Pré-misturado a frio - faixa A - areia extraída e brita produzida</t>
  </si>
  <si>
    <t>Pré-misturado a frio - faixa B - areia e brita comerciais</t>
  </si>
  <si>
    <t>Pré-misturado a frio - faixa B - areia extraída e brita produzida</t>
  </si>
  <si>
    <t>Pré-misturado a frio - faixa C - areia e brita comerciais</t>
  </si>
  <si>
    <t>Pré-misturado a frio - faixa C - areia extraída e brita produzida</t>
  </si>
  <si>
    <t>Pré-misturado a frio - faixa D - areia e brita comerciais</t>
  </si>
  <si>
    <t>Pré-misturado a frio - faixa D - areia extraída e brita produzida</t>
  </si>
  <si>
    <t>Pré-misturado a frio com emulsão asfáltica com polímero - faixa A - areia e brita comerciais</t>
  </si>
  <si>
    <t>Pré-misturado a frio com emulsão asfáltica com polímero - faixa A - areia extraída e brita produzida</t>
  </si>
  <si>
    <t>Pré-misturado a frio com emulsão asfáltica com polímero - faixa B - areia e brita comerciais</t>
  </si>
  <si>
    <t>Pré-misturado a frio com emulsão asfáltica com polímero - faixa B - areia extraída e brita produzida</t>
  </si>
  <si>
    <t>Pré-misturado a frio com emulsão asfáltica com polímero - faixa C - areia e brita comerciais</t>
  </si>
  <si>
    <t>Pré-misturado a frio com emulsão asfáltica com polímero - faixa C - areia extraída e brita produzida</t>
  </si>
  <si>
    <t>Pré-misturado a frio com emulsão asfáltica com polímero - faixa D - areia e brita comerciais</t>
  </si>
  <si>
    <t>Pré-misturado a frio com emulsão asfáltica com polímero - faixa D - areia extraída e brita produzida</t>
  </si>
  <si>
    <t>Pré-misturado a quente com asfalto polímero - faixa I - camada porosa de atrito - areia e brita comerciais</t>
  </si>
  <si>
    <t>Pré-misturado a quente com asfalto polímero - faixa I - camada porosa de atrito - areia extraída e brita produzida</t>
  </si>
  <si>
    <t>Pré-misturado a quente com asfalto polímero - faixa II - camada porosa de atrito - areia e brita comerciais</t>
  </si>
  <si>
    <t>Pré-misturado a quente com asfalto polímero - faixa II - camada porosa de atrito - areia extraída e brita produzida</t>
  </si>
  <si>
    <t>Pré-misturado a quente com asfalto polímero - faixa III - camada porosa de atrito - areia e brita comerciais</t>
  </si>
  <si>
    <t>Pré-misturado a quente com asfalto polímero - faixa III - camada porosa de atrito - areia extraída e brita produzida</t>
  </si>
  <si>
    <t>Pré-misturado a quente com asfalto polímero - faixa IV - camada porosa de atrito - areia e brita comerciais</t>
  </si>
  <si>
    <t>Pré-misturado a quente com asfalto polímero - faixa IV - camada porosa de atrito - areia extraída e brita produzida</t>
  </si>
  <si>
    <t>Pré-misturado a quente com asfalto polímero - faixa V - camada porosa de atrito - areia e brita comerciais</t>
  </si>
  <si>
    <t>Pré-misturado a quente com asfalto polímero - faixa V - camada porosa de atrito - areia extraída e brita produzida</t>
  </si>
  <si>
    <t>Reciclagem com adição de 3% de cimento e incorporação do revestimento asfáltico à base</t>
  </si>
  <si>
    <t>Reciclagem com adição de brita comercial e incorporação do revestimento asfáltico à base</t>
  </si>
  <si>
    <t>Reciclagem com adição de brita produzida e incorporação do revestimento asfáltico à base</t>
  </si>
  <si>
    <t>Reciclagem com espuma asfáltica e incorporação do revestimento asfáltico à base com adição de cimento</t>
  </si>
  <si>
    <t>Reciclagem com espuma asfáltica e incorporação do revestimento asfáltico à base com adição de pó de pedra comercial e cimento</t>
  </si>
  <si>
    <t>Reciclagem com incorporação do revestimento asfáltico à base com adição de 3% de cimento e de brita comercial</t>
  </si>
  <si>
    <t>Reciclagem com incorporação do revestimento asfáltico à base com adição de 3% de cimento e de brita produzida</t>
  </si>
  <si>
    <t>Reciclagem de revestimento asfáltico em usina com adição de espuma asfáltica, pó de pedra comercial e cimento</t>
  </si>
  <si>
    <t>Reciclagem de revestimento asfáltico em usina com adição de espuma asfáltica, pó de pedra produzido e cimento</t>
  </si>
  <si>
    <t>Reciclagem simples com incorporação do revestimento asfáltico à base</t>
  </si>
  <si>
    <t>Reestabilização de camada de base com adição de 3% de cimento</t>
  </si>
  <si>
    <t>Reestabilização de camada de base com adição de 30% de brita comercial</t>
  </si>
  <si>
    <t>Reestabilização de camada de base com adição de 30% de brita produzida</t>
  </si>
  <si>
    <t>Reestabilização de camada de base com adição de 30% de material fresado retirado da pista</t>
  </si>
  <si>
    <t>Reestabilização de camada de base sem adição de material</t>
  </si>
  <si>
    <t>Reforço do subleito com material de jazida</t>
  </si>
  <si>
    <t>Reforço do subleito de solo melhorado com 4% de cal e mistura na pista com material de jazida</t>
  </si>
  <si>
    <t>Regularização do subleito</t>
  </si>
  <si>
    <t>Regularização do subleito com fresagem corte e controle automático de greide</t>
  </si>
  <si>
    <t>Serragem de juntas em pavimento de concreto, limpeza e enchimento com selante a frio</t>
  </si>
  <si>
    <t>Sub-base de concreto adensado por vibração - areia e brita comerciais</t>
  </si>
  <si>
    <t>Sub-base de concreto adensado por vibração - areia extraída e brita produzida</t>
  </si>
  <si>
    <t>Sub-base de concreto compactado com rolo - brita comercial</t>
  </si>
  <si>
    <t>Sub-base de concreto compactado com rolo - brita produzida</t>
  </si>
  <si>
    <t>Sub-base de solo estabilizado granulometricamente sem mistura com material de jazida</t>
  </si>
  <si>
    <t>Sub-base de solo melhorado com 3% de cimento e mistura em usina com material de jazida</t>
  </si>
  <si>
    <t>Sub-base de solo melhorado com 3% de cimento e mistura na pista com material de jazida</t>
  </si>
  <si>
    <t>Sub-base de solo-cal com 7% de cal e mistura na pista com material de jazida</t>
  </si>
  <si>
    <t>Sub-base de solo-cimento com 7% de cimento e mistura em usina com material de jazida</t>
  </si>
  <si>
    <t>Sub-base de solo-cimento com 7% de cimento e mistura na pista com material de jazida</t>
  </si>
  <si>
    <t>Sub-base estabilizada granulometricamente com mistura de solos na pista com material de jazida</t>
  </si>
  <si>
    <t>Sub-base estabilizada granulometricamente com mistura solo areia (70% - 30%) em usina com material de jazida e areia extraída</t>
  </si>
  <si>
    <t>Sub-base estabilizada granulometricamente com mistura solo brita (70% - 30%) com 3% de cimento em usina com material de jazida e brita comercial</t>
  </si>
  <si>
    <t>Sub-base estabilizada granulometricamente com mistura solo brita (70% - 30%) com 3% de cimento em usina com material de jazida e brita produzida</t>
  </si>
  <si>
    <t>Sub-base estabilizada granulometricamente com mistura solo brita (70% - 30%) em usina com material de jazida e brita comercial</t>
  </si>
  <si>
    <t>Sub-base estabilizada granulometricamente com mistura solo brita (70% - 30%) em usina com material de jazida e brita produzida</t>
  </si>
  <si>
    <t>Sub-base estabilizada granulometricamente com mistura solo brita (70% - 30%) na pista com material de jazida e brita comercial</t>
  </si>
  <si>
    <t>Sub-base estabilizada granulometricamente com mistura solo brita (70% - 30%) na pista com material de jazida e brita produzida</t>
  </si>
  <si>
    <t>Tratamento superficial duplo com banho diluído - brita comercial</t>
  </si>
  <si>
    <t>Tratamento superficial duplo com banho diluído - brita produzida</t>
  </si>
  <si>
    <t>Tratamento superficial duplo com banho diluído com emulsão com polímero - brita comercial</t>
  </si>
  <si>
    <t>Tratamento superficial duplo com banho diluído com emulsão com polímero - brita produzida</t>
  </si>
  <si>
    <t>Tratamento superficial duplo com CAP - brita comercial</t>
  </si>
  <si>
    <t>Tratamento superficial duplo com CAP - brita produzida</t>
  </si>
  <si>
    <t>Tratamento superficial duplo com CAP com polímero - brita comercial</t>
  </si>
  <si>
    <t>Tratamento superficial duplo com CAP com polímero - brita produzida</t>
  </si>
  <si>
    <t>Tratamento superficial duplo com emulsão - brita comercial</t>
  </si>
  <si>
    <t>Tratamento superficial duplo com emulsão - brita produzida</t>
  </si>
  <si>
    <t>Tratamento superficial duplo com emulsão com polímero - brita comercial</t>
  </si>
  <si>
    <t>Tratamento superficial duplo com emulsão com polímero - brita produzida</t>
  </si>
  <si>
    <t>Tratamento superficial simples com banho diluído - brita comercial</t>
  </si>
  <si>
    <t>Tratamento superficial simples com banho diluído - brita produzida</t>
  </si>
  <si>
    <t>Tratamento superficial simples com banho diluído com emulsão com polímero - brita comercial</t>
  </si>
  <si>
    <t>Tratamento superficial simples com banho diluído com emulsão com polímero - brita produzida</t>
  </si>
  <si>
    <t>Tratamento superficial simples com CAP - brita comercial</t>
  </si>
  <si>
    <t>Tratamento superficial simples com CAP - brita produzida</t>
  </si>
  <si>
    <t>Tratamento superficial simples com CAP com polímero - brita comercial</t>
  </si>
  <si>
    <t>Tratamento superficial simples com CAP com polímero - brita produzida</t>
  </si>
  <si>
    <t>Tratamento superficial simples com emulsão - brita comercial</t>
  </si>
  <si>
    <t>Tratamento superficial simples com emulsão - brita produzida</t>
  </si>
  <si>
    <t>Tratamento superficial simples com emulsão com polímero - brita comercial</t>
  </si>
  <si>
    <t>Tratamento superficial simples com emulsão com polímero - brita produzida</t>
  </si>
  <si>
    <t>Tratamento superficial triplo com banho diluído - brita comercial</t>
  </si>
  <si>
    <t>Tratamento superficial triplo com banho diluído - brita produzida</t>
  </si>
  <si>
    <t>Tratamento superficial triplo com banho diluído - emulsão com polímero - brita comercial</t>
  </si>
  <si>
    <t>Tratamento superficial triplo com banho diluído - emulsão com polímero - brita produzida</t>
  </si>
  <si>
    <t>Tratamento superficial triplo com CAP - brita comercial</t>
  </si>
  <si>
    <t>Tratamento superficial triplo com CAP - brita produzida</t>
  </si>
  <si>
    <t>Tratamento superficial triplo com CAP com polímero - brita comercial</t>
  </si>
  <si>
    <t>Tratamento superficial triplo com CAP com polímero - brita produzida</t>
  </si>
  <si>
    <t>Tratamento superficial triplo com emulsão - brita comercial</t>
  </si>
  <si>
    <t>Tratamento superficial triplo com emulsão - brita produzida</t>
  </si>
  <si>
    <t>Tratamento superficial triplo com emulsão com polímero - brita comercial</t>
  </si>
  <si>
    <t>Tratamento superficial triplo com emulsão com polímero - brita produzida</t>
  </si>
  <si>
    <t>Varredura da superfície para execução de revestimento asfáltico</t>
  </si>
  <si>
    <t>Ancoragem fixa para estais de 12 cordoalhas D = 15,7 mm - inclusive injeção de cera</t>
  </si>
  <si>
    <t>Ancoragem fixa para estais de 19 cordoalhas D = 15,7 mm - inclusive injeção de cera</t>
  </si>
  <si>
    <t>Ancoragem fixa para estais de 22 cordoalhas D = 15,7 mm - inclusive injeção de cera</t>
  </si>
  <si>
    <t>Ancoragem fixa para estais de 31 cordoalhas D = 15,7 mm - inclusive injeção de cera</t>
  </si>
  <si>
    <t>Ancoragem fixa para estais de 37 cordoalhas D = 15,7 mm - inclusive injeção de cera</t>
  </si>
  <si>
    <t>Ancoragem fixa para estais de 43 cordoalhas D = 15,7 mm - inclusive injeção de cera</t>
  </si>
  <si>
    <t>Ancoragem fixa para estais de 55 cordoalhas D = 15,7 mm - inclusive injeção de cera</t>
  </si>
  <si>
    <t>Ancoragem fixa para estais de 61 cordoalhas D = 15,7 mm - inclusive injeção de cera</t>
  </si>
  <si>
    <t>Ancoragem fixa para estais de 73 cordoalhas D = 15,7 mm - inclusive injeção de cera</t>
  </si>
  <si>
    <t>Ancoragem fixa para estais de 85 cordoalhas D = 15,7 mm - inclusive injeção de cera</t>
  </si>
  <si>
    <t>Ancoragem fixa para estais de 91 cordoalhas D = 15,7 mm - inclusive injeção de cera</t>
  </si>
  <si>
    <t>Ancoragem regulável para estais de 12 cordoalhas D = 15,7 mm - inclusive protensão, injeção de cera e regulagem final</t>
  </si>
  <si>
    <t>Ancoragem regulável para estais de 19 cordoalhas D = 15,7 mm - inclusive protensão, injeção de cera e regulagem final</t>
  </si>
  <si>
    <t>Ancoragem regulável para estais de 22 cordoalhas D = 15,7 mm - inclusive protensão, injeção de cera e regulagem final</t>
  </si>
  <si>
    <t>Ancoragem regulável para estais de 31 cordoalhas D = 15,7 mm - inclusive protensão, injeção de cera e regulagem final</t>
  </si>
  <si>
    <t>Ancoragem regulável para estais de 37 cordoalhas D = 15,7 mm - inclusive protensão, injeção de cera e regulagem final</t>
  </si>
  <si>
    <t>Ancoragem regulável para estais de 43 cordoalhas D = 15,7 mm - inclusive protensão, injeção de cera e regulagem final</t>
  </si>
  <si>
    <t>Ancoragem regulável para estais de 55 cordoalhas D = 15,7 mm - inclusive protensão, injeção de cera e regulagem final</t>
  </si>
  <si>
    <t>Ancoragem regulável para estais de 61 cordoalhas D = 15,7 mm - inclusive protensão, injeção de cera e regulagem final</t>
  </si>
  <si>
    <t>Ancoragem regulável para estais de 73 cordoalhas D = 15,7 mm - inclusive protensão, injeção de cera e regulagem final</t>
  </si>
  <si>
    <t>Ancoragem regulável para estais de 85 cordoalhas D = 15,7 mm - inclusive protensão, injeção de cera e regulagem final</t>
  </si>
  <si>
    <t>Ancoragem regulável para estais de 91 cordoalhas D = 15,7 mm - inclusive protensão, injeção de cera e regulagem final</t>
  </si>
  <si>
    <t>Cordoalha para estais CP 177 RB D = 15,7 mm - fornecimento, preparo e colocação</t>
  </si>
  <si>
    <t>Elevador de cremalheira - ascensão e ancoragem da torre a partir de 16 m com cada elevação de até 9 m - utilização de 50 vezes - inclusive desmontagem</t>
  </si>
  <si>
    <t>Elevador de cremalheira - montagem e desmontagem até a altura de 16 m - exceto fundações</t>
  </si>
  <si>
    <t>Elevador de cremalheira com cabine simples, com capacidade de 1.500 kg e altura de até 100 m - operação</t>
  </si>
  <si>
    <t>Grua fixa - montagem e desmontagem até a altura de 60 m - exceto fundações</t>
  </si>
  <si>
    <t>Grua fixa - telescopagem e ancoragem da torre a partir de 60 m com cada elevação de até 18 m - inclusive desmontagem</t>
  </si>
  <si>
    <t>Grua fixa com altura de 60 a 102 m, com alcance de 60 m e capacidade de 1.500 kg na ponta da lança - operação</t>
  </si>
  <si>
    <t>Tubo antivandalismo em aço galvanizado para estais de 12 cordoalhas D = 15,7 mm - fornecimento e instalação</t>
  </si>
  <si>
    <t>Tubo antivandalismo em aço galvanizado para estais de 19 cordoalhas D = 15,7 mm - fornecimento e instalação</t>
  </si>
  <si>
    <t>Tubo antivandalismo em aço galvanizado para estais de 22 cordoalhas D = 15,7 mm - fornecimento e instalação</t>
  </si>
  <si>
    <t>Tubo antivandalismo em aço galvanizado para estais de 31 cordoalhas D = 15,7 mm - fornecimento e instalação</t>
  </si>
  <si>
    <t>Tubo antivandalismo em aço galvanizado para estais de 37 cordoalhas D = 15,7 mm - fornecimento e instalação</t>
  </si>
  <si>
    <t>Tubo antivandalismo em aço galvanizado para estais de 43 cordoalhas D = 15,7 mm - fornecimento e instalação</t>
  </si>
  <si>
    <t>Tubo antivandalismo em aço galvanizado para estais de 55 cordoalhas D = 15,7 mm - fornecimento e instalação</t>
  </si>
  <si>
    <t>Tubo antivandalismo em aço galvanizado para estais de 61 cordoalhas D = 15,7 mm - fornecimento e instalação</t>
  </si>
  <si>
    <t>Tubo antivandalismo em aço galvanizado para estais de 73 cordoalhas D = 15,7 mm - fornecimento e instalação</t>
  </si>
  <si>
    <t>Tubo antivandalismo em aço galvanizado para estais de 85 cordoalhas D = 15,7 mm - fornecimento e instalação</t>
  </si>
  <si>
    <t>Tubo antivandalismo em aço galvanizado para estais de 91 cordoalhas D = 15,7 mm - fornecimento e instalação</t>
  </si>
  <si>
    <t>Tubo fôrma lado fixo em aço galvanizado para estais de 12 cordoalhas D = 15,7 mm - fornecimento e instalação</t>
  </si>
  <si>
    <t>Tubo fôrma lado fixo em aço galvanizado para estais de 19 cordoalhas D = 15,7 mm - fornecimento e instalação</t>
  </si>
  <si>
    <t>Tubo fôrma lado fixo em aço galvanizado para estais de 22 cordoalhas D = 15,7 mm - fornecimento e instalação</t>
  </si>
  <si>
    <t>Tubo fôrma lado fixo em aço galvanizado para estais de 31 cordoalhas D = 15,7 mm - fornecimento e instalação</t>
  </si>
  <si>
    <t>Tubo fôrma lado fixo em aço galvanizado para estais de 37 cordoalhas D = 15,7 mm - fornecimento e instalação</t>
  </si>
  <si>
    <t>Tubo fôrma lado fixo em aço galvanizado para estais de 43 cordoalhas D = 15,7 mm - fornecimento e instalação</t>
  </si>
  <si>
    <t>Tubo fôrma lado fixo em aço galvanizado para estais de 55 cordoalhas D = 15,7 mm - fornecimento e instalação</t>
  </si>
  <si>
    <t>Tubo fôrma lado fixo em aço galvanizado para estais de 61 cordoalhas D = 15,7 mm - fornecimento e instalação</t>
  </si>
  <si>
    <t>Tubo fôrma lado fixo em aço galvanizado para estais de 73 cordoalhas D = 15,7 mm - fornecimento e instalação</t>
  </si>
  <si>
    <t>Tubo fôrma lado fixo em aço galvanizado para estais de 85 cordoalhas D = 15,7 mm - fornecimento e instalação</t>
  </si>
  <si>
    <t>Tubo fôrma lado fixo em aço galvanizado para estais de 91 cordoalhas D = 15,7 mm - fornecimento e instalação</t>
  </si>
  <si>
    <t>Tubo fôrma lado regulável em aço galvanizado para estais de 12 cordoalhas D = 15,7 mm - fornecimento e instalação</t>
  </si>
  <si>
    <t>Tubo fôrma lado regulável em aço galvanizado para estais de 19 cordoalhas D = 15,7 mm - fornecimento e instalação</t>
  </si>
  <si>
    <t>Tubo fôrma lado regulável em aço galvanizado para estais de 22 cordoalhas D = 15,7 mm - fornecimento e instalação</t>
  </si>
  <si>
    <t>Tubo fôrma lado regulável em aço galvanizado para estais de 31 cordoalhas D = 15,7 mm - fornecimento e instalação</t>
  </si>
  <si>
    <t>Tubo fôrma lado regulável em aço galvanizado para estais de 37 cordoalhas D = 15,7 mm - fornecimento e instalação</t>
  </si>
  <si>
    <t>Tubo fôrma lado regulável em aço galvanizado para estais de 43 cordoalhas D = 15,7 mm - fornecimento e instalação</t>
  </si>
  <si>
    <t>Tubo fôrma lado regulável em aço galvanizado para estais de 55 cordoalhas D = 15,7 mm - fornecimento e instalação</t>
  </si>
  <si>
    <t>Tubo fôrma lado regulável em aço galvanizado para estais de 61 cordoalhas D = 15,7 mm - fornecimento e instalação</t>
  </si>
  <si>
    <t>Tubo fôrma lado regulável em aço galvanizado para estais de 73 cordoalhas D = 15,7 mm - fornecimento e instalação</t>
  </si>
  <si>
    <t>Tubo fôrma lado regulável em aço galvanizado para estais de 85 cordoalhas D = 15,7 mm - fornecimento e instalação</t>
  </si>
  <si>
    <t>Tubo fôrma lado regulável em aço galvanizado para estais de 91 cordoalhas D = 15,7 mm - fornecimento e instalação</t>
  </si>
  <si>
    <t>Tubo PEAD para estais - D = 110 mm - fornecimento e instalação</t>
  </si>
  <si>
    <t>Tubo PEAD para estais - D = 140 mm - fornecimento e instalação</t>
  </si>
  <si>
    <t>Tubo PEAD para estais - D = 160 mm - fornecimento e instalação</t>
  </si>
  <si>
    <t>Tubo PEAD para estais - D = 180 mm - fornecimento e instalação</t>
  </si>
  <si>
    <t>Tubo PEAD para estais - D = 200 mm - fornecimento e instalação</t>
  </si>
  <si>
    <t>Tubo PEAD para estais - D = 225 mm - fornecimento e instalação</t>
  </si>
  <si>
    <t>Tubo PEAD para estais - D = 250 mm - fornecimento e instalação</t>
  </si>
  <si>
    <t>Tubo PEAD para estais - D = 280 mm - fornecimento e instalação</t>
  </si>
  <si>
    <t>Tubo PEAD para estais - D = 315 mm - fornecimento e instalação</t>
  </si>
  <si>
    <t>Adubação de cobertura por equipamento de hidrossemeadura em áreas de semeadura via seca ou de hidrossemeadura</t>
  </si>
  <si>
    <t>Adubação manual de cobertura em áreas de enleivamento ou de plantio de mudas de gramíneas</t>
  </si>
  <si>
    <t>Adubação manual de cobertura em áreas de semeadura via seca ou de hidrossemeadura</t>
  </si>
  <si>
    <t>Barreira arbórea para tratamento acústico das áreas lindeiras da faixa de domínio – densidade de plantio de 1,0 m entre mudas</t>
  </si>
  <si>
    <t>Cerca de passagem de fauna com tela de alambrado sobre mureta de blocos de concreto - H = 20 cm - mourões de madeira a cada 2,5 m e esticador a cada 50 m</t>
  </si>
  <si>
    <t>Cerca viva para tratamento acústico das áreas lindeiras da faixa de domínio – densidade de plantio de 1,0 m entre mudas</t>
  </si>
  <si>
    <t>Dique de bambu para controle de erosão de taludes</t>
  </si>
  <si>
    <t>Enleivamento</t>
  </si>
  <si>
    <t>Espalhamento de material em bota-fora</t>
  </si>
  <si>
    <t>Fixação de tela eletrossoldada em talude para lançamento de argamassa ou concreto projetado</t>
  </si>
  <si>
    <t>Hidrossemeadura</t>
  </si>
  <si>
    <t>Irrigação de área plantada para proteção vegetal do corpo estradal</t>
  </si>
  <si>
    <t>Obtenção de grama para replantio</t>
  </si>
  <si>
    <t>Passagem aérea de animais com rede de cabos de aço e sisal apoiadas em 6 postes de concreto de 15 m - extensão total de 100 m</t>
  </si>
  <si>
    <t>Plantio de grama comercial em placas</t>
  </si>
  <si>
    <t>Plantio de muda de arbusto com altura até 0,50 m em cova de 0,40 x 0,40 x 0,40 m</t>
  </si>
  <si>
    <t>Plantio de muda de árvore com altura de 0,30 a 0,80 m em cova de 0,60 x 0,60 x 0,60 m</t>
  </si>
  <si>
    <t>Plantio de muda de árvore frutífera com altura até 1,00 m em cova de 0,60 x 0,60 x 0,60 m</t>
  </si>
  <si>
    <t>Plantio de muda de árvore frutífera com altura de 1,00 a 2,00 m em cova de 0,60 x 0,60 x 0,60 m</t>
  </si>
  <si>
    <t>Plantio de muda de árvore frutífera com altura de 2,00 a 3,00 m em cova de 0,60 x 0,60 x 0,60 m</t>
  </si>
  <si>
    <t>Plantio de muda de árvore ornamental com altura até 1,00 m em cova de 0,60 x 0,60 x 0,60 m</t>
  </si>
  <si>
    <t>Plantio de muda de árvore ornamental com altura de 1,00 a 2,00 m em cova de 0,60 x 0,60 x 0,60 m</t>
  </si>
  <si>
    <t>Plantio de muda de árvore ornamental com altura de 2,00 a 3,00 m em cova de 0,60 x 0,60 x 0,60 m</t>
  </si>
  <si>
    <t>Plantio de tapete de floríferas com altura até 0,50 m</t>
  </si>
  <si>
    <t>Preenchimento de erosão em talude com terra vegetal e sementes de gramíneas ensacadas</t>
  </si>
  <si>
    <t>Recuperação ambiental de pedreiras ou áreas degradadas com biomanta vegetal de fibras de coco</t>
  </si>
  <si>
    <t>Recuperação ambiental de pedreiras ou áreas degradadas com biomanta vegetal de fibras de palha em áreas com inclinação máxima de 1:1,5</t>
  </si>
  <si>
    <t>Regularização de bota-fora com espalhamento e compactação</t>
  </si>
  <si>
    <t>Regularização de superfície com motoniveladora</t>
  </si>
  <si>
    <t>Regularização manual de taludes de cortes e aterros</t>
  </si>
  <si>
    <t>Retentores de sedimentos em fibras vegetais - D = 20 cm</t>
  </si>
  <si>
    <t>Revestimento vegetal com grama em mudas em superfícies inclinadas</t>
  </si>
  <si>
    <t>Revestimento vegetal com grama em mudas em superfícies planas</t>
  </si>
  <si>
    <t>Revestimento vegetal por semeadura a lanço manual de gramíneas e leguminosas</t>
  </si>
  <si>
    <t>Ancoragem ativa com 10 cordoalhas aderentes D = 12,7 mm - fornecimento e instalação</t>
  </si>
  <si>
    <t>Ancoragem ativa com 10 cordoalhas aderentes D = 15,2 mm - fornecimento e instalação</t>
  </si>
  <si>
    <t>Ancoragem ativa com 12 cordoalhas aderentes D = 12,7 mm - fornecimento e instalação</t>
  </si>
  <si>
    <t>Ancoragem ativa com 12 cordoalhas aderentes D = 15,2 mm - fornecimento e instalação</t>
  </si>
  <si>
    <t>Ancoragem ativa com 15 cordoalhas aderentes D = 12,7 mm - fornecimento e instalação</t>
  </si>
  <si>
    <t>Ancoragem ativa com 15 cordoalhas aderentes D = 15,2 mm - fornecimento e instalação</t>
  </si>
  <si>
    <t>Ancoragem ativa com 19 cordoalhas aderentes D = 12,7 mm - fornecimento e instalação</t>
  </si>
  <si>
    <t>Ancoragem ativa com 19 cordoalhas aderentes D = 15,2 mm - fornecimento e instalação</t>
  </si>
  <si>
    <t>Ancoragem ativa com 22 cordoalhas aderentes D = 12,7 mm - fornecimento e instalação</t>
  </si>
  <si>
    <t>Ancoragem ativa com 22 cordoalhas aderentes D = 15,2 mm - fornecimento e instalação</t>
  </si>
  <si>
    <t>Ancoragem ativa com 27 cordoalhas aderentes D = 12,7 mm - fornecimento e instalação</t>
  </si>
  <si>
    <t>Ancoragem ativa com 27 cordoalhas aderentes D = 15,2 mm - fornecimento e instalação</t>
  </si>
  <si>
    <t>Ancoragem ativa com 31 cordoalhas aderentes D = 12,7 mm - fornecimento e instalação</t>
  </si>
  <si>
    <t>Ancoragem ativa com 31 cordoalhas aderentes D = 15,2 mm - fornecimento e instalação</t>
  </si>
  <si>
    <t>Ancoragem ativa com 4 cordoalhas aderentes D = 12,7 mm - fornecimento e instalação</t>
  </si>
  <si>
    <t>Ancoragem ativa com 4 cordoalhas aderentes D = 15,2 mm - fornecimento e instalação</t>
  </si>
  <si>
    <t>Ancoragem ativa com 6 cordoalhas aderentes D = 12,7 mm - fornecimento e instalação</t>
  </si>
  <si>
    <t>Ancoragem ativa com 6 cordoalhas aderentes D = 15,2 mm - fornecimento e instalação</t>
  </si>
  <si>
    <t>Ancoragem ativa com 7 cordoalhas aderentes D = 12,7 mm - fornecimento e instalação</t>
  </si>
  <si>
    <t>Ancoragem ativa com 7 cordoalhas aderentes D = 15,2 mm - fornecimento e instalação</t>
  </si>
  <si>
    <t>Ancoragem ativa com 8 cordoalhas aderentes D = 12,7 mm - fornecimento e instalação</t>
  </si>
  <si>
    <t>Ancoragem ativa com 8 cordoalhas aderentes D = 15,2 mm - fornecimento e instalação</t>
  </si>
  <si>
    <t>Ancoragem ativa com 9 cordoalhas aderentes D = 12,7 mm - fornecimento e instalação</t>
  </si>
  <si>
    <t>Ancoragem ativa com 9 cordoalhas aderentes D = 15,2 mm - fornecimento e instalação</t>
  </si>
  <si>
    <t>Ancoragem ativa para lajes com 1 cordoalha aderente D = 12,7 mm - fornecimento e instalação</t>
  </si>
  <si>
    <t>Ancoragem ativa para lajes com 1 cordoalha aderente D = 15,2 mm - fornecimento e instalação</t>
  </si>
  <si>
    <t>Ancoragem ativa para lajes com 1 cordoalha engraxada D = 12,7 mm - fornecimento e instalação</t>
  </si>
  <si>
    <t>Ancoragem ativa para lajes com 1 cordoalha engraxada D = 15,2 mm - fornecimento e instalação</t>
  </si>
  <si>
    <t>Ancoragem ativa para lajes com 2 cordoalhas aderentes D = 12,7 mm - fornecimento e instalação</t>
  </si>
  <si>
    <t>Ancoragem ativa para lajes com 2 cordoalhas aderentes D = 15,2 mm - fornecimento e instalação</t>
  </si>
  <si>
    <t>Ancoragem ativa para lajes com 3 cordoalhas aderentes D = 12,7 mm - fornecimento e instalação</t>
  </si>
  <si>
    <t>Ancoragem ativa para lajes com 3 cordoalhas aderentes D = 15,2 mm - fornecimento e instalação</t>
  </si>
  <si>
    <t>Ancoragem ativa para lajes com 4 cordoalhas aderentes D = 12,7 mm - fornecimento e instalação</t>
  </si>
  <si>
    <t>Ancoragem ativa para lajes com 4 cordoalhas aderentes D = 15,2 mm - fornecimento e instalação</t>
  </si>
  <si>
    <t>Ancoragem passiva com 10 cordoalhas aderentes D = 12,7 mm - fornecimento e instalação</t>
  </si>
  <si>
    <t>Ancoragem passiva com 10 cordoalhas aderentes D = 15,2 mm - fornecimento e instalação</t>
  </si>
  <si>
    <t>Ancoragem passiva com 12 cordoalhas aderentes D = 12,7 mm - fornecimento e instalação</t>
  </si>
  <si>
    <t>Ancoragem passiva com 12 cordoalhas aderentes D = 15,2 mm - fornecimento e instalação</t>
  </si>
  <si>
    <t>Ancoragem passiva com 15 cordoalhas aderentes D = 12,7 mm - fornecimento e instalação</t>
  </si>
  <si>
    <t>Ancoragem passiva com 15 cordoalhas aderentes D = 15,2 mm - fornecimento e instalação</t>
  </si>
  <si>
    <t>Ancoragem passiva com 19 cordoalhas aderentes D = 12,7 mm - fornecimento e instalação</t>
  </si>
  <si>
    <t>Ancoragem passiva com 19 cordoalhas aderentes D = 15,2 mm - fornecimento e instalação</t>
  </si>
  <si>
    <t>Ancoragem passiva com 22 cordoalhas aderentes D = 12,7 mm - fornecimento e instalação</t>
  </si>
  <si>
    <t>Ancoragem passiva com 22 cordoalhas aderentes D = 15,2 mm - fornecimento e instalação</t>
  </si>
  <si>
    <t>Ancoragem passiva com 27 cordoalhas aderentes D = 12,7 mm - fornecimento e instalação</t>
  </si>
  <si>
    <t>Ancoragem passiva com 27 cordoalhas aderentes D = 15,2 mm - fornecimento e instalação</t>
  </si>
  <si>
    <t>Ancoragem passiva com 31 cordoalhas aderentes D = 12,7 mm - fornecimento e instalação</t>
  </si>
  <si>
    <t>Ancoragem passiva com 31 cordoalhas aderentes D = 15,2 mm - fornecimento e instalação</t>
  </si>
  <si>
    <t>Ancoragem passiva com 4 cordoalhas aderentes D = 12,7 mm - fornecimento e instalação</t>
  </si>
  <si>
    <t>Ancoragem passiva com 4 cordoalhas aderentes D = 15,2 mm - fornecimento e instalação</t>
  </si>
  <si>
    <t>Ancoragem passiva com 6 cordoalhas aderentes D = 12,7 mm - fornecimento e instalação</t>
  </si>
  <si>
    <t>Ancoragem passiva com 6 cordoalhas aderentes D = 15,2 mm - fornecimento e instalação</t>
  </si>
  <si>
    <t>Ancoragem passiva com 7 cordoalhas aderentes D = 12,7 mm - fornecimento e instalação</t>
  </si>
  <si>
    <t>Ancoragem passiva com 7 cordoalhas aderentes D = 15,2 mm - fornecimento e instalação</t>
  </si>
  <si>
    <t>Ancoragem passiva com 8 cordoalhas aderentes D = 12,7 mm - fornecimento e instalação</t>
  </si>
  <si>
    <t>Ancoragem passiva com 8 cordoalhas aderentes D = 15,2 mm - fornecimento e instalação</t>
  </si>
  <si>
    <t>Ancoragem passiva com 9 cordoalhas aderentes D = 12,7 mm - fornecimento e instalação</t>
  </si>
  <si>
    <t>Ancoragem passiva com 9 cordoalhas aderentes D = 15,2 mm - fornecimento e instalação</t>
  </si>
  <si>
    <t>Ancoragem passiva para lajes com 1 cordoalha aderente D = 12,7 mm - fornecimento e instalação</t>
  </si>
  <si>
    <t>Ancoragem passiva para lajes com 1 cordoalha aderente D = 15,2 mm - fornecimento e instalação</t>
  </si>
  <si>
    <t>Ancoragem passiva para lajes com 1 cordoalha engraxada D = 12,7 mm - fornecimento e instalação</t>
  </si>
  <si>
    <t>Ancoragem passiva para lajes com 1 cordoalha engraxada D = 15,2 mm - fornecimento e instalação</t>
  </si>
  <si>
    <t>Ancoragem passiva para lajes com 2 cordoalhas aderentes D = 12,7 mm - fornecimento e instalação</t>
  </si>
  <si>
    <t>Ancoragem passiva para lajes com 2 cordoalhas aderentes D = 15,2 mm - fornecimento e instalação</t>
  </si>
  <si>
    <t>Ancoragem passiva para lajes com 3 cordoalhas aderentes D = 12,7 mm - fornecimento e instalação</t>
  </si>
  <si>
    <t>Ancoragem passiva para lajes com 3 cordoalhas aderentes D = 15,2 mm - fornecimento e instalação</t>
  </si>
  <si>
    <t>Ancoragem passiva para lajes com 4 cordoalhas aderentes D = 12,7 mm - fornecimento e instalação</t>
  </si>
  <si>
    <t>Ancoragem passiva para lajes com 4 cordoalhas aderentes D = 15,2 mm - fornecimento e instalação</t>
  </si>
  <si>
    <t>Bainha metálica ovalizada seção 19 x 36 mm para 1 cordoalha D = 12,7 mm - fornecimento, instalação e injeção de nata de cimento</t>
  </si>
  <si>
    <t>Bainha metálica ovalizada seção 19 x 36 mm para 2 cordoalhas D = 12,7 mm - fornecimento, instalação e injeção de nata de cimento</t>
  </si>
  <si>
    <t>Bainha metálica ovalizada seção 19 x 48 mm para 3 cordoalhas D = 12,7 mm - fornecimento, instalação e injeção de nata de cimento</t>
  </si>
  <si>
    <t>Bainha metálica ovalizada seção 19 x 62 mm para 4 cordoalhas D = 12,7 mm - fornecimento, instalação e injeção de nata de cimento</t>
  </si>
  <si>
    <t>Bainha metálica ovalizada seção 22 x 32 mm para 1 cordoalha D = 15,2 mm - fornecimento, instalação e injeção de nata de cimento</t>
  </si>
  <si>
    <t>Bainha metálica ovalizada seção 22 x 32 mm para 2 cordoalhas D = 15,2 mm - fornecimento, instalação e injeção de nata de cimento</t>
  </si>
  <si>
    <t>Bainha metálica ovalizada seção 22 x 55 mm para 3 cordoalhas D = 15,2 mm - fornecimento, instalação e injeção de nata de cimento</t>
  </si>
  <si>
    <t>Bainha metálica ovalizada seção 22 x 73 mm para 4 cordoalhas D = 15,2 mm - fornecimento, instalação e injeção de nata de cimento</t>
  </si>
  <si>
    <t>Bainha metálica redonda D = 100 mm para 21 cordoalhas D = 15,2 mm - fornecimento, instalação e injeção de nata de cimento</t>
  </si>
  <si>
    <t>Bainha metálica redonda D = 100 mm para 22 cordoalhas D = 15,2 mm - fornecimento, instalação e injeção de nata de cimento</t>
  </si>
  <si>
    <t>Bainha metálica redonda D = 100 mm para 24 cordoalhas D = 15,2 mm - fornecimento, instalação e injeção de nata de cimento</t>
  </si>
  <si>
    <t>Bainha metálica redonda D = 100 mm para 25 cordoalhas D = 15,2 mm - fornecimento, instalação e injeção de nata de cimento</t>
  </si>
  <si>
    <t>Bainha metálica redonda D = 100 mm para 30 cordoalhas D = 12,7 mm - fornecimento, instalação e injeção de nata de cimento</t>
  </si>
  <si>
    <t>Bainha metálica redonda D = 100 mm para 31 cordoalhas D = 12,7 mm - fornecimento, instalação e injeção de nata de cimento</t>
  </si>
  <si>
    <t>Bainha metálica redonda D = 110 mm para 27 cordoalhas D = 15,2 mm - fornecimento, instalação e injeção de nata de cimento</t>
  </si>
  <si>
    <t>Bainha metálica redonda D = 110 mm para 37 cordoalhas D = 12,7 mm - fornecimento, instalação e injeção de nata de cimento</t>
  </si>
  <si>
    <t>Bainha metálica redonda D = 120 mm para 30 cordoalhas D = 15,2 mm - fornecimento, instalação e injeção de nata de cimento</t>
  </si>
  <si>
    <t>Bainha metálica redonda D = 120 mm para 31 cordoalhas D = 15,2 mm - fornecimento, instalação e injeção de nata de cimento</t>
  </si>
  <si>
    <t>Bainha metálica redonda D = 130 mm para 37 cordoalhas D = 15,2 mm - fornecimento, instalação e injeção de nata de cimento</t>
  </si>
  <si>
    <t>Bainha metálica redonda D = 30 mm para 2 cordoalhas D = 12,7 mm - fornecimento, instalação e injeção de nata de cimento</t>
  </si>
  <si>
    <t>Bainha metálica redonda D = 35 mm para 2 cordoalhas D = 15,2 mm - fornecimento, instalação e injeção de nata de cimento</t>
  </si>
  <si>
    <t>Bainha metálica redonda D = 35 mm para 3 cordoalhas D = 12,7 mm - fornecimento, instalação e injeção de nata de cimento</t>
  </si>
  <si>
    <t>Bainha metálica redonda D = 40 mm para 3 cordoalhas D = 15,2 mm - fornecimento, instalação e injeção de nata de cimento</t>
  </si>
  <si>
    <t>Bainha metálica redonda D = 40 mm para 4 cordoalhas D = 12,7 mm - fornecimento, instalação e injeção de nata de cimento</t>
  </si>
  <si>
    <t>Bainha metálica redonda D = 45 mm para 4 cordoalhas D = 15,2 mm - fornecimento, instalação e injeção de nata de cimento</t>
  </si>
  <si>
    <t>Bainha metálica redonda D = 45 mm para 5 cordoalhas D = 12,7 mm - fornecimento, instalação e injeção de nata de cimento</t>
  </si>
  <si>
    <t>Bainha metálica redonda D = 50 mm para 5 cordoalhas D = 15,2 mm - fornecimento, instalação e injeção de nata de cimento</t>
  </si>
  <si>
    <t>Bainha metálica redonda D = 50 mm para 6 cordoalhas D = 12,7 mm - fornecimento, instalação e injeção de nata de cimento</t>
  </si>
  <si>
    <t>Bainha metálica redonda D = 55 mm para 7 cordoalhas D = 12,7 mm - fornecimento, instalação e injeção de nata de cimento</t>
  </si>
  <si>
    <t>Bainha metálica redonda D = 55 mm para 8 cordoalhas D = 12,7 mm - fornecimento, instalação e injeção de nata de cimento</t>
  </si>
  <si>
    <t>Bainha metálica redonda D = 60 mm para 6 cordoalhas D = 15,2 mm - fornecimento, instalação e injeção de nata de cimento</t>
  </si>
  <si>
    <t>Bainha metálica redonda D = 60 mm para 9 cordoalhas D = 12,7 mm - fornecimento, instalação e injeção de nata de cimento</t>
  </si>
  <si>
    <t>Bainha metálica redonda D = 65 mm para 10 cordoalhas D = 12,7 mm - fornecimento, instalação e injeção de nata de cimento</t>
  </si>
  <si>
    <t>Bainha metálica redonda D = 65 mm para 11 cordoalhas D = 12,7 mm - fornecimento, instalação e injeção de nata de cimento</t>
  </si>
  <si>
    <t>Bainha metálica redonda D = 65 mm para 12 cordoalhas D = 12,7 mm - fornecimento, instalação e injeção de nata de cimento</t>
  </si>
  <si>
    <t>Bainha metálica redonda D = 65 mm para 7 cordoalhas D = 15,2 mm - fornecimento, instalação e injeção de nata de cimento</t>
  </si>
  <si>
    <t>Bainha metálica redonda D = 65 mm para 8 cordoalhas D = 15,2 mm - fornecimento, instalação e injeção de nata de cimento</t>
  </si>
  <si>
    <t>Bainha metálica redonda D = 70 mm para 15 cordoalhas D = 12,7 mm - fornecimento, instalação e injeção de nata de cimento</t>
  </si>
  <si>
    <t>Bainha metálica redonda D = 70 mm para 9 cordoalhas D = 15,2 mm - fornecimento, instalação e injeção de nata de cimento</t>
  </si>
  <si>
    <t>Bainha metálica redonda D = 75 mm para 10 cordoalhas D = 15,2 mm - fornecimento, instalação e injeção de nata de cimento</t>
  </si>
  <si>
    <t>Bainha metálica redonda D = 75 mm para 11 cordoalhas D = 15,2 mm - fornecimento, instalação e injeção de nata de cimento</t>
  </si>
  <si>
    <t>Bainha metálica redonda D = 75 mm para 16 cordoalhas D = 12,7 mm - fornecimento, instalação e injeção de nata de cimento</t>
  </si>
  <si>
    <t>Bainha metálica redonda D = 75 mm para 18 cordoalhas D = 12,7 mm - fornecimento, instalação e injeção de nata de cimento</t>
  </si>
  <si>
    <t>Bainha metálica redonda D = 80 mm para 12 cordoalhas D = 15,2 mm - fornecimento, instalação e injeção de nata de cimento</t>
  </si>
  <si>
    <t>Bainha metálica redonda D = 80 mm para 19 cordoalhas D = 12,7 mm - fornecimento, instalação e injeção de nata de cimento</t>
  </si>
  <si>
    <t>Bainha metálica redonda D = 80 mm para 20 cordoalhas D = 12,7 mm - fornecimento, instalação e injeção de nata de cimento</t>
  </si>
  <si>
    <t>Bainha metálica redonda D = 85 mm para 15 cordoalhas D = 15,2 mm - fornecimento, instalação e injeção de nata de cimento</t>
  </si>
  <si>
    <t>Bainha metálica redonda D = 85 mm para 21 cordoalhas D = 12,7 mm - fornecimento, instalação e injeção de nata de cimento</t>
  </si>
  <si>
    <t>Bainha metálica redonda D = 85 mm para 22 cordoalhas D = 12,7 mm - fornecimento, instalação e injeção de nata de cimento</t>
  </si>
  <si>
    <t>Bainha metálica redonda D = 85 mm para 24 cordoalhas D = 12,7 mm - fornecimento, instalação e injeção de nata de cimento</t>
  </si>
  <si>
    <t>Bainha metálica redonda D = 85 mm para 25 cordoalhas D = 12,7 mm - fornecimento, instalação e injeção de nata de cimento</t>
  </si>
  <si>
    <t>Bainha metálica redonda D = 90 mm para 16 cordoalhas D = 15,2 mm - fornecimento, instalação e injeção de nata de cimento</t>
  </si>
  <si>
    <t>Bainha metálica redonda D = 90 mm para 18 cordoalhas D = 15,2 mm - fornecimento, instalação e injeção de nata de cimento</t>
  </si>
  <si>
    <t>Bainha metálica redonda D = 90 mm para 27 cordoalhas D = 12,7 mm - fornecimento, instalação e injeção de nata de cimento</t>
  </si>
  <si>
    <t>Bainha metálica redonda D = 95 mm para 19 cordoalhas D = 15,2 mm - fornecimento, instalação e injeção de nata de cimento</t>
  </si>
  <si>
    <t>Bainha metálica redonda D = 95 mm para 20 cordoalhas D = 15,2 mm - fornecimento, instalação e injeção de nata de cimento</t>
  </si>
  <si>
    <t>Cordoalha CP 190 RB D = 12,7 mm - fornecimento e instalação</t>
  </si>
  <si>
    <t>Cordoalha CP 190 RB D = 15,2 mm - fornecimento e instalação</t>
  </si>
  <si>
    <t>Cordoalha engraxada CP 190 RB D = 12,7 mm - fornecimento e instalação</t>
  </si>
  <si>
    <t>Cordoalha engraxada CP 190 RB D = 15,2 mm - fornecimento e instalação</t>
  </si>
  <si>
    <t>Gaiola metálica em cantoneira para armazenamento e manipulação de cordoalha - confecção</t>
  </si>
  <si>
    <t>Nicho de madeira para dispositivo de ancoragem de protensão - confecção e instalação</t>
  </si>
  <si>
    <t>Apiloamento manual</t>
  </si>
  <si>
    <t>Apiloamento manual de superfície com espessura de 15 cm</t>
  </si>
  <si>
    <t>Areia extraída com draga de sucção tipo bomba</t>
  </si>
  <si>
    <t>Areia extraída com escavadeira hidráulica de longo alcance</t>
  </si>
  <si>
    <t>Areia extraída com trator e carregadeira</t>
  </si>
  <si>
    <t>Brita produzida em central de britagem de 80 m³/h</t>
  </si>
  <si>
    <t>Calandragem de chapa metálica com espessura de 3 mm</t>
  </si>
  <si>
    <t>Calandragem de chapa metálica com espessura de 5 mm</t>
  </si>
  <si>
    <t>Compactação manual com soquete vibratório</t>
  </si>
  <si>
    <t>Confecção de canaleta meia cana D = 0,30 m - areia e brita comerciais</t>
  </si>
  <si>
    <t>Confecção de canaleta meia cana D = 0,30 m - areia extraída e brita produzida</t>
  </si>
  <si>
    <t>Confecção de canaleta meia cana D = 0,40 m - areia e brita comerciais</t>
  </si>
  <si>
    <t>Confecção de canaleta meia cana D = 0,40 m - areia extraída e brita produzida</t>
  </si>
  <si>
    <t>Confecção de tubos de concreto D = 0,20 m - areia e brita comerciais</t>
  </si>
  <si>
    <t>Confecção de tubos de concreto D = 0,20 m - areia extraída e brita produzida</t>
  </si>
  <si>
    <t>Confecção de tubos de concreto D = 0,30 m - areia e brita comerciais</t>
  </si>
  <si>
    <t>Confecção de tubos de concreto D = 0,30 m - areia extraída e brita produzida</t>
  </si>
  <si>
    <t>Confecção de tubos de concreto D = 0,40 m - areia e brita comerciais</t>
  </si>
  <si>
    <t>Confecção de tubos de concreto D = 0,40 m - areia extraída e brita produzida</t>
  </si>
  <si>
    <t>Confecção de tubos de concreto D = 0,50 m - areia e brita comerciais</t>
  </si>
  <si>
    <t>Confecção de tubos de concreto D = 0,50 m - areia extraída e brita produzida</t>
  </si>
  <si>
    <t>Confecção de tubos de concreto perfurado D = 0,20 m - areia e brita comerciais</t>
  </si>
  <si>
    <t>Confecção de tubos de concreto perfurado D = 0,20 m - areia extraída e brita produzida</t>
  </si>
  <si>
    <t>Confecção de tubos de concreto perfurado D = 0,30 m - areia e brita comerciais</t>
  </si>
  <si>
    <t>Confecção de tubos de concreto perfurado D = 0,30 m - areia extraída e brita produzida</t>
  </si>
  <si>
    <t>Confecção de tubos de concreto perfurado D = 0,40 m - areia e brita comerciais</t>
  </si>
  <si>
    <t>Confecção de tubos de concreto perfurado D = 0,40 m - areia extraída e brita produzida</t>
  </si>
  <si>
    <t>Confecção de tubos de concreto poroso D = 0,20 m - areia e brita comerciais</t>
  </si>
  <si>
    <t>Confecção de tubos de concreto poroso D = 0,20 m - areia extraída e brita produzida</t>
  </si>
  <si>
    <t>Confecção de tubos de concreto poroso D = 0,30 m - areia e brita comerciais</t>
  </si>
  <si>
    <t>Confecção de tubos de concreto poroso D = 0,30 m - areia extraída e brita produzida</t>
  </si>
  <si>
    <t>Confecção de tubos de concreto poroso D = 0,40 m - areia e brita comerciais</t>
  </si>
  <si>
    <t>Confecção de tubos de concreto poroso D = 0,40 m - areia extraída e brita produzida</t>
  </si>
  <si>
    <t>Dobramento de chapas de alumínio com espessura de 1,5 mm e comprimento de dobra de até 500 mm</t>
  </si>
  <si>
    <t>Escavação de tunnel liner em material de 3ª categoria</t>
  </si>
  <si>
    <t>Escavação de vala em material de 3ª categoria</t>
  </si>
  <si>
    <t>Escavação manual de tunnel liner em material de 1ª categoria</t>
  </si>
  <si>
    <t>Escavação manual de tunnel liner em material de 2ª categoria</t>
  </si>
  <si>
    <t>Escavação manual de vala em material de 1ª categoria</t>
  </si>
  <si>
    <t>Escavação manual em material de 1ª categoria na profundidade de 1 a 2 m</t>
  </si>
  <si>
    <t>Escavação manual em material de 1ª categoria na profundidade de 2 a 3 m</t>
  </si>
  <si>
    <t>Escavação manual em material de 1ª categoria na profundidade de 3 a 4 m</t>
  </si>
  <si>
    <t>Escavação manual em material de 1ª categoria na profundidade de até 1 m</t>
  </si>
  <si>
    <t>Escavação manual em material de 2ª categoria na profundidade de 1 a 2 m</t>
  </si>
  <si>
    <t>Escavação manual em material de 2ª categoria na profundidade de 2 a 3 m</t>
  </si>
  <si>
    <t>Escavação manual em material de 2ª categoria na profundidade de 3 a 4 m</t>
  </si>
  <si>
    <t>Escavação manual em material de 2ª categoria na profundidade de até 1 m</t>
  </si>
  <si>
    <t>Escavação mecânica de vala em material de 1ª categoria</t>
  </si>
  <si>
    <t>Escavação mecânica de vala em material de 2ª categoria</t>
  </si>
  <si>
    <t>Fixação de parafuso em estrutura metálica</t>
  </si>
  <si>
    <t>Iluminação provisória para tunnel liner</t>
  </si>
  <si>
    <t>Material pétreo produzido em britador de mandíbulas móvel - camada final de aterro em rocha</t>
  </si>
  <si>
    <t>Operação de mergulho autônomo em profundidade de até 20 m</t>
  </si>
  <si>
    <t>Operação de mergulho dependente em profundidade de 30 a 50 m - inclusive descompressão</t>
  </si>
  <si>
    <t>Operação de mergulho dependente em profundidade de até 30 m - inclusive descompressão</t>
  </si>
  <si>
    <t>Pedra de mão produzida manualmente</t>
  </si>
  <si>
    <t>Preparo e regularização de terreno em desnível</t>
  </si>
  <si>
    <t>Rachão ou pedra de mão produzida</t>
  </si>
  <si>
    <t>Raspagem e limpeza de terreno plano</t>
  </si>
  <si>
    <t>Reaterro e compactação com soquete vibratório</t>
  </si>
  <si>
    <t>Rebordeamento de chapa metálica com espessura de 5 mm</t>
  </si>
  <si>
    <t>Recarga de cilindro com ar respirável para atividades de mergulho</t>
  </si>
  <si>
    <t>Rocha para britagem com perfuratriz manual</t>
  </si>
  <si>
    <t>Rocha para britagem com perfuratriz sobre esteira</t>
  </si>
  <si>
    <t>Rocha para britagem com perfuratriz sobre esteira - camada final de aterro em rocha</t>
  </si>
  <si>
    <t>Selo de argila apiloado (solo local)</t>
  </si>
  <si>
    <t>Ventilação provisória para tunnel liner</t>
  </si>
  <si>
    <t>Bico de adesão para injeção de adesivo estrutural à base de resina epóxi - fornecimento, instalação e retirada</t>
  </si>
  <si>
    <t>Bico de perfuração para injeção de adesivo estrutural à base de resina epóxi - fornecimento, instalação e retirada</t>
  </si>
  <si>
    <t>Caiação manual com fixador de cal</t>
  </si>
  <si>
    <t>Caiação mecanizada com fixador de cal</t>
  </si>
  <si>
    <t>Capa selante - areia comercial</t>
  </si>
  <si>
    <t>Capa selante - areia extraída</t>
  </si>
  <si>
    <t>Capa selante - brita produzida</t>
  </si>
  <si>
    <t>Capa selante - pedrisco comercial</t>
  </si>
  <si>
    <t>Capina manual</t>
  </si>
  <si>
    <t>Combate à exsudação - areia comercial</t>
  </si>
  <si>
    <t>Combate à exsudação - areia extraída</t>
  </si>
  <si>
    <t>Combate à exsudação - brita produzida</t>
  </si>
  <si>
    <t>Combate à exsudação - pedrisco comercial</t>
  </si>
  <si>
    <t>Correção de defeitos com mistura betuminosa</t>
  </si>
  <si>
    <t>Correção de defeitos por fresagem descontínua do revestimento asfáltico - espessura de 5 cm</t>
  </si>
  <si>
    <t>Corte e limpeza de áreas gramadas</t>
  </si>
  <si>
    <t>Corte e remoção de árvores</t>
  </si>
  <si>
    <t>Desobstrução de bueiro</t>
  </si>
  <si>
    <t>Fresagem contínua de revestimento asfáltico - espessura de 3 cm</t>
  </si>
  <si>
    <t>Fresagem contínua de revestimento asfáltico - espessura de 4 cm</t>
  </si>
  <si>
    <t>Fresagem contínua de revestimento asfáltico - espessura de 5 cm</t>
  </si>
  <si>
    <t>Fresagem contínua de revestimento asfáltico - espessura de 6 cm</t>
  </si>
  <si>
    <t>Fresagem contínua de revestimento asfáltico - espessura de 7 cm</t>
  </si>
  <si>
    <t>Fresagem contínua de revestimento asfáltico - espessura de 8 cm</t>
  </si>
  <si>
    <t>Fresagem descontínua de revestimento asfáltico - espessura de 3 cm</t>
  </si>
  <si>
    <t>Fresagem descontínua de revestimento asfáltico - espessura de 4 cm</t>
  </si>
  <si>
    <t>Fresagem descontínua de revestimento asfáltico - espessura de 5 cm</t>
  </si>
  <si>
    <t>Fresagem descontínua de revestimento asfáltico - espessura de 6 cm</t>
  </si>
  <si>
    <t>Fresagem descontínua de revestimento asfáltico - espessura de 7 cm</t>
  </si>
  <si>
    <t>Fresagem descontínua de revestimento asfáltico - espessura de 8 cm</t>
  </si>
  <si>
    <t>Injeção de adesivo estrutural à base de resina epóxi de baixa viscosidade para tratamento de fissuras em estruturas de concreto - fornecimento e aplicação manual</t>
  </si>
  <si>
    <t>Injeção de adesivo estrutural à base de resina epóxi de baixa viscosidade para tratamento de fissuras em estruturas de concreto - fornecimento e aplicação mecanizada</t>
  </si>
  <si>
    <t>Limpeza de bueiro</t>
  </si>
  <si>
    <t>Limpeza de descida d'água</t>
  </si>
  <si>
    <t>Limpeza de emulsão asfáltica ou asfalto diluído derramados na pista - remoção com minicarregadeira com vassoura e descarga livre</t>
  </si>
  <si>
    <t>Limpeza de líquidos combustíveis derramados na pista - remoção com minicarregadeira com vassoura e descarga livre</t>
  </si>
  <si>
    <t>Limpeza de material asfáltico derramado fora da pista - remoção com escavadeira hidráulica e caminhão basculante</t>
  </si>
  <si>
    <t>Limpeza de placa de sinalização</t>
  </si>
  <si>
    <t>Limpeza de ponte</t>
  </si>
  <si>
    <t>Limpeza de sarjeta e meio-fio</t>
  </si>
  <si>
    <t>Limpeza de vala de drenagem</t>
  </si>
  <si>
    <t>Limpeza de valeta de corte</t>
  </si>
  <si>
    <t>Limpeza e desobstrução de dispositivos de drenagem em OAE</t>
  </si>
  <si>
    <t>Limpeza e desobstrução de drenos de obras de contenção</t>
  </si>
  <si>
    <t>Limpeza e desobstrução mecanizada de bueiros com diâmetro acima de 1,00 até 1,50 m</t>
  </si>
  <si>
    <t>Limpeza e desobstrução mecanizada de bueiros com diâmetro de até 1,00 m</t>
  </si>
  <si>
    <t>Limpeza e enchimento com resina epóxi de fissuras niveladas com abertura máxima de 0,4 mm e profundidade de 20 mm em pavimento de concreto que não atravessam toda a espessura da placa</t>
  </si>
  <si>
    <t>Limpeza e remoção de vegetação junto aos aparelhos de apoio de OAE com o uso de herbicida</t>
  </si>
  <si>
    <t>Limpeza e remoção de vegetação nas juntas de dilatação com o uso de herbicida</t>
  </si>
  <si>
    <t>Limpeza e remoção manual de material retido em terra firme em OAE</t>
  </si>
  <si>
    <t>Limpeza em superfície de concreto com escova de aço</t>
  </si>
  <si>
    <t>Limpeza, serragem e enchimento de fissuras niveladas com abertura entre 0,4 mm e 1,0 mm e profundidade de 25 mm em pavimento de concreto com CAP</t>
  </si>
  <si>
    <t>Limpeza, serragem e enchimento de fissuras niveladas com abertura entre 0,4 mm e 1,0 mm e profundidade de 25 mm em pavimento de concreto com CAP com polímero</t>
  </si>
  <si>
    <t>Limpeza, serragem e enchimento de fissuras niveladas com abertura entre 0,4 mm e 1,0 mm e profundidade de 25 mm em pavimento de concreto com selante elástico a frio</t>
  </si>
  <si>
    <t>Lixamento mecanizado em superfície de concreto</t>
  </si>
  <si>
    <t>Material de base</t>
  </si>
  <si>
    <t>Mistura betuminosa</t>
  </si>
  <si>
    <t>Mistura betuminosa a frio executada em betoneira - faixa C - areia e brita comerciais</t>
  </si>
  <si>
    <t>Poda de árvores com 5,0 m a 7,5 m de altura</t>
  </si>
  <si>
    <t>Poda de árvores com 7,5 m a 10 m de altura</t>
  </si>
  <si>
    <t>Poda de árvores com até 5 m de altura</t>
  </si>
  <si>
    <t>Poda de árvores com mais de 10 m de altura</t>
  </si>
  <si>
    <t>Reassentamento manual de meio-fio com material arrancado da pista</t>
  </si>
  <si>
    <t>Recomposição de camada granular do pavimento com material de jazida</t>
  </si>
  <si>
    <t>Recomposição de erosão em corte ou aterro com material de jazida</t>
  </si>
  <si>
    <t>Recomposição de placa de sinalização</t>
  </si>
  <si>
    <t>Recomposição de revestimento primário com material de jazida</t>
  </si>
  <si>
    <t>Recomposição manual de aterro com material de jazida</t>
  </si>
  <si>
    <t>Recomposição mecanizada de aterro com material de jazida</t>
  </si>
  <si>
    <t>Recomposição parcial de cerca com mourão de concreto - arame</t>
  </si>
  <si>
    <t>Recomposição parcial de cerca com mourão de concreto seção quadrada - mourão - areia e brita comerciais</t>
  </si>
  <si>
    <t>Recomposição parcial de cerca com mourão de concreto seção quadrada - mourão - areia extraída e brita produzida</t>
  </si>
  <si>
    <t>Recomposição parcial de cerca com mourão de concreto seção triangular - mourão - areia e brita comerciais</t>
  </si>
  <si>
    <t>Recomposição parcial de cerca com mourão de concreto seção triangular - mourão - areia extraída e brita comercial</t>
  </si>
  <si>
    <t>Recomposição parcial de cerca com mourão de madeira - arame</t>
  </si>
  <si>
    <t>Recomposição parcial de cerca com mourão de madeira - mourão</t>
  </si>
  <si>
    <t>Recomposição total de cerca com mourão de concreto seção quadrada - areia e brita comerciais</t>
  </si>
  <si>
    <t>Recomposição total de cerca com mourão de concreto seção quadrada - areia extraída e brita produzida</t>
  </si>
  <si>
    <t>Recomposição total de cerca com mourão de concreto seção triangular - areia e brita comerciais</t>
  </si>
  <si>
    <t>Recomposição total de cerca com mourão de concreto seção triangular - areia extraída e brita produzida</t>
  </si>
  <si>
    <t>Recomposição total de cerca com mourão de madeira</t>
  </si>
  <si>
    <t>Reconformação da plataforma</t>
  </si>
  <si>
    <t>Recuperação de desgaste superficial em pavimentos de concreto</t>
  </si>
  <si>
    <t>Regularização de taludes e valas com soquete vibratório</t>
  </si>
  <si>
    <t>Regularização mecânica da faixa de domínio</t>
  </si>
  <si>
    <t>Remendo profundo com imprimação com asfalto diluído - demolição manual</t>
  </si>
  <si>
    <t>Remendo profundo com imprimação com asfalto diluído - demolição mecânica e corte com serra</t>
  </si>
  <si>
    <t>Remendo profundo com imprimação com emulsão asfáltica - demolição manual</t>
  </si>
  <si>
    <t>Remendo profundo com imprimação com emulsão asfáltica - demolição mecânica e corte com serra</t>
  </si>
  <si>
    <t>Remoção de animais de grande porte mortos em rodovia - carga e descarga com guindauto</t>
  </si>
  <si>
    <t>Remoção de animais de pequeno porte mortos em rodovia - carga manual</t>
  </si>
  <si>
    <t>Remoção de emborrachados de pneus em rodovia</t>
  </si>
  <si>
    <t>Remoção de espécimes arbóreos de 20 a 40 m tombados na pista</t>
  </si>
  <si>
    <t>Remoção de espécimes arbóreos de até 20 m tombados na pista</t>
  </si>
  <si>
    <t>Remoção de grãos, agregados e solos derramados na pista em rodovias</t>
  </si>
  <si>
    <t>Remoção de sucatas derramadas em rodovia - cinta com utilização de 100 vezes</t>
  </si>
  <si>
    <t>Remoção de veículos de grande porte incendiados em rodovia - carga e descarga com guindaste - cinta com utilização de 100 vezes</t>
  </si>
  <si>
    <t>Remoção de veículos de grande porte tombados em rodovia - cinta com utilização de 100 vezes</t>
  </si>
  <si>
    <t>Remoção de veículos de médio porte incendiados em rodovia - carga e descarga com guindaste - cinta com utilização de 100 vezes</t>
  </si>
  <si>
    <t>Remoção de veículos de médio porte tombados em rodovia - cinta com utilização de 100 vezes</t>
  </si>
  <si>
    <t>Remoção de veículos de pequeno porte incendiados em rodovia - carga e descarga com guindauto - cinta com utilização de 100 vezes</t>
  </si>
  <si>
    <t>Remoção de veículos de pequeno porte tombados em rodovia - cinta com utilização de 100 vezes</t>
  </si>
  <si>
    <t>Remoção de vestígios de óleo ou graxa na superfície do revestimento do pavimento</t>
  </si>
  <si>
    <t>Remoção de vidros, caixas e engradados derramados na pista em rodovia</t>
  </si>
  <si>
    <t>Remoção manual de barreira em rocha</t>
  </si>
  <si>
    <t>Remoção manual de barreira em solo</t>
  </si>
  <si>
    <t>Remoção manual de camada granular do pavimento</t>
  </si>
  <si>
    <t>Remoção manual de revestimento asfáltico</t>
  </si>
  <si>
    <t>Remoção manual de vegetação daninha</t>
  </si>
  <si>
    <t>Remoção manual de vegetação daninha em frestas</t>
  </si>
  <si>
    <t>Remoção mecanizada de barreira em rocha</t>
  </si>
  <si>
    <t>Remoção mecanizada de barreira em solo</t>
  </si>
  <si>
    <t>Remoção mecanizada de camada granular do pavimento</t>
  </si>
  <si>
    <t>Remoção mecanizada de revestimento asfáltico</t>
  </si>
  <si>
    <t>Reparo localizado com pintura de ligação - demolição mecânica e corte com serra</t>
  </si>
  <si>
    <t>Reparo no interior de placa de pavimento de concreto</t>
  </si>
  <si>
    <t>Roçada com roçadeira costal</t>
  </si>
  <si>
    <t>ha</t>
  </si>
  <si>
    <t>Roçada manual</t>
  </si>
  <si>
    <t>Roçada manual de capim colonião</t>
  </si>
  <si>
    <t>Roçada mecanizada com roçadeira articulada</t>
  </si>
  <si>
    <t>Roçada mecanizada com roçadeira de arraste</t>
  </si>
  <si>
    <t>Selagem de trincas mecanizada em pavimento flexível com emulsão - areia comercial</t>
  </si>
  <si>
    <t>Selagem superficial de fissuras com adesivo estrutural à base de resina epóxi de alta viscosidade, inclusive limpeza superficial - fornecimento e aplicação</t>
  </si>
  <si>
    <t>Solo brita para base de remendo profundo - brita comercial</t>
  </si>
  <si>
    <t>Solo melhorado com cimento para base de remendo profundo</t>
  </si>
  <si>
    <t>Solo para base de remendo profundo</t>
  </si>
  <si>
    <t>Substituição de balizador - areia e brita comerciais</t>
  </si>
  <si>
    <t>Substituição de balizador - areia extraída e brita produzida</t>
  </si>
  <si>
    <t>Substituição de cartucho de absorção de energia tipo A - fornecimento e instalação, e reposicionamento do amortecedor retrátil</t>
  </si>
  <si>
    <t>Substituição de cartucho de absorção de energia tipo B - fornecimento, instalação e reposicionamento do amortecedor retrátil</t>
  </si>
  <si>
    <t>Tapa buraco com pintura de ligação - demolição com serra corta piso</t>
  </si>
  <si>
    <t>Tapa buraco com pintura de ligação - demolição manual</t>
  </si>
  <si>
    <t>Tela de proteção para roçada em tubo galvanizado 4,0 X 1,5 m - confecção</t>
  </si>
  <si>
    <t>Tratamento de fissuras do tipo rendilhado em pavimentos de concreto</t>
  </si>
  <si>
    <t>Tratamento de fissuras transversais com abertura maior que 1,0 mm em pavimentos de concreto</t>
  </si>
  <si>
    <t>Trituração de galhos e troncos com diâmetro de até 350 mm</t>
  </si>
  <si>
    <t>Balizador cônico refletivo em polietileno semiflexível de 114 x 11 x 40 cm - utilização de 150 ciclos - fornecimento, 01 implantação e 01 retirada diária</t>
  </si>
  <si>
    <t>un.dia</t>
  </si>
  <si>
    <t>Balizador de concreto - areia e brita comerciais - fornecimento e implantação</t>
  </si>
  <si>
    <t>Balizador de concreto - areia extraída e brita produzida - fornecimento e implantação</t>
  </si>
  <si>
    <t>Barreira de sinalização tipo I de direcionamento ou bloqueio - confecção</t>
  </si>
  <si>
    <t>Barreira de sinalização tipo I de direcionamento ou bloqueio - utilização de 150 ciclos - fornecimento, 01 implantação e 01 retirada diária</t>
  </si>
  <si>
    <t>Barreira de sinalização tipo I de direcionamento ou bloqueio contínua - confecção</t>
  </si>
  <si>
    <t>Barreira de sinalização tipo I de direcionamento ou bloqueio contínua - utilização de 150 ciclos - fornecimento, 01 implantação e 01 retirada diária</t>
  </si>
  <si>
    <t>m.dia</t>
  </si>
  <si>
    <t>Barreira de sinalização tipo II de direcionamento ou bloqueio - confecção</t>
  </si>
  <si>
    <t>Barreira de sinalização tipo II de direcionamento ou bloqueio - utilização de 150 ciclos - fornecimento, 01 implantação e 01 retirada diária</t>
  </si>
  <si>
    <t>Barreira de sinalização tipo III de direcionamento ou bloqueio - confecção</t>
  </si>
  <si>
    <t>Barreira de sinalização tipo III de direcionamento ou bloqueio - utilização de 150 ciclos - fornecimento, 01 implantação e 01 retirada diária</t>
  </si>
  <si>
    <t>Barreira plástica articulável modular 240 x 100 cm na cor amarela - utilização de 600 ciclos - fornecimento, 01 implantação e 01 retirada diária</t>
  </si>
  <si>
    <t>Barreira plástica monobloco para canalização de trânsito - 101 x 50 x 55 cm - utilização de 600 ciclos - fornecimento, 01 implantação e 01 retirada diária</t>
  </si>
  <si>
    <t>Barreira plástica para canalização de trânsito - 60 x 45 x 60 cm - utilização de 600 ciclos - fornecimento, 01 implantação e 01 retirada diária</t>
  </si>
  <si>
    <t>Cavalete em perfil metálico para placa de sinalização - 1,00 m x 1,00 m - confecção</t>
  </si>
  <si>
    <t>Cavalete em polietileno zebrado com faixa refletiva - H = 1,00 m - utilização de 600 ciclos - fornecimento, 01 implantação e 01 retirada diária</t>
  </si>
  <si>
    <t>Cavalete em polietileno zebrado com faixa refletiva e com sinalizador a LED com bateria - H = 1,00 m - utilização de 600 ciclos - fornecimento, 01 implantação e 01 retirada diária</t>
  </si>
  <si>
    <t>Cilindro canalizador de tráfego com base quadrada de 111 x 56 x 56 cm - utilização de 600 ciclos - fornecimento, 01 implantação e 01 retirada diária</t>
  </si>
  <si>
    <t>Cilindro flexível delimitador de tráfego com duas faixas refletivas e chumbador - D = 20 cm e H = 80 cm</t>
  </si>
  <si>
    <t>Cone plástico para canalização de trânsito - utilização de 150 ciclos - fornecimento, 01 implantação e 01 retirada diária</t>
  </si>
  <si>
    <t>Dispositivo de direcionamento ou bloqueio tipo tapume - confecção</t>
  </si>
  <si>
    <t>Dispositivo de direcionamento ou bloqueio tipo tapume - utilização de 150 ciclos - fornecimento, 01 implantação e 01 retirada diária</t>
  </si>
  <si>
    <t>m².dia</t>
  </si>
  <si>
    <t>Dispositivo de direcionamento ou bloqueio tipo tela plástica com suporte fixo - confecção</t>
  </si>
  <si>
    <t>Dispositivo de direcionamento ou bloqueio tipo tela plástica com suporte fixo - utilização de 150 ciclos - fornecimento, 01 implantação e 01 retirada diária</t>
  </si>
  <si>
    <t>Dispositivo de direcionamento ou bloqueio tipo tela plástica com suporte móvel afixado em bloco de concreto - confecção</t>
  </si>
  <si>
    <t>Dispositivo de direcionamento ou bloqueio tipo tela plástica com suporte móvel afixado em bloco de concreto - utilização de 150 ciclos - fornecimento, 01 implantação e 01 retirada diária</t>
  </si>
  <si>
    <t>Fabricação de balizador de concreto - seção circular de 10 cm - areia e brita comerciais</t>
  </si>
  <si>
    <t>Fabricação de balizador de concreto - seção circular de 10 cm - areia extraída e brita produzida</t>
  </si>
  <si>
    <t>Fita zebrada para dispositivos de canalização de trânsito - fornecimento, implantação e retirada</t>
  </si>
  <si>
    <t>Laminado elastoplástico para sinalização horizontal - espessura de 1,5 mm - fornecimento e implantação</t>
  </si>
  <si>
    <t>Luz de advertência e bateria para dispositivos de sinalização - utilização de 200 ciclos - fornecimento, 01 implantação e 01 retirada diária</t>
  </si>
  <si>
    <t>Manutenção/recomposição de sinalização - pintura de faixa com tinta acrílica - espessura de 0,4 mm</t>
  </si>
  <si>
    <t>Manutenção/recomposição de sinalização - pintura de faixa com tinta acrílica - espessura de 0,6 mm</t>
  </si>
  <si>
    <t>Manutenção/recomposição de sinalização - pintura de faixa com tinta acrílica emulsionada em água - espessura de 0,3 mm</t>
  </si>
  <si>
    <t>Manutenção/recomposição de sinalização - pintura de faixa com tinta acrílica emulsionada em água - espessura de 0,4 mm</t>
  </si>
  <si>
    <t>Manutenção/recomposição de sinalização - pintura de faixa com tinta acrílica emulsionada em água - espessura de 0,5 mm</t>
  </si>
  <si>
    <t>Operação de sinalização por bandeirola de tecido ou com placa metálica</t>
  </si>
  <si>
    <t>Painel com seta luminosa montado em chassi de caminhão com prancha</t>
  </si>
  <si>
    <t>Painel com seta luminosa montado em chassi de caminhão com prancha e amortecedor retrátil</t>
  </si>
  <si>
    <t>Painel de mensagens variáveis, portátil móvel, LED, com banco fotovoltaico de energia e montado em chassi com engate</t>
  </si>
  <si>
    <t>Pintura de faixa com plástico a frio bicomponente à base de resinas metacrílicas por dispersão (estrutura)</t>
  </si>
  <si>
    <t>Pintura de faixa com plástico a frio bicomponente à base de resinas metacrílicas por extrusão (alto relevo)</t>
  </si>
  <si>
    <t>Pintura de faixa com plástico a frio bicomponente à base de resinas metacrílicas por extrusão (plano) - espessura de 1,5 mm</t>
  </si>
  <si>
    <t>Pintura de faixa com plástico a frio bicomponente à base de resinas metacrílicas por extrusão (plano) - espessura de 3,0 mm</t>
  </si>
  <si>
    <t>Pintura de faixa com plástico a frio tricomponente à base de resinas metacrílicas por aspersão - espessura de 0,6 mm</t>
  </si>
  <si>
    <t>Pintura de faixa com termoplástico em alto relevo tipo I por extrusão - relevo duplo com base</t>
  </si>
  <si>
    <t>Pintura de faixa com termoplástico em alto relevo tipo II por extrusão - relevo simples ranhurado com base</t>
  </si>
  <si>
    <t>Pintura de faixa com termoplástico em alto relevo tipo III por extrusão - relevo simples com base</t>
  </si>
  <si>
    <t>Pintura de faixa com termoplástico em alto relevo tipo IV por extrusão - relevo simples sem base</t>
  </si>
  <si>
    <t>Pintura de faixa com termoplástico em alto relevo tipo V por extrusão - relevo multipontos sem base (gotas)</t>
  </si>
  <si>
    <t>Pintura de faixa com termoplástico em alto relevo tipo VI por extrusão - relevo multipontos sem base (calotas)</t>
  </si>
  <si>
    <t>Pintura de faixa com termoplástico por aspersão - espessura de 1,5 mm</t>
  </si>
  <si>
    <t>Pintura de faixa com tinta acrílica - espessura de 0,4 mm</t>
  </si>
  <si>
    <t>Pintura de faixa com tinta acrílica - espessura de 0,6 mm</t>
  </si>
  <si>
    <t>Pintura de faixa com tinta acrílica emulsionada em água - espessura de 0,3 mm</t>
  </si>
  <si>
    <t>Pintura de faixa com tinta acrílica emulsionada em água - espessura de 0,4 mm</t>
  </si>
  <si>
    <t>Pintura de faixa com tinta acrílica emulsionada em água - espessura de 0,5 mm</t>
  </si>
  <si>
    <t>Pintura de setas e zebrados com termoplástico por aspersão - espessura de 1,5 mm</t>
  </si>
  <si>
    <t>Pintura de setas e zebrados com termoplástico por extrusão - espessura de 3,0 mm</t>
  </si>
  <si>
    <t>Pintura de setas e zebrados com tinta acrílica - espessura de 0,4 mm</t>
  </si>
  <si>
    <t>Pintura de setas e zebrados com tinta acrílica - espessura de 0,6 mm</t>
  </si>
  <si>
    <t>Pintura de setas e zebrados com tinta acrílica emulsionada em água - espessura de 0,3 mm</t>
  </si>
  <si>
    <t>Pintura de setas e zebrados com tinta acrílica emulsionada em água - espessura de 0,4 mm</t>
  </si>
  <si>
    <t>Pintura de setas e zebrados com tinta acrílica emulsionada em água - espessura de 0,5 mm</t>
  </si>
  <si>
    <t>Pintura eletrostática a pó com tinta poliéster em chapa de aço</t>
  </si>
  <si>
    <t>Placa de advertência em aço, lado de 0,60 m - película retrorrefletiva tipo I + SI - fornecimento e implantação</t>
  </si>
  <si>
    <t>Placa de advertência em aço, lado de 0,80 m - película retrorrefletiva tipo I + SI - fornecimento e implantação</t>
  </si>
  <si>
    <t>Placa de advertência em aço, lado de 1,00 m - película retrorrefletiva tipo I + SI - fornecimento e implantação</t>
  </si>
  <si>
    <t>Placa de advertência em aço, lado de 1,20 m - película retrorrefletiva tipo III + SI - fornecimento e implantação</t>
  </si>
  <si>
    <t>Placa de advertência em fibra, lado de 0,60 m - película retrorrefletiva tipo I + SI - fornecimento e implantação</t>
  </si>
  <si>
    <t>Placa de advertência em fibra, lado de 0,80 m - película retrorrefletiva tipo I + SI - fornecimento e implantação</t>
  </si>
  <si>
    <t>Placa de advertência em fibra, lado de 1,00 m - película retrorrefletiva tipo I + SI - fornecimento e implantação</t>
  </si>
  <si>
    <t>Placa de advertência em fibra, lado de 1,20 m - película retrorrefletiva tipo III + SI - fornecimento e implantação</t>
  </si>
  <si>
    <t>Placa de advertência para sinalização de obras montada em suporte metálico móvel, lado 1,00 m - utilização de 600 ciclos - fornecimento, 01 implantação e 01 retirada diária</t>
  </si>
  <si>
    <t>Placa de marco quilométrico em aço - 0,60 x 0,865 m - película retrorrefletiva tipo I + I - fornecimento e implantação</t>
  </si>
  <si>
    <t>Placa de marco quilométrico em aço - 0,70 x 1,00 m - película retrorrefletiva tipo I + III - fornecimento e implantação</t>
  </si>
  <si>
    <t>Placa de marco quilométrico em fibra - 0,60 x 0,865 m - película retrorrefletiva tipo I + I - fornecimento e implantação</t>
  </si>
  <si>
    <t>Placa de marco quilométrico em fibra - 0,70 x 1,00 m - película retrorrefletiva tipo I + III - fornecimento e implantação</t>
  </si>
  <si>
    <t>Placa de regulamentação em aço D = 0,60 m - película retrorrefletiva tipo I + SI - fornecimento e implantação</t>
  </si>
  <si>
    <t>Placa de regulamentação em aço D = 0,80 m - película retrorrefletiva tipo I + SI - fornecimento e implantação</t>
  </si>
  <si>
    <t>Placa de regulamentação em aço D = 1,00 m - película retrorrefletiva tipo I + SI - fornecimento e implantação</t>
  </si>
  <si>
    <t>Placa de regulamentação em aço D = 1,20 m - película retrorrefletiva tipo III + SI - fornecimento e implantação</t>
  </si>
  <si>
    <t>Placa de regulamentação em aço, R1 lado 0,248 m - película retrorrefletiva tipo I + SI - fornecimento e implantação</t>
  </si>
  <si>
    <t>Placa de regulamentação em aço, R1 lado 0,331 m - película retrorrefletiva tipo I + SI - fornecimento e implantação</t>
  </si>
  <si>
    <t>Placa de regulamentação em aço, R1 lado 0,414 m - película retrorrefletiva tipo I + SI - fornecimento e implantação</t>
  </si>
  <si>
    <t>Placa de regulamentação em aço, R1 lado 0,497 m - película retrorrefletiva tipo III + SI - fornecimento e implantação</t>
  </si>
  <si>
    <t>Placa de regulamentação em aço, R2 lado 0,60 m - película retrorrefletiva tipo I + SI - fornecimento e implantação</t>
  </si>
  <si>
    <t>Placa de regulamentação em aço, R2 lado 0,80 m - película retrorrefletiva tipo I + SI - fornecimento e implantação</t>
  </si>
  <si>
    <t>Placa de regulamentação em aço, R2 lado 1,00 m - película retrorrefletiva tipo I + SI - fornecimento e implantação</t>
  </si>
  <si>
    <t>Placa de regulamentação em aço, R2 lado 1,20 m - película retrorrefletiva tipo III + SI - fornecimento e implantação</t>
  </si>
  <si>
    <t>Placa de regulamentação em fibra, D = 0,60 m - película retrorrefletiva tipo I + SI - fornecimento e implantação</t>
  </si>
  <si>
    <t>Placa de regulamentação em fibra, D = 0,80 m - película retrorrefletiva tipo I + SI - fornecimento e implantação</t>
  </si>
  <si>
    <t>Placa de regulamentação em fibra, D = 1,00 m - película retrorrefletiva tipo I + SI - fornecimento e implantação</t>
  </si>
  <si>
    <t>Placa de regulamentação em fibra, D = 1,20 m - película retrorrefletiva tipo III + SI - fornecimento e implantação</t>
  </si>
  <si>
    <t>Placa de regulamentação em fibra, R1 lado 0,248 m - película retrorrefletiva tipo I + SI - fornecimento e implantação</t>
  </si>
  <si>
    <t>Placa de regulamentação em fibra, R1 lado 0,331 m - película retrorrefletiva tipo I + SI - fornecimento e implantação</t>
  </si>
  <si>
    <t>Placa de regulamentação em fibra, R1 lado 0,414 m - película retrorrefletiva tipo I + SI - fornecimento e implantação</t>
  </si>
  <si>
    <t>Placa de regulamentação em fibra, R1 lado 0,497 m - película retrorrefletiva tipo III + SI - fornecimento e implantação</t>
  </si>
  <si>
    <t>Placa de regulamentação em fibra, R2 lado 0,60 m - película retrorrefletiva tipo I + SI - fornecimento e implantação</t>
  </si>
  <si>
    <t>Placa de regulamentação em fibra, R2 lado 0,80 m - película retrorrefletiva tipo I + SI - fornecimento e implantação</t>
  </si>
  <si>
    <t>Placa de regulamentação em fibra, R2 lado 1,00 m - película retrorrefletiva tipo I + SI - fornecimento e implantação</t>
  </si>
  <si>
    <t>Placa de regulamentação em fibra, R2 lado 1,20 m - película retrorrefletiva tipo I + SI - fornecimento e implantação</t>
  </si>
  <si>
    <t>Placa de regulamentação para sinalização de obras montada em suporte metálico móvel - D = 1,00 m - utilização de 600 ciclos - fornecimento, 01 implantação e 01 retirada diária</t>
  </si>
  <si>
    <t>Placa de regulamentação para sinalização de obras montada em suporte metálico móvel, R1 lado 0,414 m - utilização de 600 ciclos - fornecimento, 01 implantação e 01 retirada diária</t>
  </si>
  <si>
    <t>Placa de regulamentação para sinalização de obras montada em suporte metálico móvel, R2 lado 1,00 m - utilização de 600 ciclos - fornecimento, 01 implantação e 01 retirada diária</t>
  </si>
  <si>
    <t>Placa delineador em aço - 0,30 x 0,90 m - película retrorrefletiva tipo I + IV - fornecimento e implantação</t>
  </si>
  <si>
    <t>Placa delineador em aço - 0,50 x 0,60 m - película retrorrefletiva tipo I + IV - fornecimento e implantação</t>
  </si>
  <si>
    <t>Placa delineador em fibra - 0,30 x 0,90 m - película retrorrefletiva tipo I + IV - fornecimento e implantação</t>
  </si>
  <si>
    <t>Placa delineador em fibra - 0,50 x 0,60 m - película retrorrefletiva tipo I + IV - fornecimento e implantação</t>
  </si>
  <si>
    <t>Placa em aço - 2,00 x 1,00 m - película retrorrefletiva tipo I + I - fornecimento e implantação</t>
  </si>
  <si>
    <t>Placa em aço - 2,00 x 1,00 m - película retrorrefletiva tipo I + III - fornecimento e implantação</t>
  </si>
  <si>
    <t>Placa em aço - 2,00 x 1,00 m - película retrorrefletiva tipo I + X - fornecimento e implantação</t>
  </si>
  <si>
    <t>Placa em aço - 2,00 x 1,00 m - película retrorrefletiva tipo III + III - fornecimento e implantação</t>
  </si>
  <si>
    <t>Placa em aço - 2,00 x 1,00 m - película retrorrefletiva tipo III + X - fornecimento e implantação</t>
  </si>
  <si>
    <t>Placa em aço - 3,00 x 1,50 m - película retrorrefletiva tipo I + I - fornecimento e implantação</t>
  </si>
  <si>
    <t>Placa em aço - 3,00 x 1,50 m - película retrorrefletiva tipo I + III - fornecimento e implantação</t>
  </si>
  <si>
    <t>Placa em aço - 3,00 x 1,50 m - película retrorrefletiva tipo I + X - fornecimento e implantação</t>
  </si>
  <si>
    <t>Placa em aço - 3,00 x 1,50 m - película retrorrefletiva tipo III + III - fornecimento e implantação</t>
  </si>
  <si>
    <t>Placa em aço - 3,00 x 1,50 m - película retrorrefletiva tipo III + X - fornecimento e implantação</t>
  </si>
  <si>
    <t>Placa em aço - 3,00 x 2,00 m - película retrorrefletiva tipo I + I - fornecimento e implantação</t>
  </si>
  <si>
    <t>Placa em aço - 3,00 x 2,00 m - película retrorrefletiva tipo I + III - fornecimento e implantação</t>
  </si>
  <si>
    <t>Placa em aço - 3,00 x 2,00 m - película retrorrefletiva tipo I + X - fornecimento e implantação</t>
  </si>
  <si>
    <t>Placa em aço - 3,00 x 2,00 m - película retrorrefletiva tipo III + III - fornecimento e implantação</t>
  </si>
  <si>
    <t>Placa em aço - 3,00 x 2,00 m - película retrorrefletiva tipo III + X - fornecimento e implantação</t>
  </si>
  <si>
    <t>Placa em aço - 4,00 x 2,00 m - película retrorrefletiva tipo I + I - fornecimento e implantação</t>
  </si>
  <si>
    <t>Placa em aço - 4,00 x 2,00 m - película retrorrefletiva tipo I + III - fornecimento e implantação</t>
  </si>
  <si>
    <t>Placa em aço - 4,00 x 2,00 m - película retrorrefletiva tipo I + X - fornecimento e implantação</t>
  </si>
  <si>
    <t>Placa em aço - 4,00 x 2,00 m - película retrorrefletiva tipo III + III - fornecimento e implantação</t>
  </si>
  <si>
    <t>Placa em aço - 4,00 x 2,00 m - película retrorrefletiva tipo III + X - fornecimento e implantação</t>
  </si>
  <si>
    <t>Placa em aço - 4,00 x 3,00 m - película retrorrefletiva tipo I + I - fornecimento e implantação</t>
  </si>
  <si>
    <t>Placa em aço - 4,00 x 3,00 m - película retrorrefletiva tipo I + III - fornecimento e implantação</t>
  </si>
  <si>
    <t>Placa em aço - 4,00 x 3,00 m - película retrorrefletiva tipo I + X - fornecimento e implantação</t>
  </si>
  <si>
    <t>Placa em aço - 4,00 x 3,00 m - película retrorrefletiva tipo III + III - fornecimento e implantação</t>
  </si>
  <si>
    <t>Placa em aço - 4,00 x 3,00 m - película retrorrefletiva tipo III + X - fornecimento e implantação</t>
  </si>
  <si>
    <t>Placa em aço - película I + I - chapa recuperada - fornecimento e implantação</t>
  </si>
  <si>
    <t>Placa em aço - película I + I - fornecimento e implantação</t>
  </si>
  <si>
    <t>Placa em aço - película I + III - chapa recuperada - fornecimento e implantação</t>
  </si>
  <si>
    <t>Placa em aço - película I + III - fornecimento e implantação</t>
  </si>
  <si>
    <t>Placa em aço - película III + III - chapa recuperada - fornecimento e implantação</t>
  </si>
  <si>
    <t>Placa em aço - película III + III - fornecimento e implantação</t>
  </si>
  <si>
    <t>Placa em aço nº 16 galvanizado com película retrorrefletiva tipo I + I - chapa recuperada - confecção</t>
  </si>
  <si>
    <t>Placa em aço nº 16 galvanizado com película retrorrefletiva tipo I + I - confecção</t>
  </si>
  <si>
    <t>Placa em aço nº 16 galvanizado com película retrorrefletiva tipo I + III - chapa recuperada - confecção</t>
  </si>
  <si>
    <t>Placa em aço nº 16 galvanizado com película retrorrefletiva tipo I + III - confecção</t>
  </si>
  <si>
    <t>Placa em aço nº 16 galvanizado com película retrorrefletiva tipo I + IV - confecção</t>
  </si>
  <si>
    <t>Placa em aço nº 16 galvanizado com película retrorrefletiva tipo I + SI - confecção</t>
  </si>
  <si>
    <t>Placa em aço nº 16 galvanizado com película retrorrefletiva tipo I + X - confecção</t>
  </si>
  <si>
    <t>Placa em aço nº 16 galvanizado com película retrorrefletiva tipo III + III - chapa recuperada - confecção</t>
  </si>
  <si>
    <t>Placa em aço nº 16 galvanizado com película retrorrefletiva tipo III + III - confecção</t>
  </si>
  <si>
    <t>Placa em aço nº 16 galvanizado com película retrorrefletiva tipo III + SI - confecção</t>
  </si>
  <si>
    <t>Placa em aço nº 16 galvanizado com película retrorrefletiva tipo III + X - confecção</t>
  </si>
  <si>
    <t>Placa em aço, modulada - 2,00 x 1,00 m - película retrorrefletiva tipo I + I - fornecimento e implantação</t>
  </si>
  <si>
    <t>Placa em aço, modulada - 2,00 x 1,00 m - película retrorrefletiva tipo I + III - fornecimento e implantação</t>
  </si>
  <si>
    <t>Placa em aço, modulada - 2,00 x 1,00 m - película retrorrefletiva tipo III + III - fornecimento e implantação</t>
  </si>
  <si>
    <t>Placa em aço, modulada - 3,00 x 1,50 m - película retrorrefletiva tipo I + I - fornecimento e implantação</t>
  </si>
  <si>
    <t>Placa em aço, modulada - 3,00 x 1,50 m - película retrorrefletiva tipo I + III - fornecimento e implantação</t>
  </si>
  <si>
    <t>Placa em aço, modulada - 3,00 x 1,50 m - película retrorrefletiva tipo III + III - fornecimento e implantação</t>
  </si>
  <si>
    <t>Placa em aço, modulada - 3,00 x 2,00 m - película retrorrefletiva tipo I + I - fornecimento e implantação</t>
  </si>
  <si>
    <t>Placa em aço, modulada - 3,00 x 2,00 m - película retrorrefletiva tipo I + III - fornecimento e implantação</t>
  </si>
  <si>
    <t>Placa em aço, modulada - 3,00 x 2,00 m - película retrorrefletiva tipo III + III - fornecimento e implantação</t>
  </si>
  <si>
    <t>Placa em aço, modulada - 4,00 x 2,00 m - película retrorrefletiva tipo I + I - fornecimento e implantação</t>
  </si>
  <si>
    <t>Placa em aço, modulada - 4,00 x 2,00 m - película retrorrefletiva tipo I + III - fornecimento e implantação</t>
  </si>
  <si>
    <t>Placa em aço, modulada - 4,00 x 2,00 m - película retrorrefletiva tipo III + III - fornecimento e implantação</t>
  </si>
  <si>
    <t>Placa em aço, modulada - 4,00 x 3,00 m - película retrorrefletiva tipo I + I - fornecimento e implantação</t>
  </si>
  <si>
    <t>Placa em aço, modulada - 4,00 x 3,00 m - película retrorrefletiva tipo I + III - fornecimento e implantação</t>
  </si>
  <si>
    <t>Placa em aço, modulada - 4,00 x 3,00 m - película retrorrefletiva tipo III + III - fornecimento e implantação</t>
  </si>
  <si>
    <t>Placa em aço, modulada - acima de 2 m² - película I + I - fornecimento e implantação</t>
  </si>
  <si>
    <t>Placa em aço, modulada - acima de 2 m² - película I + III - fornecimento e implantação</t>
  </si>
  <si>
    <t>Placa em aço, modulada - acima de 2 m² - película III + III - fornecimento e implantação</t>
  </si>
  <si>
    <t>Placa em alumínio composto de 3 mm, modulada, aérea, com película retrorrefletiva tipo I + III - confecção</t>
  </si>
  <si>
    <t>Placa em alumínio composto de 3 mm, modulada, aérea, com película retrorrefletiva tipo III + III - confecção</t>
  </si>
  <si>
    <t>Placa em alumínio composto de 3 mm, modulada, aérea, com película retrorrefletiva tipo III + X - confecção</t>
  </si>
  <si>
    <t>Placa em alumínio composto de 3 mm, modulada, aérea, com película retrorrefletiva tipo X + SI - confecção</t>
  </si>
  <si>
    <t>Placa em alumínio composto, espessura de 3,0 mm, modulada, aérea - película retrorrefletiva tipo I + III - fornecimento e implantação</t>
  </si>
  <si>
    <t>Placa em alumínio composto, espessura de 3,0 mm, modulada, aérea - película retrorrefletiva tipo III + III - fornecimento e implantação</t>
  </si>
  <si>
    <t>Placa em alumínio composto, espessura de 3,0 mm, modulada, aérea - película retrorrefletiva tipo III + X - fornecimento e implantação</t>
  </si>
  <si>
    <t>Placa em alumínio composto, espessura de 3,0 mm, modulada, aérea - película retrorrefletiva tipo X + SI - fornecimento e implantação</t>
  </si>
  <si>
    <t>Placa em alumínio, espessura de 1,5 mm, modulada, aérea - película retrorrefletiva tipo I + III - fornecimento e implantação</t>
  </si>
  <si>
    <t>Placa em alumínio, espessura de 1,5 mm, modulada, aérea - película retrorrefletiva tipo III + III - fornecimento e implantação</t>
  </si>
  <si>
    <t>Placa em alumínio, espessura de 1,5 mm, modulada, aérea - película retrorrefletiva tipo III + X - fornecimento e implantação</t>
  </si>
  <si>
    <t>Placa em alumínio, espessura de 1,5 mm, modulada, aérea, com película retrorrefletiva tipo I + III - confecção</t>
  </si>
  <si>
    <t>Placa em alumínio, espessura de 1,5 mm, modulada, aérea, com película retrorrefletiva tipo III + III - confecção</t>
  </si>
  <si>
    <t>Placa em alumínio, espessura de 1,5 mm, modulada, aérea, com película retrorrefletiva tipo III + X - confecção</t>
  </si>
  <si>
    <t>Placa em chapa de poliéster reforçada com fibra de vidro com película retrorrefletiva tipo I + I - confecção</t>
  </si>
  <si>
    <t>Placa em chapa de poliéster reforçada com fibra de vidro com película retrorrefletiva tipo I + III - confecção</t>
  </si>
  <si>
    <t>Placa em chapa de poliéster reforçada com fibra de vidro com película retrorrefletiva tipo I + IV - confecção</t>
  </si>
  <si>
    <t>Placa em chapa de poliéster reforçada com fibra de vidro com película retrorrefletiva tipo I + SI - confecção</t>
  </si>
  <si>
    <t>Placa em chapa de poliéster reforçada com fibra de vidro com película retrorrefletiva tipo III + III - confecção</t>
  </si>
  <si>
    <t>Placa em chapa de poliéster reforçada com fibra de vidro com película retrorrefletiva tipo III + SI - confecção</t>
  </si>
  <si>
    <t>Placa em fibra - 2,00 x 1,00 m - película retrorrefletiva tipo I + I - fornecimento e implantação</t>
  </si>
  <si>
    <t>Placa em fibra - 2,00 x 1,00 m - película retrorrefletiva tipo I + III - fornecimento e implantação</t>
  </si>
  <si>
    <t>Placa em fibra - 2,00 x 1,00 m - película retrorrefletiva tipo III + III - fornecimento e implantação</t>
  </si>
  <si>
    <t>Placa em fibra - 3,00 x 1,50 m - película retrorrefletiva tipo I + I - fornecimento e implantação</t>
  </si>
  <si>
    <t>Placa em fibra - 3,00 x 1,50 m - película retrorrefletiva tipo I + III - fornecimento e implantação</t>
  </si>
  <si>
    <t>Placa em fibra - 3,00 x 1,50 m - película retrorrefletiva tipo III + III - fornecimento e implantação</t>
  </si>
  <si>
    <t>Placa em fibra - 3,00 x 2,00 m - película retrorrefletiva tipo I + I - fornecimento e implantação</t>
  </si>
  <si>
    <t>Placa em fibra - 3,00 x 2,00 m - película retrorrefletiva tipo I + III - fornecimento e implantação</t>
  </si>
  <si>
    <t>Placa em fibra - 3,00 x 2,00 m - película retrorrefletiva tipo III + III - fornecimento e implantação</t>
  </si>
  <si>
    <t>Placa em fibra - 4,00 x 2,00 m - película retrorrefletiva tipo I + I - fornecimento e implantação</t>
  </si>
  <si>
    <t>Placa em fibra - 4,00 x 2,00 m - película retrorrefletiva tipo I + III - fornecimento e implantação</t>
  </si>
  <si>
    <t>Placa em fibra - 4,00 x 2,00 m - película retrorrefletiva tipo III + III - fornecimento e implantação</t>
  </si>
  <si>
    <t>Placa em fibra - 4,00 x 3,00 m - película retrorrefletiva tipo I + I - fornecimento e implantação</t>
  </si>
  <si>
    <t>Placa em fibra - 4,00 x 3,00 m - película retrorrefletiva tipo I + III - fornecimento e implantação</t>
  </si>
  <si>
    <t>Placa em fibra - 4,00 x 3,00 m - película retrorrefletiva tipo III + III - fornecimento e implantação</t>
  </si>
  <si>
    <t>Placa em fibra - película I + I - fornecimento e implantação</t>
  </si>
  <si>
    <t>Placa em fibra - película I + III - fornecimento e implantação</t>
  </si>
  <si>
    <t>Placa em fibra - película III + III - fornecimento e implantação</t>
  </si>
  <si>
    <t>Placa em fibra, modulada, aérea - película retrorrefletiva tipo I + III - fornecimento e implantação</t>
  </si>
  <si>
    <t>Placa em fibra, modulada, aérea - película retrorrefletiva tipo III + III - fornecimento e implantação</t>
  </si>
  <si>
    <t>Placa em fibra, modulada, aérea - película retrorrefletiva tipo III + X - fornecimento e implantação</t>
  </si>
  <si>
    <t>Placa modulada em aço nº 18 galvanizado com película retrorrefletiva tipo I + I - confecção</t>
  </si>
  <si>
    <t>Placa modulada em aço nº 18 galvanizado com película retrorrefletiva tipo I + III - confecção</t>
  </si>
  <si>
    <t>Placa modulada em aço nº 18 galvanizado com película retrorrefletiva tipo III + III - confecção</t>
  </si>
  <si>
    <t>Placa modulada em chapa de poliéster reforçada com fibra de vidro, aérea, com película retrorrefletiva tipo I + III - confecção</t>
  </si>
  <si>
    <t>Placa modulada em chapa de poliéster reforçada com fibra de vidro, aérea, com película retrorrefletiva tipo III + III - confecção</t>
  </si>
  <si>
    <t>Placa modulada em chapa de poliéster reforçada com fibra de vidro, aérea, com película retrorrefletiva tipo III + X - confecção</t>
  </si>
  <si>
    <t>Placa para sinalização de obras montada em cavalete metálico - 1,00 x 1,00 m - utilização de 600 ciclos - fornecimento, 01 implantação e 01 retirada diária</t>
  </si>
  <si>
    <t>Pórtico metálico com vão de 15,9 m, vento de 35 m/s e área de exposição de até 23,85 m² - fornecimento e implantação - areia e brita comerciais</t>
  </si>
  <si>
    <t>Pórtico metálico com vão de 15,9 m, vento de 35 m/s e área de exposição de até 23,85 m² - fornecimento e implantação - areia extraída e brita produzida</t>
  </si>
  <si>
    <t>Pórtico metálico com vão de 15,9 m, vento de 40 m/s e área de exposição de até 23,85 m² - fornecimento e implantação - areia e brita comerciais</t>
  </si>
  <si>
    <t>Pórtico metálico com vão de 15,9 m, vento de 40 m/s e área de exposição de até 23,85 m² - fornecimento e implantação - areia extraída e brita produzida</t>
  </si>
  <si>
    <t>Pórtico metálico com vão de 15,9 m, vento de 45 m/s e área de exposição de até 23,85 m² - fornecimento e implantação - areia e brita comerciais</t>
  </si>
  <si>
    <t>Pórtico metálico com vão de 15,9 m, vento de 45 m/s e área de exposição de até 23,85 m² - fornecimento e implantação - areia extraída e brita produzida</t>
  </si>
  <si>
    <t>Recuperação de chapa em aço para placa de sinalização</t>
  </si>
  <si>
    <t>Remoção da estrutura de pórtico metálico</t>
  </si>
  <si>
    <t>Remoção da estrutura de semipórtico duplo metálico</t>
  </si>
  <si>
    <t>Remoção da estrutura de semipórtico metálico</t>
  </si>
  <si>
    <t>Remoção de placa de sinalização</t>
  </si>
  <si>
    <t>Remoção de sinalização horizontal com maçarico</t>
  </si>
  <si>
    <t>Remoção de sinalização horizontal por fresagem</t>
  </si>
  <si>
    <t>Remoção de sinalização horizontal tipo pintura acrílica por jateamento abrasivo úmido com vidro - utilização de 3 vezes</t>
  </si>
  <si>
    <t>Semáforo móvel com 3 lentes D = 200 mm</t>
  </si>
  <si>
    <t>Semipórtico duplo metálico com vão de 2 x 8,3 m, vento de 35 m/s e área de exposição de até 2 x 12,45 m² - fornecimento e implantação - areia e brita comerciais</t>
  </si>
  <si>
    <t>Semipórtico duplo metálico com vão de 2 x 8,3 m, vento de 35 m/s e área de exposição de até 2 x 12,45 m² - fornecimento e implantação - areia extraída e brita produzida</t>
  </si>
  <si>
    <t>Semipórtico duplo metálico com vão de 2 x 8,3 m, vento de 40 m/s e área de exposição de até 2 x 12,45 m² - fornecimento e implantação - areia e brita comerciais</t>
  </si>
  <si>
    <t>Semipórtico duplo metálico com vão de 2 x 8,3 m, vento de 40 m/s e área de exposição de até 2 x 12,45 m² - fornecimento e implantação - areia extraída e brita produzida</t>
  </si>
  <si>
    <t>Semipórtico duplo metálico com vão de 2 x 8,3 m, vento de 45 m/s e área de exposição de até 2 x 12,45 m² - fornecimento e implantação - areia e brita comerciais</t>
  </si>
  <si>
    <t>Semipórtico duplo metálico com vão de 2 x 8,3 m, vento de 45 m/s e área de exposição de até 2 x 12,45 m² - fornecimento e implantação - areia extraída e brita produzida</t>
  </si>
  <si>
    <t>Semipórtico metálico com vão de 8,3 m, vento de 35 m/s e área de exposição de até 12,45 m² - fornecimento e implantação - areia e brita comerciais</t>
  </si>
  <si>
    <t>Semipórtico metálico com vão de 8,3 m, vento de 35 m/s e área de exposição de até 12,45 m² - fornecimento e implantação - areia extraída e brita produzida</t>
  </si>
  <si>
    <t>Semipórtico metálico com vão de 8,3 m, vento de 40 m/s e área de exposição de até 12,45 m² - fornecimento e implantação - areia e brita comerciais</t>
  </si>
  <si>
    <t>Semipórtico metálico com vão de 8,3 m, vento de 40 m/s e área de exposição de até 12,45 m² - fornecimento e implantação - areia extraída e brita produzida</t>
  </si>
  <si>
    <t>Semipórtico metálico com vão de 8,3 m, vento de 45 m/s e área de exposição de até 12,45 m² - fornecimento e implantação - areia e brita comerciais</t>
  </si>
  <si>
    <t>Semipórtico metálico com vão de 8,3 m, vento de 45 m/s e área de exposição de até 12,45 m² - fornecimento e implantação - areia extraída e brita produzida</t>
  </si>
  <si>
    <t>Sinalizador direcional móvel, LED, com banco fotovoltaico de energia e montado em chassi com engate</t>
  </si>
  <si>
    <t>Suporte duplo metálico galvanizado para placas - 3,00 x 1,50 m - fornecimento e implantação</t>
  </si>
  <si>
    <t>Suporte duplo metálico galvanizado para placas - 3,00 x 2,00 m - fornecimento e implantação</t>
  </si>
  <si>
    <t>Suporte duplo metálico galvanizado para placas - 4,00 x 2,00 m - fornecimento e implantação</t>
  </si>
  <si>
    <t>Suporte duplo metálico galvanizado para placas - 4,00 x 3,00 m - fornecimento e implantação</t>
  </si>
  <si>
    <t>Suporte metálico galvanizado para marco quilométrico - fornecimento e implantação</t>
  </si>
  <si>
    <t>Suporte metálico galvanizado para placa de advertência ou regulamentação - lado ou diâmetro de 0,60 m - fornecimento e implantação</t>
  </si>
  <si>
    <t>Suporte metálico galvanizado para placa de advertência ou regulamentação - lado ou diâmetro de 0,80 m - fornecimento e implantação</t>
  </si>
  <si>
    <t>Suporte metálico galvanizado para placa de advertência ou regulamentação - lado ou diâmetro de 1,00 m - fornecimento e implantação</t>
  </si>
  <si>
    <t>Suporte metálico galvanizado para placa de advertência ou regulamentação - lado ou diâmetro de 1,20 m - fornecimento e implantação</t>
  </si>
  <si>
    <t>Suporte metálico galvanizado para placa de regulamentação - R1 - lado de 0,248 m - fornecimento e implantação</t>
  </si>
  <si>
    <t>Suporte metálico galvanizado para placa de regulamentação - R1 - lado de 0,331 m - fornecimento e implantação</t>
  </si>
  <si>
    <t>Suporte metálico galvanizado para placa de regulamentação - R1 - lado de 0,414 m - fornecimento e implantação</t>
  </si>
  <si>
    <t>Suporte metálico galvanizado para placa de regulamentação - R1 - lado de 0,497 m - fornecimento e implantação</t>
  </si>
  <si>
    <t>Suporte metálico galvanizado para placa de regulamentação - R2 - lado de 0,60 m - fornecimento e implantação</t>
  </si>
  <si>
    <t>Suporte metálico galvanizado para placa de regulamentação - R2 - lado de 0,80 m - fornecimento e implantação</t>
  </si>
  <si>
    <t>Suporte metálico galvanizado para placa de regulamentação - R2 - lado de 1,00 m - fornecimento e implantação</t>
  </si>
  <si>
    <t>Suporte metálico galvanizado para placa de regulamentação - R2 - lado de 1,20 m - fornecimento e implantação</t>
  </si>
  <si>
    <t>Suporte metálico galvanizado para placas - 2,00 x 1,00 m - fornecimento e implantação</t>
  </si>
  <si>
    <t>Suporte metálico móvel para placa de sinalização - confecção</t>
  </si>
  <si>
    <t>Suporte para placa de sinalização em madeira de lei tratada 8 x 8 cm - fornecimento e implantação</t>
  </si>
  <si>
    <t>Suporte polimérico ecológico maciço colapsível D = 6,5 cm para placa de sinalização - fornecimento e implantação</t>
  </si>
  <si>
    <t>Suporte polimérico ecológico maciço colapsível quadrado de 10 cm para placa de sinalização - fornecimento e implantação</t>
  </si>
  <si>
    <t>Suporte polimérico ecológico maciço colapsível quadrado de 8 cm para placa de sinalização - fornecimento e implantação</t>
  </si>
  <si>
    <t>Suporte polimérico ecológico maciço colapsível retangular de 7 x 15 cm para placa de sinalização - fornecimento e implantação</t>
  </si>
  <si>
    <t>Tacha refletiva em plástico injetado - bidirecional tipo I - com um pino - fornecimento e colocação</t>
  </si>
  <si>
    <t>Tacha refletiva em plástico injetado - bidirecional tipo I - fornecimento e colocação</t>
  </si>
  <si>
    <t>Tacha refletiva em plástico injetado - bidirecional tipo II - com um pino - fornecimento e colocação</t>
  </si>
  <si>
    <t>Tacha refletiva em plástico injetado - bidirecional tipo II - fornecimento e colocação</t>
  </si>
  <si>
    <t>Tacha refletiva em plástico injetado - bidirecional tipo III - com um pino - fornecimento e colocação</t>
  </si>
  <si>
    <t>Tacha refletiva em plástico injetado - bidirecional tipo III - fornecimento e colocação</t>
  </si>
  <si>
    <t>Tacha refletiva em plástico injetado - bidirecional tipo IV - com um pino - fornecimento e colocação</t>
  </si>
  <si>
    <t>Tacha refletiva em plástico injetado - bidirecional tipo IV - fornecimento e colocação</t>
  </si>
  <si>
    <t>Tacha refletiva em plástico injetado - monodirecional tipo I - com um pino - fornecimento e colocação</t>
  </si>
  <si>
    <t>Tacha refletiva em plástico injetado - monodirecional tipo I - fornecimento e colocação</t>
  </si>
  <si>
    <t>Tacha refletiva em plástico injetado - monodirecional tipo II - com um pino - fornecimento e colocação</t>
  </si>
  <si>
    <t>Tacha refletiva em plástico injetado - monodirecional tipo II - fornecimento e colocação</t>
  </si>
  <si>
    <t>Tacha refletiva em plástico injetado - monodirecional tipo III - com um pino - fornecimento e colocação</t>
  </si>
  <si>
    <t>Tacha refletiva em plástico injetado - monodirecional tipo III - fornecimento e colocação</t>
  </si>
  <si>
    <t>Tacha refletiva em plástico injetado - monodirecional tipo IV - com um pino - fornecimento e colocação</t>
  </si>
  <si>
    <t>Tacha refletiva em plástico injetado - monodirecional tipo IV - fornecimento e colocação</t>
  </si>
  <si>
    <t>Tacha refletiva em resina sintética - bidirecional tipo I - com um pino - fornecimento e colocação</t>
  </si>
  <si>
    <t>Tacha refletiva em resina sintética - bidirecional tipo I - fornecimento e colocação</t>
  </si>
  <si>
    <t>Tacha refletiva em resina sintética - bidirecional tipo II - com um pino - fornecimento e colocação</t>
  </si>
  <si>
    <t>Tacha refletiva em resina sintética - bidirecional tipo II - fornecimento e colocação</t>
  </si>
  <si>
    <t>Tacha refletiva em resina sintética - bidirecional tipo III - com um pino - fornecimento e colocação</t>
  </si>
  <si>
    <t>Tacha refletiva em resina sintética - bidirecional tipo III - fornecimento e colocação</t>
  </si>
  <si>
    <t>Tacha refletiva em resina sintética - bidirecional tipo IV - com um pino - fornecimento e colocação</t>
  </si>
  <si>
    <t>Tacha refletiva em resina sintética - bidirecional tipo IV - fornecimento e colocação</t>
  </si>
  <si>
    <t>Tacha refletiva em resina sintética - monodirecional tipo I - com um pino - fornecimento e colocação</t>
  </si>
  <si>
    <t>Tacha refletiva em resina sintética - monodirecional tipo I - fornecimento e colocação</t>
  </si>
  <si>
    <t>Tacha refletiva em resina sintética - monodirecional tipo II - com um pino - fornecimento e colocação</t>
  </si>
  <si>
    <t>Tacha refletiva em resina sintética - monodirecional tipo II - fornecimento e colocação</t>
  </si>
  <si>
    <t>Tacha refletiva em resina sintética - monodirecional tipo III - com um pino - fornecimento e colocação</t>
  </si>
  <si>
    <t>Tacha refletiva em resina sintética - monodirecional tipo III - fornecimento e colocação</t>
  </si>
  <si>
    <t>Tacha refletiva em resina sintética - monodirecional tipo IV - com um pino - fornecimento e colocação</t>
  </si>
  <si>
    <t>Tacha refletiva em resina sintética - monodirecional tipo IV - fornecimento e colocação</t>
  </si>
  <si>
    <t>Tacha refletiva metálica - bidirecional tipo II - com dois pinos - fornecimento e colocação</t>
  </si>
  <si>
    <t>Tacha refletiva metálica - bidirecional tipo II - com um pino - fornecimento e colocação</t>
  </si>
  <si>
    <t>Tacha refletiva metálica - bidirecional tipo III - com dois pinos - fornecimento e colocação</t>
  </si>
  <si>
    <t>Tacha refletiva metálica - bidirecional tipo III - com um pino - fornecimento e colocação</t>
  </si>
  <si>
    <t>Tacha refletiva metálica - bidirecional tipo IV - com dois pinos - fornecimento e colocação</t>
  </si>
  <si>
    <t>Tacha refletiva metálica - bidirecional tipo IV - com um pino - fornecimento e colocação</t>
  </si>
  <si>
    <t>Tacha refletiva metálica - monodirecional tipo II - com dois pinos - fornecimento e colocação</t>
  </si>
  <si>
    <t>Tacha refletiva metálica - monodirecional tipo II - com um pino - fornecimento e colocação</t>
  </si>
  <si>
    <t>Tacha refletiva metálica - monodirecional tipo III - com dois pinos - fornecimento e colocação</t>
  </si>
  <si>
    <t>Tacha refletiva metálica - monodirecional tipo III - com um pino - fornecimento e colocação</t>
  </si>
  <si>
    <t>Tacha refletiva metálica - monodirecional tipo IV - com dois pinos - fornecimento e colocação</t>
  </si>
  <si>
    <t>Tacha refletiva metálica - monodirecional tipo IV - com um pino - fornecimento e colocação</t>
  </si>
  <si>
    <t>Tachão refletivo em plástico injetado - bidirecional - fornecimento e colocação</t>
  </si>
  <si>
    <t>Tachão refletivo em plástico injetado - monodirecional - fornecimento e colocação</t>
  </si>
  <si>
    <t>Tachão refletivo em resina sintética - bidirecional - fornecimento e colocação</t>
  </si>
  <si>
    <t>Tachão refletivo em resina sintética - monodirecional - fornecimento e colocação</t>
  </si>
  <si>
    <t>Termoplástico pré-formado para sinalização horizontal - espessura de 2 mm - fornecimento e implantação</t>
  </si>
  <si>
    <t>Comboio balizador em deslocamento</t>
  </si>
  <si>
    <t>Confecção de corpo de boia flutuante cilíndrico D = 1,10m</t>
  </si>
  <si>
    <t>Confecção de corpo de boia flutuante cilíndrico D = 1,10m - com lastro</t>
  </si>
  <si>
    <t>Confecção de corpo de boia flutuante cilíndrico D = 1,42m - boia de amarração</t>
  </si>
  <si>
    <t>Confecção de corpo de boia flutuante cilíndrico D = 1,43m - com lastro</t>
  </si>
  <si>
    <t>Confecção de mangrulho H = 0,90m</t>
  </si>
  <si>
    <t>Confecção de mangrulho H = 1,50m</t>
  </si>
  <si>
    <t>Confecção de marca de tope de bombordo</t>
  </si>
  <si>
    <t>Confecção de marca de tope de boreste</t>
  </si>
  <si>
    <t>Confecção de marca de tope especial</t>
  </si>
  <si>
    <t>Fornecimento e implantação de suporte duplo em madeira com travessa para placa de sinalização náutica em margem - altura total de 4,0 m</t>
  </si>
  <si>
    <t>Fornecimento e implantação de suporte duplo em madeira com travessa para placa de sinalização náutica em margem - altura total de 4,0 m - com embarcação</t>
  </si>
  <si>
    <t>Fornecimento e implantação de suporte duplo em madeira com travessa para placa de sinalização náutica em margem - altura total de 5,0 m</t>
  </si>
  <si>
    <t>Fornecimento e implantação de suporte duplo em madeira com travessa para placa de sinalização náutica em margem - altura total de 5,0 m - com embarcação</t>
  </si>
  <si>
    <t>Fornecimento e implantação de suporte duplo em madeira com travessa para placa de sinalização náutica em margem - altura total de 5,5 m</t>
  </si>
  <si>
    <t>Fornecimento e implantação de suporte duplo em madeira com travessa para placa de sinalização náutica em margem - altura total de 5,5 m - com embarcação</t>
  </si>
  <si>
    <t>Fornecimento e implantação de suporte duplo metálico galvanizado para placa de sinalização náutica em margem - altura total de 4 m - com embarcação</t>
  </si>
  <si>
    <t>Fornecimento e implantação de suporte duplo metálico galvanizado para placa de sinalização náutica em margem - altura total de 4,0 m</t>
  </si>
  <si>
    <t>Fornecimento e implantação de suporte duplo metálico galvanizado para placa de sinalização náutica em margem - altura total de 5 m - com embarcação</t>
  </si>
  <si>
    <t>Fornecimento e implantação de suporte duplo metálico galvanizado para placa de sinalização náutica em margem - altura total de 5,0 m</t>
  </si>
  <si>
    <t>Fornecimento e implantação de suporte duplo metálico galvanizado para placa de sinalização náutica em margem - altura total de 5,5 m</t>
  </si>
  <si>
    <t>Fornecimento e implantação de suporte duplo metálico galvanizado para placa de sinalização náutica em margem - altura total de 5,5 m - com embarcação</t>
  </si>
  <si>
    <t>Fornecimento e implantação de suporte duplo polimérico ecológico maciço quadrado de 10 cm para placa de sinalização náutica em margem - altura total de 5,5 m</t>
  </si>
  <si>
    <t>Fornecimento e implantação de suporte duplo polimérico ecológico maciço quadrado de 10 cm para placa de sinalização náutica em margem - altura total de 5,5 m - com embarcação</t>
  </si>
  <si>
    <t>Fornecimento e implantação de suporte duplo polimérico ecológico maciço quadrado de 8 cm para placa de sinalização náutica em margem - altura total de 4,0 m</t>
  </si>
  <si>
    <t>Fornecimento e implantação de suporte duplo polimérico ecológico maciço quadrado de 8 cm para placa de sinalização náutica em margem - altura total de 4,0 m - com embarcação</t>
  </si>
  <si>
    <t>Fornecimento e implantação de suporte duplo polimérico ecológico maciço quadrado de 8 cm para placa de sinalização náutica em margem - altura total de 5,0 m</t>
  </si>
  <si>
    <t>Fornecimento e implantação de suporte duplo polimérico ecológico maciço quadrado de 8 cm para placa de sinalização náutica em margem - altura total de 5,0 m - com embarcação</t>
  </si>
  <si>
    <t>Fornecimento e implantação de suporte simples em madeira com travessa para placa de sinalização náutica em margem - altura total de 4 m</t>
  </si>
  <si>
    <t>Fornecimento e implantação de suporte simples em madeira com travessa para placa de sinalização náutica em margem - altura total de 4 m - com embarcação</t>
  </si>
  <si>
    <t>Fornecimento e implantação de suporte simples em madeira com travessa para placa de sinalização náutica em margem - altura total de 5 m</t>
  </si>
  <si>
    <t>Fornecimento e implantação de suporte simples em madeira com travessa para placa de sinalização náutica em margem - altura total de 5 m - com embarcação</t>
  </si>
  <si>
    <t>Fornecimento e implantação de suporte simples em madeira com travessa para placa de sinalização náutica em margem - altura total de 5,5 m</t>
  </si>
  <si>
    <t>Fornecimento e implantação de suporte simples em madeira com travessa para placa de sinalização náutica em margem - altura total de 5,5 m - com embarcação</t>
  </si>
  <si>
    <t>Fornecimento e implantação de suporte simples metálico galvanizado para placa de sinalização náutica em margem - altura total de 4 m - com embarcação</t>
  </si>
  <si>
    <t>Fornecimento e implantação de suporte simples metálico galvanizado para placa de sinalização náutica em margem - altura total de 4,0 m</t>
  </si>
  <si>
    <t>Fornecimento e implantação de suporte simples metálico galvanizado para placa de sinalização náutica em margem - altura total de 5 m - com embarcação</t>
  </si>
  <si>
    <t>Fornecimento e implantação de suporte simples metálico galvanizado para placa de sinalização náutica em margem - altura total de 5,0 m</t>
  </si>
  <si>
    <t>Fornecimento e implantação de suporte simples metálico galvanizado para placa de sinalização náutica em margem - altura total de 5,5 m</t>
  </si>
  <si>
    <t>Fornecimento e implantação de suporte simples metálico galvanizado para placa de sinalização náutica em margem - altura total de 5,5 m - com embarcação</t>
  </si>
  <si>
    <t>Fornecimento e implantação de suporte simples polimérico ecológico maciço quadrado de 10 cm para placa de sinalização náutica em margem - altura total de 5,5 m</t>
  </si>
  <si>
    <t>Fornecimento e implantação de suporte simples polimérico ecológico maciço quadrado de 10 cm para placa de sinalização náutica em margem - altura total de 5,5 m - com embarcação</t>
  </si>
  <si>
    <t>Fornecimento e implantação de suporte simples polimérico ecológico maciço quadrado de 8 cm para placa de sinalização náutica em margem - altura total de 4 m</t>
  </si>
  <si>
    <t>Fornecimento e implantação de suporte simples polimérico ecológico maciço quadrado de 8 cm para placa de sinalização náutica em margem - altura total de 4 m - com embarcação</t>
  </si>
  <si>
    <t>Fornecimento e implantação de suporte simples polimérico ecológico maciço quadrado de 8 cm para placa de sinalização náutica em margem - altura total de 5 m</t>
  </si>
  <si>
    <t>Fornecimento e implantação de suporte simples polimérico ecológico maciço quadrado de 8 cm para placa de sinalização náutica em margem - altura total de 5 m - com embarcação</t>
  </si>
  <si>
    <t>Fornecimento e instalação de conjunto de acessórios para sistema de fundeio de boia de amarração náutica com 4 manilhas</t>
  </si>
  <si>
    <t>Fornecimento e instalação de conjunto de acessórios para sistema de fundeio de boia de sinalização náutica com 7 manilhas</t>
  </si>
  <si>
    <t>Fornecimento e instalação de corrente 1" para sistema de fundeio de boia de sinalização náutica</t>
  </si>
  <si>
    <t>Fornecimento e instalação de corrente 1/2" para sistema de fundeio de boia de sinalização náutica</t>
  </si>
  <si>
    <t>Fornecimento e instalação de corrente 3/4" para sistema de fundeio de boia de sinalização náutica</t>
  </si>
  <si>
    <t>Fornecimento e instalação de lanterna de sinalização náutica com alcance luminoso de 2 MN em obra de arte especial - com embarcação</t>
  </si>
  <si>
    <t>Fornecimento e instalação de lanterna de sinalização náutica com alcance luminoso de 3 MN em obra de arte especial - com embarcação</t>
  </si>
  <si>
    <t>Fornecimento e instalação de lanterna de sinalização náutica com alcance luminoso de 4 MN em obra de arte especial - com embarcação</t>
  </si>
  <si>
    <t>Fornecimento e instalação de lanterna de sinalização náutica com alcance luminoso de 5 MN em obra de arte especial - com embarcação</t>
  </si>
  <si>
    <t>Fornecimento e instalação de lanterna de sinalização náutica com alcance luminoso de 8 MN em obra de arte especial - com embarcação</t>
  </si>
  <si>
    <t>Fornecimento e instalação de suporte e lanterna de sinalização náutica com alcance luminoso de 2 MN em boia</t>
  </si>
  <si>
    <t>Fornecimento e instalação de suporte e lanterna de sinalização náutica com alcance luminoso de 3 MN em boia</t>
  </si>
  <si>
    <t>Fornecimento e instalação de suporte e lanterna de sinalização náutica com alcance luminoso de 4 MN em boia</t>
  </si>
  <si>
    <t>Fornecimento e instalação de suporte e lanterna de sinalização náutica com alcance luminoso de 5 MN em boia</t>
  </si>
  <si>
    <t>Fornecimento e instalação de suporte e lanterna de sinalização náutica com alcance luminoso de 8 MN em boia</t>
  </si>
  <si>
    <t>Fornecimento e substituição de lanterna de sinalização náutica com alcance luminoso de 2 MN em boia</t>
  </si>
  <si>
    <t>Fornecimento e substituição de lanterna de sinalização náutica com alcance luminoso de 2 MN em obra de arte especial - com embarcação</t>
  </si>
  <si>
    <t>Fornecimento e substituição de lanterna de sinalização náutica com alcance luminoso de 3 MN em boia</t>
  </si>
  <si>
    <t>Fornecimento e substituição de lanterna de sinalização náutica com alcance luminoso de 3 MN em obra de arte especial - com embarcação</t>
  </si>
  <si>
    <t>Fornecimento e substituição de lanterna de sinalização náutica com alcance luminoso de 4 MN em boia</t>
  </si>
  <si>
    <t>Fornecimento e substituição de lanterna de sinalização náutica com alcance luminoso de 4 MN em obra de arte especial - com embarcação</t>
  </si>
  <si>
    <t>Fornecimento e substituição de lanterna de sinalização náutica com alcance luminoso de 5 MN em boia</t>
  </si>
  <si>
    <t>Fornecimento e substituição de lanterna de sinalização náutica com alcance luminoso de 5 MN em obra de arte especial - com embarcação</t>
  </si>
  <si>
    <t>Fornecimento e substituição de lanterna de sinalização náutica com alcance luminoso de 8 MN em boia</t>
  </si>
  <si>
    <t>Fornecimento e substituição de lanterna de sinalização náutica com alcance luminoso de 8 MN em obra de arte especial - com embarcação</t>
  </si>
  <si>
    <t>Implantação de placa de sinalização náutica em margem - equipamentos e mão de obra</t>
  </si>
  <si>
    <t>Implantação de placa de sinalização náutica em margem - equipamentos e mão de obra - com embarcação</t>
  </si>
  <si>
    <t>Implantação de placa de sinalização náutica em obra de arte especial - equipamentos e mão de obra</t>
  </si>
  <si>
    <t>Implantação de placa de sinalização náutica em obra de arte especial - equipamentos e mão de obra - com embarcação</t>
  </si>
  <si>
    <t>Lançamento de boia de sinalização náutica com sistema de fundeio - equipamentos e mão de obra</t>
  </si>
  <si>
    <t>Pintura com epóxi óxido de ferro em chapa metálica com pistola a ar comprimido, uma demão, espessura até 35 µm</t>
  </si>
  <si>
    <t>Pintura com esmalte poliuretano de dois componentes em chapa metálica com pistola a ar comprimido, uma demão, espessura até 35 µm</t>
  </si>
  <si>
    <t>Pintura com fundo fosfatizante, uma demão, em chapa de alumínio com pistola a ar comprimido</t>
  </si>
  <si>
    <t>Poita de concreto com 1.000 kg para boia de sinalização náutica</t>
  </si>
  <si>
    <t>Poita de concreto com 1.500 kg para boia de sinalização náutica</t>
  </si>
  <si>
    <t>Poita de concreto com 500 kg para boia de sinalização náutica</t>
  </si>
  <si>
    <t>Reforma de corpo de boia flutuante cilíndrico D = 1,10m</t>
  </si>
  <si>
    <t>Reforma de corpo de boia flutuante cilíndrico D = 1,10m - com lastro</t>
  </si>
  <si>
    <t>Reforma de corpo de boia flutuante cilíndrico D = 1,42m - boia de amarração</t>
  </si>
  <si>
    <t>Reforma de corpo de boia flutuante cilíndrico D = 1,43m - com lastro</t>
  </si>
  <si>
    <t>Reforma de mangrulho H = 0,90m</t>
  </si>
  <si>
    <t>Reforma de mangrulho H = 1,50m</t>
  </si>
  <si>
    <t>Reforma de marca de tope de bombordo</t>
  </si>
  <si>
    <t>Reforma de marca de tope de boreste</t>
  </si>
  <si>
    <t>Reforma de marca de tope especial</t>
  </si>
  <si>
    <t>Substituição de boia de sinalização náutica com sistema de fundeio - equipamentos e mão de obra</t>
  </si>
  <si>
    <t>Substituição de boia de sinalização náutica sem sistema de fundeio - equipamentos e mão de obra</t>
  </si>
  <si>
    <t>Substituição de placa de sinalização náutica em margem - equipamentos e mão de obra</t>
  </si>
  <si>
    <t>Substituição de placa de sinalização náutica em margem - equipamentos e mão de obra - com embarcação</t>
  </si>
  <si>
    <t>Substituição de placa de sinalização náutica em obra de arte especial - equipamentos e mão de obra</t>
  </si>
  <si>
    <t>Substituição de placa de sinalização náutica em obra de arte especial - equipamentos e mão de obra - com embarcação</t>
  </si>
  <si>
    <t>Aterro compactado em solo reforçado com fita metálica galvanizada - taxa 1,65 kg/m³ - material de jazida</t>
  </si>
  <si>
    <t>Aterro compactado em solo reforçado com fita metálica galvanizada - taxa 12,40 kg/m³ - material de jazida</t>
  </si>
  <si>
    <t>Aterro compactado em solo reforçado com fita metálica galvanizada - taxa 13,23 kg/m³ - material de jazida</t>
  </si>
  <si>
    <t>Aterro compactado em solo reforçado com fita metálica galvanizada - taxa 14,88 kg/m³ - material de jazida</t>
  </si>
  <si>
    <t>Aterro compactado em solo reforçado com fita metálica galvanizada - taxa 19,84 kg/m³ - material de jazida</t>
  </si>
  <si>
    <t>Aterro compactado em solo reforçado com fita metálica galvanizada - taxa 3,31 kg/m³ - material de jazida</t>
  </si>
  <si>
    <t>Aterro compactado em solo reforçado com fita metálica galvanizada - taxa 4,13 kg/m³ - material de jazida</t>
  </si>
  <si>
    <t>Aterro compactado em solo reforçado com fita metálica galvanizada - taxa 4,96 kg/m³ - material de jazida</t>
  </si>
  <si>
    <t>Aterro compactado em solo reforçado com fita metálica galvanizada - taxa 6,61 kg/m³ - material de jazida</t>
  </si>
  <si>
    <t>Aterro compactado em solo reforçado com fita metálica galvanizada - taxa 8,27 kg/m³ - material de jazida</t>
  </si>
  <si>
    <t>Aterro compactado em solo reforçado com fita metálica galvanizada - taxa 9,92 kg/m³ - material de jazida</t>
  </si>
  <si>
    <t>Escoramento da primeira linha de escamas de concreto armado em solo reforçado com fita metálica – utilização de 3 vezes - confecção, instalação e retirada</t>
  </si>
  <si>
    <t>Fabricação de escama de concreto armado para solo reforçado com fita metálica - 2 a 5 ligações - areia e brita comerciais</t>
  </si>
  <si>
    <t>Fabricação de escama de concreto armado para solo reforçado com fita metálica - 2 a 5 ligações - areia extraída e brita produzida</t>
  </si>
  <si>
    <t>Fabricação de escama de concreto armado para solo reforçado com fita metálica - 6 a 8 ligações - areia e brita comerciais</t>
  </si>
  <si>
    <t>Fabricação de escama de concreto armado para solo reforçado com fita metálica - 6 a 8 ligações - areia extraída e brita produzida</t>
  </si>
  <si>
    <t>Moldes metálicos para escama de concreto armado para solo reforçado com fita metálica - formato cruciforme de 1,50 x 1,50 m - utilização de 100 vezes</t>
  </si>
  <si>
    <t>Montagem das escamas de concreto armado em solo reforçado com fita metálica</t>
  </si>
  <si>
    <t>Muro de escama de concreto armado em solo reforçado com fita metálica com altura até 4 m - tipo 1 - areia e brita comerciais</t>
  </si>
  <si>
    <t>Muro de escama de concreto armado em solo reforçado com fita metálica com altura até 4 m - tipo 1 - areia extraída e brita produzida</t>
  </si>
  <si>
    <t>Muro de escama de concreto armado em solo reforçado com fita metálica com altura até 4 m - tipo 2 - areia e brita comerciais</t>
  </si>
  <si>
    <t>Muro de escama de concreto armado em solo reforçado com fita metálica com altura até 4 m - tipo 2 - areia extraída e brita produzida</t>
  </si>
  <si>
    <t>Muro de escama de concreto armado em solo reforçado com fita metálica com altura de 10,0 a 12 m - tipo 1 - areia e brita comerciais</t>
  </si>
  <si>
    <t>Muro de escama de concreto armado em solo reforçado com fita metálica com altura de 10,0 a 12 m - tipo 1 - areia extraída e brita produzida</t>
  </si>
  <si>
    <t>Muro de escama de concreto armado em solo reforçado com fita metálica com altura de 10,0 a 12 m - tipo 2 - areia e brita comerciais</t>
  </si>
  <si>
    <t>Muro de escama de concreto armado em solo reforçado com fita metálica com altura de 10,0 a 12 m - tipo 2 - areia extraída e brita produzida</t>
  </si>
  <si>
    <t>Muro de escama de concreto armado em solo reforçado com fita metálica com altura de 4,0 a 6 m - tipo 1 - areia e brita comerciais</t>
  </si>
  <si>
    <t>Muro de escama de concreto armado em solo reforçado com fita metálica com altura de 4,0 a 6 m - tipo 1 - areia extraída e brita produzida</t>
  </si>
  <si>
    <t>Muro de escama de concreto armado em solo reforçado com fita metálica com altura de 4,0 a 6 m - tipo 2 - areia e brita comerciais</t>
  </si>
  <si>
    <t>Muro de escama de concreto armado em solo reforçado com fita metálica com altura de 4,0 a 6 m - tipo 2 - areia extraída e brita produzida</t>
  </si>
  <si>
    <t>Muro de escama de concreto armado em solo reforçado com fita metálica com altura de 6,0 a 8 m - tipo 1 - areia e brita comerciais</t>
  </si>
  <si>
    <t>Muro de escama de concreto armado em solo reforçado com fita metálica com altura de 6,0 a 8 m - tipo 1 - areia extraída e brita produzida</t>
  </si>
  <si>
    <t>Muro de escama de concreto armado em solo reforçado com fita metálica com altura de 6,0 a 8 m - tipo 2 - areia e brita comerciais</t>
  </si>
  <si>
    <t>Muro de escama de concreto armado em solo reforçado com fita metálica com altura de 6,0 a 8 m - tipo 2 - areia extraída e brita produzida</t>
  </si>
  <si>
    <t>Muro de escama de concreto armado em solo reforçado com fita metálica com altura de 8,0 a 10 m - tipo 1 - areia e brita comerciais</t>
  </si>
  <si>
    <t>Muro de escama de concreto armado em solo reforçado com fita metálica com altura de 8,0 a 10 m - tipo 1 - areia extraída e brita produzida</t>
  </si>
  <si>
    <t>Muro de escama de concreto armado em solo reforçado com fita metálica com altura de 8,0 a 10 m - tipo 2 - areia e brita comerciais</t>
  </si>
  <si>
    <t>Muro de escama de concreto armado em solo reforçado com fita metálica com altura de 8,0 a 10 m - tipo 2 - areia extraída e brita produzida</t>
  </si>
  <si>
    <t>Travador de madeira para escama de concreto armado - utilização de 10 vezes</t>
  </si>
  <si>
    <t>Travamento e nivelamento de escama de concreto armado em solo reforçado com fita metálica</t>
  </si>
  <si>
    <t>Camada drenante com conformação de trator de esteira - areia comercial</t>
  </si>
  <si>
    <t>Camada drenante com conformação de trator de esteira - areia extraída</t>
  </si>
  <si>
    <t>Compactação de aterros a 100% do Proctor intermediário</t>
  </si>
  <si>
    <t>Compactação de aterros a 100% do Proctor normal</t>
  </si>
  <si>
    <t>Compactação de camada final de aterro de rocha</t>
  </si>
  <si>
    <t>Construção de corpo de aterro com material de 3ª categoria oriundo de corte</t>
  </si>
  <si>
    <t>Desmatamento, destocamento e limpeza de área com árvores de diâmetro até 0,15 m</t>
  </si>
  <si>
    <t>Desmonte de blocos de rocha com martelete pneumático</t>
  </si>
  <si>
    <t>Desmonte de matacões ou bloco de rocha por meio de explosivos</t>
  </si>
  <si>
    <t>Desmonte de material de 3ª categoria a frio com argamassa expansiva a céu aberto</t>
  </si>
  <si>
    <t>Destocamento de árvores com diâmetro de 0,15 a 0,30 m</t>
  </si>
  <si>
    <t>Destocamento de árvores com diâmetro maior que 0,30 m</t>
  </si>
  <si>
    <t>Escavação de vala em material de 3ª categoria - resistência à compressão acima de 110 MPa - com escavadeira e rompedor hidráulico 1.700 kg</t>
  </si>
  <si>
    <t>Escavação de vala em material de 3ª categoria - resistência à compressão até 50 MPa - com escavadeira e rompedor hidráulico 1.700 kg</t>
  </si>
  <si>
    <t>Escavação de vala em material de 3ª categoria - resistência à compressão de 50 a 70 MPa - com escavadeira e rompedor hidráulico 1.700 kg</t>
  </si>
  <si>
    <t>Escavação de vala em material de 3ª categoria - resistência à compressão de 70 a 90 MPa - com escavadeira e rompedor hidráulico 1.700 kg</t>
  </si>
  <si>
    <t>Escavação de vala em material de 3ª categoria - resistência à compressão de 90 a 110 MPa - com escavadeira e rompedor hidráulico 1.700 kg</t>
  </si>
  <si>
    <t>Escavação e transporte de material de 3ª categoria - DMT de 0 a 50 m</t>
  </si>
  <si>
    <t>Escavação em material de 3ª categoria</t>
  </si>
  <si>
    <t>Escavação em material de 3ª categoria - resistência à compressão acima de 110 MPa - com escavadeira e rompedor hidráulico 1.700 kg</t>
  </si>
  <si>
    <t>Escavação em material de 3ª categoria - resistência à compressão até 50 MPa - com escavadeira e rompedor hidráulico 1.700 kg</t>
  </si>
  <si>
    <t>Escavação em material de 3ª categoria - resistência à compressão de 50 a 70 MPa - com escavadeira e rompedor hidráulico 1.700 kg</t>
  </si>
  <si>
    <t>Escavação em material de 3ª categoria - resistência à compressão de 70 a 90 MPa - com escavadeira e rompedor hidráulico 1.700 kg</t>
  </si>
  <si>
    <t>Escavação em material de 3ª categoria - resistência à compressão de 90 a 110 MPa - com escavadeira e rompedor hidráulico 1.700 kg</t>
  </si>
  <si>
    <t>Escavação mecânica com retroescavadeira em material de 1ª categoria</t>
  </si>
  <si>
    <t>Escavação, carga e transporte de material de 1ª categoria - DMT de 1.000 a 1.200 m - caminho de serviço em leito natural - com carregadeira e caminhão basculante de 14 m³</t>
  </si>
  <si>
    <t>Escavação, carga e transporte de material de 1ª categoria - DMT de 1.000 a 1.200 m - caminho de serviço em leito natural - com escavadeira e caminhão basculante de 14 m³</t>
  </si>
  <si>
    <t>Escavação, carga e transporte de material de 1ª categoria - DMT de 1.000 a 1.200 m - caminho de serviço em revestimento primário - com carregadeira e caminhão basculante de 14 m³</t>
  </si>
  <si>
    <t>Escavação, carga e transporte de material de 1ª categoria - DMT de 1.000 a 1.200 m - caminho de serviço em revestimento primário - com escavadeira e caminhão basculante de 14 m³</t>
  </si>
  <si>
    <t>Escavação, carga e transporte de material de 1ª categoria - DMT de 1.000 a 1.200 m - caminho de serviço pavimentado - com carregadeira e caminhão basculante de 14 m³</t>
  </si>
  <si>
    <t>Escavação, carga e transporte de material de 1ª categoria - DMT de 1.000 a 1.200 m - caminho de serviço pavimentado - com escavadeira e caminhão basculante de 14 m³</t>
  </si>
  <si>
    <t>Escavação, carga e transporte de material de 1ª categoria - DMT de 1.200 a 1.400 m - caminho de serviço em leito natural - com carregadeira e caminhão basculante de 14 m³</t>
  </si>
  <si>
    <t>Escavação, carga e transporte de material de 1ª categoria - DMT de 1.200 a 1.400 m - caminho de serviço em leito natural - com escavadeira e caminhão basculante de 14 m³</t>
  </si>
  <si>
    <t>Escavação, carga e transporte de material de 1ª categoria - DMT de 1.200 a 1.400 m - caminho de serviço em revestimento primário - com carregadeira e caminhão basculante de 14 m³</t>
  </si>
  <si>
    <t>Escavação, carga e transporte de material de 1ª categoria - DMT de 1.200 a 1.400 m - caminho de serviço em revestimento primário - com escavadeira e caminhão basculante de 14 m³</t>
  </si>
  <si>
    <t>Escavação, carga e transporte de material de 1ª categoria - DMT de 1.200 a 1.400 m - caminho de serviço pavimentado - com carregadeira e caminhão basculante de 14 m³</t>
  </si>
  <si>
    <t>Escavação, carga e transporte de material de 1ª categoria - DMT de 1.200 a 1.400 m - caminho de serviço pavimentado - com escavadeira e caminhão basculante de 14 m³</t>
  </si>
  <si>
    <t>Escavação, carga e transporte de material de 1ª categoria - DMT de 1.400 a 1.600 m - caminho de serviço em leito natural - com carregadeira e caminhão basculante de 14 m³</t>
  </si>
  <si>
    <t>Escavação, carga e transporte de material de 1ª categoria - DMT de 1.400 a 1.600 m - caminho de serviço em leito natural - com escavadeira e caminhão basculante de 14 m³</t>
  </si>
  <si>
    <t>Escavação, carga e transporte de material de 1ª categoria - DMT de 1.400 a 1.600 m - caminho de serviço em revestimento primário - com carregadeira e caminhão basculante de 14 m³</t>
  </si>
  <si>
    <t>Escavação, carga e transporte de material de 1ª categoria - DMT de 1.400 a 1.600 m - caminho de serviço em revestimento primário - com escavadeira e caminhão basculante de 14 m³</t>
  </si>
  <si>
    <t>Escavação, carga e transporte de material de 1ª categoria - DMT de 1.400 a 1.600 m - caminho de serviço pavimentado - com carregadeira e caminhão basculante de 14 m³</t>
  </si>
  <si>
    <t>Escavação, carga e transporte de material de 1ª categoria - DMT de 1.400 a 1.600 m - caminho de serviço pavimentado - com escavadeira e caminhão basculante de 14 m³</t>
  </si>
  <si>
    <t>Escavação, carga e transporte de material de 1ª categoria - DMT de 1.600 a 1.800 m - caminho de serviço em leito natural - com carregadeira e caminhão basculante de 14 m³</t>
  </si>
  <si>
    <t>Escavação, carga e transporte de material de 1ª categoria - DMT de 1.600 a 1.800 m - caminho de serviço em leito natural - com escavadeira e caminhão basculante de 14 m³</t>
  </si>
  <si>
    <t>Escavação, carga e transporte de material de 1ª categoria - DMT de 1.600 a 1.800 m - caminho de serviço em revestimento primário - com carregadeira e caminhão basculante de 14 m³</t>
  </si>
  <si>
    <t>Escavação, carga e transporte de material de 1ª categoria - DMT de 1.600 a 1.800 m - caminho de serviço em revestimento primário - com escavadeira e caminhão basculante de 14 m³</t>
  </si>
  <si>
    <t>Escavação, carga e transporte de material de 1ª categoria - DMT de 1.600 a 1.800 m - caminho de serviço pavimentado - com carregadeira e caminhão basculante de 14 m³</t>
  </si>
  <si>
    <t>Escavação, carga e transporte de material de 1ª categoria - DMT de 1.600 a 1.800 m - caminho de serviço pavimentado - com escavadeira e caminhão basculante de 14 m³</t>
  </si>
  <si>
    <t>Escavação, carga e transporte de material de 1ª categoria - DMT de 1.800 a 2.000 m - caminho de serviço em leito natural - com carregadeira e caminhão basculante de 14 m³</t>
  </si>
  <si>
    <t>Escavação, carga e transporte de material de 1ª categoria - DMT de 1.800 a 2.000 m - caminho de serviço em leito natural - com escavadeira e caminhão basculante de 14 m³</t>
  </si>
  <si>
    <t>Escavação, carga e transporte de material de 1ª categoria - DMT de 1.800 a 2.000 m - caminho de serviço em revestimento primário - com carregadeira e caminhão basculante de 14 m³</t>
  </si>
  <si>
    <t>Escavação, carga e transporte de material de 1ª categoria - DMT de 1.800 a 2.000 m - caminho de serviço em revestimento primário - com escavadeira e caminhão basculante de 14 m³</t>
  </si>
  <si>
    <t>Escavação, carga e transporte de material de 1ª categoria - DMT de 1.800 a 2.000 m - caminho de serviço pavimentado - com carregadeira e caminhão basculante de 14 m³</t>
  </si>
  <si>
    <t>Escavação, carga e transporte de material de 1ª categoria - DMT de 1.800 a 2.000 m - caminho de serviço pavimentado - com escavadeira e caminhão basculante de 14 m³</t>
  </si>
  <si>
    <t>Escavação, carga e transporte de material de 1ª categoria - DMT de 2.000 a 2.500 m - caminho de serviço em leito natural - com carregadeira e caminhão basculante de 14 m³</t>
  </si>
  <si>
    <t>Escavação, carga e transporte de material de 1ª categoria - DMT de 2.000 a 2.500 m - caminho de serviço em leito natural - com escavadeira e caminhão basculante de 14 m³</t>
  </si>
  <si>
    <t>Escavação, carga e transporte de material de 1ª categoria - DMT de 2.000 a 2.500 m - caminho de serviço em revestimento primário - com carregadeira e caminhão basculante de 14 m³</t>
  </si>
  <si>
    <t>Escavação, carga e transporte de material de 1ª categoria - DMT de 2.000 a 2.500 m - caminho de serviço em revestimento primário - com escavadeira e caminhão basculante de 14 m³</t>
  </si>
  <si>
    <t>Escavação, carga e transporte de material de 1ª categoria - DMT de 2.000 a 2.500 m - caminho de serviço pavimentado - com carregadeira e caminhão basculante de 14 m³</t>
  </si>
  <si>
    <t>Escavação, carga e transporte de material de 1ª categoria - DMT de 2.000 a 2.500 m - caminho de serviço pavimentado - com escavadeira e caminhão basculante de 14 m³</t>
  </si>
  <si>
    <t>Escavação, carga e transporte de material de 1ª categoria - DMT de 2.500 a 3.000 m - caminho de serviço em leito natural - com carregadeira e caminhão basculante de 14 m³</t>
  </si>
  <si>
    <t>Escavação, carga e transporte de material de 1ª categoria - DMT de 2.500 a 3.000 m - caminho de serviço em leito natural - com escavadeira e caminhão basculante de 14 m³</t>
  </si>
  <si>
    <t>Escavação, carga e transporte de material de 1ª categoria - DMT de 2.500 a 3.000 m - caminho de serviço em revestimento primário - com carregadeira e caminhão basculante de 14 m³</t>
  </si>
  <si>
    <t>Escavação, carga e transporte de material de 1ª categoria - DMT de 2.500 a 3.000 m - caminho de serviço em revestimento primário - com escavadeira e caminhão basculante de 14 m³</t>
  </si>
  <si>
    <t>Escavação, carga e transporte de material de 1ª categoria - DMT de 2.500 a 3.000 m - caminho de serviço pavimentado - com carregadeira e caminhão basculante de 14 m³</t>
  </si>
  <si>
    <t>Escavação, carga e transporte de material de 1ª categoria - DMT de 2.500 a 3.000 m - caminho de serviço pavimentado - com escavadeira e caminhão basculante de 14 m³</t>
  </si>
  <si>
    <t>Escavação, carga e transporte de material de 1ª categoria - DMT de 200 a 400 m - caminho de serviço em leito natural - com carregadeira e caminhão basculante de 14 m³</t>
  </si>
  <si>
    <t>Escavação, carga e transporte de material de 1ª categoria - DMT de 200 a 400 m - caminho de serviço em leito natural - com escavadeira e caminhão basculante de 14 m³</t>
  </si>
  <si>
    <t>Escavação, carga e transporte de material de 1ª categoria - DMT de 200 a 400 m - caminho de serviço em revestimento primário - com carregadeira e caminhão basculante de 14 m³</t>
  </si>
  <si>
    <t>Escavação, carga e transporte de material de 1ª categoria - DMT de 200 a 400 m - caminho de serviço em revestimento primário - com escavadeira e caminhão basculante de 14 m³</t>
  </si>
  <si>
    <t>Escavação, carga e transporte de material de 1ª categoria - DMT de 200 a 400 m - caminho de serviço pavimentado - com carregadeira e caminhão basculante de 14 m³</t>
  </si>
  <si>
    <t>Escavação, carga e transporte de material de 1ª categoria - DMT de 200 a 400 m - caminho de serviço pavimentado - com escavadeira e caminhão basculante de 14 m³</t>
  </si>
  <si>
    <t>Escavação, carga e transporte de material de 1ª categoria - DMT de 400 a 600 m - caminho de serviço em leito natural - com carregadeira e caminhão basculante de 14 m³</t>
  </si>
  <si>
    <t>Escavação, carga e transporte de material de 1ª categoria - DMT de 400 a 600 m - caminho de serviço em leito natural - com escavadeira e caminhão basculante de 14 m³</t>
  </si>
  <si>
    <t>Escavação, carga e transporte de material de 1ª categoria - DMT de 400 a 600 m - caminho de serviço em revestimento primário - com carregadeira e caminhão basculante de 14 m³</t>
  </si>
  <si>
    <t>Escavação, carga e transporte de material de 1ª categoria - DMT de 400 a 600 m - caminho de serviço em revestimento primário - com escavadeira e caminhão basculante de 14 m³</t>
  </si>
  <si>
    <t>Escavação, carga e transporte de material de 1ª categoria - DMT de 400 a 600 m - caminho de serviço pavimentado - com carregadeira e caminhão basculante de 14 m³</t>
  </si>
  <si>
    <t>Escavação, carga e transporte de material de 1ª categoria - DMT de 400 a 600 m - caminho de serviço pavimentado - com escavadeira e caminhão basculante de 14 m³</t>
  </si>
  <si>
    <t>Escavação, carga e transporte de material de 1ª categoria - DMT de 50 a 200 m - caminho de serviço em leito natural - com carregadeira e caminhão basculante de 14 m³</t>
  </si>
  <si>
    <t>Escavação, carga e transporte de material de 1ª categoria - DMT de 50 a 200 m - caminho de serviço em leito natural - com escavadeira e caminhão basculante de 14 m³</t>
  </si>
  <si>
    <t>Escavação, carga e transporte de material de 1ª categoria - DMT de 50 a 200 m - caminho de serviço em revestimento primário - com carregadeira e caminhão basculante de 14 m³</t>
  </si>
  <si>
    <t>Escavação, carga e transporte de material de 1ª categoria - DMT de 50 a 200 m - caminho de serviço em revestimento primário - com escavadeira e caminhão basculante de 14 m³</t>
  </si>
  <si>
    <t>Escavação, carga e transporte de material de 1ª categoria - DMT de 50 a 200 m - caminho de serviço pavimentado - com carregadeira e caminhão basculante de 14 m³</t>
  </si>
  <si>
    <t>Escavação, carga e transporte de material de 1ª categoria - DMT de 50 a 200 m - caminho de serviço pavimentado - com escavadeira e caminhão basculante de 14 m³</t>
  </si>
  <si>
    <t>Escavação, carga e transporte de material de 1ª categoria - DMT de 600 a 800 m - caminho de serviço em leito natural - com carregadeira e caminhão basculante de 14 m³</t>
  </si>
  <si>
    <t>Escavação, carga e transporte de material de 1ª categoria - DMT de 600 a 800 m - caminho de serviço em leito natural - com escavadeira e caminhão basculante de 14 m³</t>
  </si>
  <si>
    <t>Escavação, carga e transporte de material de 1ª categoria - DMT de 600 a 800 m - caminho de serviço em revestimento primário - com carregadeira e caminhão basculante de 14 m³</t>
  </si>
  <si>
    <t>Escavação, carga e transporte de material de 1ª categoria - DMT de 600 a 800 m - caminho de serviço em revestimento primário - com escavadeira e caminhão basculante de 14 m³</t>
  </si>
  <si>
    <t>Escavação, carga e transporte de material de 1ª categoria - DMT de 600 a 800 m - caminho de serviço pavimentado - com carregadeira e caminhão basculante de 14 m³</t>
  </si>
  <si>
    <t>Escavação, carga e transporte de material de 1ª categoria - DMT de 600 a 800 m - caminho de serviço pavimentado - com escavadeira e caminhão basculante de 14 m³</t>
  </si>
  <si>
    <t>Escavação, carga e transporte de material de 1ª categoria - DMT de 800 a 1.000 m - caminho de serviço em leito natural - com carregadeira e caminhão basculante de 14 m³</t>
  </si>
  <si>
    <t>Escavação, carga e transporte de material de 1ª categoria - DMT de 800 a 1.000 m - caminho de serviço em leito natural - com escavadeira e caminhão basculante de 14 m³</t>
  </si>
  <si>
    <t>Escavação, carga e transporte de material de 1ª categoria - DMT de 800 a 1.000 m - caminho de serviço em revestimento primário - com carregadeira e caminhão basculante de 14 m³</t>
  </si>
  <si>
    <t>Escavação, carga e transporte de material de 1ª categoria - DMT de 800 a 1.000 m - caminho de serviço em revestimento primário - com escavadeira e caminhão basculante de 14 m³</t>
  </si>
  <si>
    <t>Escavação, carga e transporte de material de 1ª categoria - DMT de 800 a 1.000 m - caminho de serviço pavimentado - com carregadeira e caminhão basculante de 14 m³</t>
  </si>
  <si>
    <t>Escavação, carga e transporte de material de 1ª categoria - DMT de 800 a 1.000 m - caminho de serviço pavimentado - com escavadeira e caminhão basculante de 14 m³</t>
  </si>
  <si>
    <t>Escavação, carga e transporte de material de 1ª categoria na distância de 3.000 m - caminho de serviço em leito natural - com carregadeira e caminhão basculante de 14 m³</t>
  </si>
  <si>
    <t>Escavação, carga e transporte de material de 1ª categoria na distância de 3.000 m - caminho de serviço em leito natural - com escavadeira e caminhão basculante de 14 m³</t>
  </si>
  <si>
    <t>Escavação, carga e transporte de material de 1ª categoria na distância de 3.000 m - caminho de serviço em revestimento primário - com carregadeira e caminhão basculante de 14 m³</t>
  </si>
  <si>
    <t>Escavação, carga e transporte de material de 1ª categoria na distância de 3.000 m - caminho de serviço em revestimento primário - com escavadeira e caminhão basculante de 14 m³</t>
  </si>
  <si>
    <t>Escavação, carga e transporte de material de 1ª categoria na distância de 3.000 m - caminho de serviço pavimentado - com carregadeira e caminhão basculante de 14 m³</t>
  </si>
  <si>
    <t>Escavação, carga e transporte de material de 1ª categoria na distância de 3.000 m - caminho de serviço pavimentado - com escavadeira e caminhão basculante de 14 m³</t>
  </si>
  <si>
    <t>Escavação, carga e transporte de material de 2ª categoria - DMT de 1.000 a 1.200 m - caminho de serviço em leito natural - com carregadeira e caminhão basculante de 14 m³</t>
  </si>
  <si>
    <t>Escavação, carga e transporte de material de 2ª categoria - DMT de 1.000 a 1.200 m - caminho de serviço em leito natural - com escavadeira e caminhão basculante de 14 m³</t>
  </si>
  <si>
    <t>Escavação, carga e transporte de material de 2ª categoria - DMT de 1.000 a 1.200 m - caminho de serviço em revestimento primário - com carregadeira e caminhão basculante de 14 m³</t>
  </si>
  <si>
    <t>Escavação, carga e transporte de material de 2ª categoria - DMT de 1.000 a 1.200 m - caminho de serviço em revestimento primário - com escavadeira e caminhão basculante de 14 m³</t>
  </si>
  <si>
    <t>Escavação, carga e transporte de material de 2ª categoria - DMT de 1.000 a 1.200 m - caminho de serviço pavimentado - com carregadeira e caminhão basculante de 14 m³</t>
  </si>
  <si>
    <t>Escavação, carga e transporte de material de 2ª categoria - DMT de 1.000 a 1.200 m - caminho de serviço pavimentado - com escavadeira e caminhão basculante de 14 m³</t>
  </si>
  <si>
    <t>Escavação, carga e transporte de material de 2ª categoria - DMT de 1.200 a 1.400 m - caminho de serviço em leito natural - com carregadeira e caminhão basculante de 14 m³</t>
  </si>
  <si>
    <t>Escavação, carga e transporte de material de 2ª categoria - DMT de 1.200 a 1.400 m - caminho de serviço em leito natural - com escavadeira e caminhão basculante de 14 m³</t>
  </si>
  <si>
    <t>Escavação, carga e transporte de material de 2ª categoria - DMT de 1.200 a 1.400 m - caminho de serviço em revestimento primário - com carregadeira e caminhão basculante de 14 m³</t>
  </si>
  <si>
    <t>Escavação, carga e transporte de material de 2ª categoria - DMT de 1.200 a 1.400 m - caminho de serviço em revestimento primário - com escavadeira e caminhão basculante de 14 m³</t>
  </si>
  <si>
    <t>Escavação, carga e transporte de material de 2ª categoria - DMT de 1.200 a 1.400 m - caminho de serviço pavimentado - com carregadeira e caminhão basculante de 14 m³</t>
  </si>
  <si>
    <t>Escavação, carga e transporte de material de 2ª categoria - DMT de 1.200 a 1.400 m - caminho de serviço pavimentado - com escavadeira e caminhão basculante de 14 m³</t>
  </si>
  <si>
    <t>Escavação, carga e transporte de material de 2ª categoria - DMT de 1.400 a 1.600 m - caminho de serviço em leito natural - com carregadeira e caminhão basculante de 14 m³</t>
  </si>
  <si>
    <t>Escavação, carga e transporte de material de 2ª categoria - DMT de 1.400 a 1.600 m - caminho de serviço em leito natural - com escavadeira e caminhão basculante de 14 m³</t>
  </si>
  <si>
    <t>Escavação, carga e transporte de material de 2ª categoria - DMT de 1.400 a 1.600 m - caminho de serviço em revestimento primário - com carregadeira e caminhão basculante de 14 m³</t>
  </si>
  <si>
    <t>Escavação, carga e transporte de material de 2ª categoria - DMT de 1.400 a 1.600 m - caminho de serviço em revestimento primário - com escavadeira e caminhão basculante de 14 m³</t>
  </si>
  <si>
    <t>Escavação, carga e transporte de material de 2ª categoria - DMT de 1.400 a 1.600 m - caminho de serviço pavimentado - com carregadeira e caminhão basculante de 14 m³</t>
  </si>
  <si>
    <t>Escavação, carga e transporte de material de 2ª categoria - DMT de 1.400 a 1.600 m - caminho de serviço pavimentado - com escavadeira e caminhão basculante de 14 m³</t>
  </si>
  <si>
    <t>Escavação, carga e transporte de material de 2ª categoria - DMT de 1.600 a 1.800 m - caminho de serviço em leito natural - com carregadeira e caminhão basculante de 14 m³</t>
  </si>
  <si>
    <t>Escavação, carga e transporte de material de 2ª categoria - DMT de 1.600 a 1.800 m - caminho de serviço em leito natural - com escavadeira e caminhão basculante de 14 m³</t>
  </si>
  <si>
    <t>Escavação, carga e transporte de material de 2ª categoria - DMT de 1.600 a 1.800 m - caminho de serviço em revestimento primário - com carregadeira e caminhão basculante de 14 m³</t>
  </si>
  <si>
    <t>Escavação, carga e transporte de material de 2ª categoria - DMT de 1.600 a 1.800 m - caminho de serviço em revestimento primário - com escavadeira e caminhão basculante de 14 m³</t>
  </si>
  <si>
    <t>Escavação, carga e transporte de material de 2ª categoria - DMT de 1.600 a 1.800 m - caminho de serviço pavimentado - com carregadeira e caminhão basculante de 14 m³</t>
  </si>
  <si>
    <t>Escavação, carga e transporte de material de 2ª categoria - DMT de 1.600 a 1.800 m - caminho de serviço pavimentado - com escavadeira e caminhão basculante de 14 m³</t>
  </si>
  <si>
    <t>Escavação, carga e transporte de material de 2ª categoria - DMT de 1.800 a 2.000 m - caminho de serviço em leito natural - com carregadeira e caminhão basculante de 14 m³</t>
  </si>
  <si>
    <t>Escavação, carga e transporte de material de 2ª categoria - DMT de 1.800 a 2.000 m - caminho de serviço em leito natural - com escavadeira e caminhão basculante de 14 m³</t>
  </si>
  <si>
    <t>Escavação, carga e transporte de material de 2ª categoria - DMT de 1.800 a 2.000 m - caminho de serviço em revestimento primário - com carregadeira e caminhão basculante de 14 m³</t>
  </si>
  <si>
    <t>Escavação, carga e transporte de material de 2ª categoria - DMT de 1.800 a 2.000 m - caminho de serviço em revestimento primário - com escavadeira e caminhão basculante de 14 m³</t>
  </si>
  <si>
    <t>Escavação, carga e transporte de material de 2ª categoria - DMT de 1.800 a 2.000 m - caminho de serviço pavimentado - com carregadeira e caminhão basculante de 14 m³</t>
  </si>
  <si>
    <t>Escavação, carga e transporte de material de 2ª categoria - DMT de 1.800 a 2.000 m - caminho de serviço pavimentado - com escavadeira e caminhão basculante de 14 m³</t>
  </si>
  <si>
    <t>Escavação, carga e transporte de material de 2ª categoria - DMT de 2.000 a 2.500 m - caminho de serviço em leito natural - com carregadeira e caminhão basculante de 14 m³</t>
  </si>
  <si>
    <t>Escavação, carga e transporte de material de 2ª categoria - DMT de 2.000 a 2.500 m - caminho de serviço em leito natural - com escavadeira e caminhão basculante de 14 m³</t>
  </si>
  <si>
    <t>Escavação, carga e transporte de material de 2ª categoria - DMT de 2.000 a 2.500 m - caminho de serviço em revestimento primário - com carregadeira e caminhão basculante de 14 m³</t>
  </si>
  <si>
    <t>Escavação, carga e transporte de material de 2ª categoria - DMT de 2.000 a 2.500 m - caminho de serviço em revestimento primário - com escavadeira e caminhão basculante de 14 m³</t>
  </si>
  <si>
    <t>Escavação, carga e transporte de material de 2ª categoria - DMT de 2.000 a 2.500 m - caminho de serviço pavimentado - com carregadeira e caminhão basculante de 14 m³</t>
  </si>
  <si>
    <t>Escavação, carga e transporte de material de 2ª categoria - DMT de 2.000 a 2.500 m - caminho de serviço pavimentado - com escavadeira e caminhão basculante de 14 m³</t>
  </si>
  <si>
    <t>Escavação, carga e transporte de material de 2ª categoria - DMT de 2.500 a 3.000 m - caminho de serviço em leito natural - com carregadeira e caminhão basculante de 14 m³</t>
  </si>
  <si>
    <t>Escavação, carga e transporte de material de 2ª categoria - DMT de 2.500 a 3.000 m - caminho de serviço em leito natural - com escavadeira e caminhão basculante de 14 m³</t>
  </si>
  <si>
    <t>Escavação, carga e transporte de material de 2ª categoria - DMT de 2.500 a 3.000 m - caminho de serviço em revestimento primário - com carregadeira e caminhão basculante de 14 m³</t>
  </si>
  <si>
    <t>Escavação, carga e transporte de material de 2ª categoria - DMT de 2.500 a 3.000 m - caminho de serviço em revestimento primário - com escavadeira e caminhão basculante de 14 m³</t>
  </si>
  <si>
    <t>Escavação, carga e transporte de material de 2ª categoria - DMT de 2.500 a 3.000 m - caminho de serviço pavimentado - com carregadeira e caminhão basculante de 14 m³</t>
  </si>
  <si>
    <t>Escavação, carga e transporte de material de 2ª categoria - DMT de 2.500 a 3.000 m - caminho de serviço pavimentado - com escavadeira e caminhão basculante de 14 m³</t>
  </si>
  <si>
    <t>Escavação, carga e transporte de material de 2ª categoria - DMT de 200 a 400 m - caminho de serviço em leito natural - com carregadeira e caminhão basculante de 14 m³</t>
  </si>
  <si>
    <t>Escavação, carga e transporte de material de 2ª categoria - DMT de 200 a 400 m - caminho de serviço em leito natural - com escavadeira e caminhão basculante de 14 m³</t>
  </si>
  <si>
    <t>Escavação, carga e transporte de material de 2ª categoria - DMT de 200 a 400 m - caminho de serviço em revestimento primário - com carregadeira e caminhão basculante de 14 m³</t>
  </si>
  <si>
    <t>Escavação, carga e transporte de material de 2ª categoria - DMT de 200 a 400 m - caminho de serviço em revestimento primário - com escavadeira e caminhão basculante de 14 m³</t>
  </si>
  <si>
    <t>Escavação, carga e transporte de material de 2ª categoria - DMT de 200 a 400 m - caminho de serviço pavimentado - com carregadeira e caminhão basculante de 14 m³</t>
  </si>
  <si>
    <t>Escavação, carga e transporte de material de 2ª categoria - DMT de 200 a 400 m - caminho de serviço pavimentado - com escavadeira e caminhão basculante de 14 m³</t>
  </si>
  <si>
    <t>Escavação, carga e transporte de material de 2ª categoria - DMT de 400 a 600 m - caminho de serviço em leito natural - com carregadeira e caminhão basculante de 14 m³</t>
  </si>
  <si>
    <t>Escavação, carga e transporte de material de 2ª categoria - DMT de 400 a 600 m - caminho de serviço em leito natural - com escavadeira e caminhão basculante de 14 m³</t>
  </si>
  <si>
    <t>Escavação, carga e transporte de material de 2ª categoria - DMT de 400 a 600 m - caminho de serviço em revestimento primário - com carregadeira e caminhão basculante de 14 m³</t>
  </si>
  <si>
    <t>Escavação, carga e transporte de material de 2ª categoria - DMT de 400 a 600 m - caminho de serviço em revestimento primário - com escavadeira e caminhão basculante de 14 m³</t>
  </si>
  <si>
    <t>Escavação, carga e transporte de material de 2ª categoria - DMT de 400 a 600 m - caminho de serviço pavimentado - com carregadeira e caminhão basculante de 14 m³</t>
  </si>
  <si>
    <t>Escavação, carga e transporte de material de 2ª categoria - DMT de 400 a 600 m - caminho de serviço pavimentado - com escavadeira e caminhão basculante de 14 m³</t>
  </si>
  <si>
    <t>Escavação, carga e transporte de material de 2ª categoria - DMT de 50 a 200 m - caminho de serviço em leito natural - com carregadeira e caminhão basculante de 14 m³</t>
  </si>
  <si>
    <t>Escavação, carga e transporte de material de 2ª categoria - DMT de 50 a 200 m - caminho de serviço em leito natural - com escavadeira e caminhão basculante de 14 m³</t>
  </si>
  <si>
    <t>Escavação, carga e transporte de material de 2ª categoria - DMT de 50 a 200 m - caminho de serviço em revestimento primário - com carregadeira e caminhão basculante de 14 m³</t>
  </si>
  <si>
    <t>Escavação, carga e transporte de material de 2ª categoria - DMT de 50 a 200 m - caminho de serviço em revestimento primário - com escavadeira e caminhão basculante de 14 m³</t>
  </si>
  <si>
    <t>Escavação, carga e transporte de material de 2ª categoria - DMT de 50 a 200 m - caminho de serviço pavimentado - com carregadeira e caminhão basculante de 14 m³</t>
  </si>
  <si>
    <t>Escavação, carga e transporte de material de 2ª categoria - DMT de 50 a 200 m - caminho de serviço pavimentado - com escavadeira e caminhão basculante de 14 m³</t>
  </si>
  <si>
    <t>Escavação, carga e transporte de material de 2ª categoria - DMT de 50 m</t>
  </si>
  <si>
    <t>Escavação, carga e transporte de material de 2ª categoria - DMT de 600 a 800 m - caminho de serviço em leito natural - com carregadeira e caminhão basculante de 14 m³</t>
  </si>
  <si>
    <t>Escavação, carga e transporte de material de 2ª categoria - DMT de 600 a 800 m - caminho de serviço em leito natural - com escavadeira e caminhão basculante de 14 m³</t>
  </si>
  <si>
    <t>Escavação, carga e transporte de material de 2ª categoria - DMT de 600 a 800 m - caminho de serviço em revestimento primário - com carregadeira e caminhão basculante de 14 m³</t>
  </si>
  <si>
    <t>Escavação, carga e transporte de material de 2ª categoria - DMT de 600 a 800 m - caminho de serviço em revestimento primário - com escavadeira e caminhão basculante de 14 m³</t>
  </si>
  <si>
    <t>Escavação, carga e transporte de material de 2ª categoria - DMT de 600 a 800 m - caminho de serviço pavimentado - com carregadeira e caminhão basculante de 14 m³</t>
  </si>
  <si>
    <t>Escavação, carga e transporte de material de 2ª categoria - DMT de 600 a 800 m - caminho de serviço pavimentado - com escavadeira e caminhão basculante de 14 m³</t>
  </si>
  <si>
    <t>Escavação, carga e transporte de material de 2ª categoria - DMT de 800 a 1.000 m - caminho de serviço em leito natural - com carregadeira e caminhão basculante de 14 m³</t>
  </si>
  <si>
    <t>Escavação, carga e transporte de material de 2ª categoria - DMT de 800 a 1.000 m - caminho de serviço em leito natural - com escavadeira e caminhão basculante de 14 m³</t>
  </si>
  <si>
    <t>Escavação, carga e transporte de material de 2ª categoria - DMT de 800 a 1.000 m - caminho de serviço em revestimento primário - com carregadeira e caminhão basculante de 14 m³</t>
  </si>
  <si>
    <t>Escavação, carga e transporte de material de 2ª categoria - DMT de 800 a 1.000 m - caminho de serviço em revestimento primário - com escavadeira e caminhão basculante de 14 m³</t>
  </si>
  <si>
    <t>Escavação, carga e transporte de material de 2ª categoria - DMT de 800 a 1.000 m - caminho de serviço pavimentado - com carregadeira e caminhão basculante de 14 m³</t>
  </si>
  <si>
    <t>Escavação, carga e transporte de material de 2ª categoria - DMT de 800 a 1.000 m - caminho de serviço pavimentado - com escavadeira e caminhão basculante de 14 m³</t>
  </si>
  <si>
    <t>Escavação, carga e transporte de material de 2ª categoria na distância de 3.000 m - caminho de serviço em leito natural - com escavadeira e caminhão basculante de 14 m³</t>
  </si>
  <si>
    <t>Escavação, carga e transporte de material de 2ª categoria na distância de 3.000 m - caminho de serviço em leito natural com carregadeira e caminhão basculante de 14 m³</t>
  </si>
  <si>
    <t>Escavação, carga e transporte de material de 2ª categoria na distância de 3.000 m - caminho de serviço em revestimento primário - com escavadeira e caminhão basculante de 14 m³</t>
  </si>
  <si>
    <t>Escavação, carga e transporte de material de 2ª categoria na distância de 3.000 m - caminho de serviço pavimentado - com carregadeira e caminhão basculante de 14 m³</t>
  </si>
  <si>
    <t>Escavação, carga e transporte de material de 2ª categoria na distância de 3.000 m - caminho de serviço pavimentado - com escavadeira e caminhão basculante de 14 m³</t>
  </si>
  <si>
    <t>Escavação, carga e transporte de material de 2ª categoria na distância de 3.000 m -caminho de serviço com revestimento primário com carregadeira e caminhão basculante de 14 m³</t>
  </si>
  <si>
    <t>Escavação, carga e transporte de material de 3ª categoria - DMT de 1.000 a 1.200 m - caminho de serviço em leito natural com caminhão basculante de 12 m³</t>
  </si>
  <si>
    <t>Escavação, carga e transporte de material de 3ª categoria - DMT de 1.000 a 1.200 m - caminho de serviço em revestimento primário - com caminhão basculante de 12 m³</t>
  </si>
  <si>
    <t>Escavação, carga e transporte de material de 3ª categoria - DMT de 1.000 a 1.200 m - caminho de serviço pavimentado - com caminhão basculante de 12 m³</t>
  </si>
  <si>
    <t>Escavação, carga e transporte de material de 3ª categoria - DMT de 1.200 a 1.400 m - caminho de serviço em leito natural com caminhão basculante de 12 m³</t>
  </si>
  <si>
    <t>Escavação, carga e transporte de material de 3ª categoria - DMT de 1.200 a 1.400 m - caminho de serviço em revestimento primário - com caminhão basculante de 12 m³</t>
  </si>
  <si>
    <t>Escavação, carga e transporte de material de 3ª categoria - DMT de 1.200 a 1.400 m - caminho de serviço pavimentado - com caminhão basculante de 12 m³</t>
  </si>
  <si>
    <t>Escavação, carga e transporte de material de 3ª categoria - DMT de 1.400 a 1.600 m - caminho de serviço em leito natural com caminhão basculante de 12 m³</t>
  </si>
  <si>
    <t>Escavação, carga e transporte de material de 3ª categoria - DMT de 1.400 a 1.600 m - caminho de serviço em revestimento primário - com caminhão basculante de 12 m³</t>
  </si>
  <si>
    <t>Escavação, carga e transporte de material de 3ª categoria - DMT de 1.400 a 1.600 m - caminho de serviço pavimentado - com caminhão basculante de 12 m³</t>
  </si>
  <si>
    <t>Escavação, carga e transporte de material de 3ª categoria - DMT de 1.600 a 1.800 m - caminho de serviço em leito natural com caminhão basculante de 12 m³</t>
  </si>
  <si>
    <t>Escavação, carga e transporte de material de 3ª categoria - DMT de 1.600 a 1.800 m - caminho de serviço em revestimento primário - com caminhão basculante de 12 m³</t>
  </si>
  <si>
    <t>Escavação, carga e transporte de material de 3ª categoria - DMT de 1.600 a 1.800 m - caminho de serviço pavimentado - com caminhão basculante de 12 m³</t>
  </si>
  <si>
    <t>Escavação, carga e transporte de material de 3ª categoria - DMT de 1.800 a 2.000 m - caminho de serviço em leito natural com caminhão basculante de 12 m³</t>
  </si>
  <si>
    <t>Escavação, carga e transporte de material de 3ª categoria - DMT de 1.800 a 2.000 m - caminho de serviço em revestimento primário - com caminhão basculante de 12 m³</t>
  </si>
  <si>
    <t>Escavação, carga e transporte de material de 3ª categoria - DMT de 1.800 a 2.000 m - caminho de serviço pavimentado - com caminhão basculante de 12 m³</t>
  </si>
  <si>
    <t>Escavação, carga e transporte de material de 3ª categoria - DMT de 2.000 a 2.500 m - caminho de serviço em leito natural com caminhão basculante de 12 m³</t>
  </si>
  <si>
    <t>Escavação, carga e transporte de material de 3ª categoria - DMT de 2.000 a 2.500 m - caminho de serviço em revestimento primário - com caminhão basculante de 12 m³</t>
  </si>
  <si>
    <t>Escavação, carga e transporte de material de 3ª categoria - DMT de 2.000 a 2.500 m - caminho de serviço pavimentado - com caminhão basculante de 12 m³</t>
  </si>
  <si>
    <t>Escavação, carga e transporte de material de 3ª categoria - DMT de 2.500 a 3.000 m - caminho de serviço em leito natural com caminhão basculante de 12 m³</t>
  </si>
  <si>
    <t>Escavação, carga e transporte de material de 3ª categoria - DMT de 2.500 a 3.000 m - caminho de serviço em revestimento primário - com caminhão basculante de 12 m³</t>
  </si>
  <si>
    <t>Escavação, carga e transporte de material de 3ª categoria - DMT de 2.500 a 3.000 m - caminho de serviço pavimentado - com caminhão basculante de 12 m³</t>
  </si>
  <si>
    <t>Escavação, carga e transporte de material de 3ª categoria - DMT de 200 a 400 m - caminho de serviço em leito natural com caminhão basculante de 12 m³</t>
  </si>
  <si>
    <t>Escavação, carga e transporte de material de 3ª categoria - DMT de 200 a 400 m - caminho de serviço em revestimento primário - com caminhão basculante de 12 m³</t>
  </si>
  <si>
    <t>Escavação, carga e transporte de material de 3ª categoria - DMT de 200 a 400 m - caminho de serviço pavimentado - com caminhão basculante de 12 m³</t>
  </si>
  <si>
    <t>Escavação, carga e transporte de material de 3ª categoria - DMT de 400 a 600 m - caminho de serviço em leito natural com caminhão basculante de 12 m³</t>
  </si>
  <si>
    <t>Escavação, carga e transporte de material de 3ª categoria - DMT de 400 a 600 m - caminho de serviço em revestimento primário - com caminhão basculante de 12 m³</t>
  </si>
  <si>
    <t>Escavação, carga e transporte de material de 3ª categoria - DMT de 400 a 600 m - caminho de serviço pavimentado - com caminhão basculante de 12 m³</t>
  </si>
  <si>
    <t>Escavação, carga e transporte de material de 3ª categoria - DMT de 50 a 200 m - caminho de serviço em leito natural com caminhão basculante de 12 m³</t>
  </si>
  <si>
    <t>Escavação, carga e transporte de material de 3ª categoria - DMT de 50 a 200 m - caminho de serviço em revestimento primário - com caminhão basculante de 12 m³</t>
  </si>
  <si>
    <t>Escavação, carga e transporte de material de 3ª categoria - DMT de 50 a 200 m - caminho de serviço pavimentado - com caminhão basculante de 12 m³</t>
  </si>
  <si>
    <t>Escavação, carga e transporte de material de 3ª categoria - DMT de 600 a 800 m - caminho de serviço em leito natural com caminhão basculante de 12 m³</t>
  </si>
  <si>
    <t>Escavação, carga e transporte de material de 3ª categoria - DMT de 600 a 800 m - caminho de serviço em revestimento primário - com caminhão basculante de 12 m³</t>
  </si>
  <si>
    <t>Escavação, carga e transporte de material de 3ª categoria - DMT de 600 a 800 m - caminho de serviço pavimentado - com caminhão basculante de 12 m³</t>
  </si>
  <si>
    <t>Escavação, carga e transporte de material de 3ª categoria - DMT de 800 a 1.000 m - caminho de serviço em leito natural com caminhão basculante de 12 m³</t>
  </si>
  <si>
    <t>Escavação, carga e transporte de material de 3ª categoria - DMT de 800 a 1.000 m - caminho de serviço em revestimento primário - com caminhão basculante de 12 m³</t>
  </si>
  <si>
    <t>Escavação, carga e transporte de material de 3ª categoria - DMT de 800 a 1.000 m - caminho de serviço pavimentado - com caminhão basculante de 12 m³</t>
  </si>
  <si>
    <t>Escavação, carga e transporte de material de 3ª categoria na distância de 3.000 m - caminho de serviço em leito natural com caminhão basculante de 12 m³</t>
  </si>
  <si>
    <t>Escavação, carga e transporte de material de 3ª categoria na distância de 3.000 m - caminho de serviço em revestimento primário - com caminhão basculante de 12 m³</t>
  </si>
  <si>
    <t>Escavação, carga e transporte de material de 3ª categoria na distância de 3.000 m - caminho de serviço pavimentado - com caminhão basculante de 12 m³</t>
  </si>
  <si>
    <t>Escavação, carga e transporte de solos moles - DMT de 0 a 50 m</t>
  </si>
  <si>
    <t>Escavação, carga e transporte de solos moles - DMT de 1.000 a 1.200 m - caminho de serviço em leito natural - com caminhão basculante de 14 m³</t>
  </si>
  <si>
    <t>Escavação, carga e transporte de solos moles - DMT de 1.000 a 1.200 m - caminho de serviço em revestimento primário - com caminhão basculante de 14 m³</t>
  </si>
  <si>
    <t>Escavação, carga e transporte de solos moles - DMT de 1.000 a 1.200 m - caminho de serviço pavimentado - com caminhão basculante de 14 m³</t>
  </si>
  <si>
    <t>Escavação, carga e transporte de solos moles - DMT de 1.200 a 1.400 m - caminho de serviço em leito natural - com caminhão basculante de 14 m³</t>
  </si>
  <si>
    <t>Escavação, carga e transporte de solos moles - DMT de 1.200 a 1.400 m - caminho de serviço em revestimento primário - com caminhão basculante de 14 m³</t>
  </si>
  <si>
    <t>Escavação, carga e transporte de solos moles - DMT de 1.200 a 1.400 m - caminho de serviço pavimentado - com caminhão basculante de 14 m³</t>
  </si>
  <si>
    <t>Escavação, carga e transporte de solos moles - DMT de 1.400 a 1.600 m - caminho de serviço em leito natural - com caminhão basculante de 14 m³</t>
  </si>
  <si>
    <t>Escavação, carga e transporte de solos moles - DMT de 1.400 a 1.600 m - caminho de serviço em revestimento primário - com caminhão basculante de 14 m³</t>
  </si>
  <si>
    <t>Escavação, carga e transporte de solos moles - DMT de 1.400 a 1.600 m - caminho de serviço pavimentado - com caminhão basculante de 14 m³</t>
  </si>
  <si>
    <t>Escavação, carga e transporte de solos moles - DMT de 1.600 a 1.800 m - caminho de serviço em leito natural - com caminhão basculante de 14 m³</t>
  </si>
  <si>
    <t>Escavação, carga e transporte de solos moles - DMT de 1.600 a 1.800 m - caminho de serviço em revestimento primário - com caminhão basculante de 14 m³</t>
  </si>
  <si>
    <t>Escavação, carga e transporte de solos moles - DMT de 1.600 a 1.800 m - caminho de serviço pavimentado - com caminhão basculante de 14 m³</t>
  </si>
  <si>
    <t>Escavação, carga e transporte de solos moles - DMT de 1.800 a 2.000 m - caminho de serviço em leito natural - com caminhão basculante de 14 m³</t>
  </si>
  <si>
    <t>Escavação, carga e transporte de solos moles - DMT de 1.800 a 2.000 m - caminho de serviço em revestimento primário - com caminhão basculante de 14 m³</t>
  </si>
  <si>
    <t>Escavação, carga e transporte de solos moles - DMT de 1.800 a 2.000 m - caminho de serviço pavimentado - com caminhão basculante de 14 m³</t>
  </si>
  <si>
    <t>Escavação, carga e transporte de solos moles - DMT de 2.000 a 2.500 m - caminho de serviço em leito natural - com caminhão basculante de 14 m³</t>
  </si>
  <si>
    <t>Escavação, carga e transporte de solos moles - DMT de 2.000 a 2.500 m - caminho de serviço em revestimento primário - com caminhão basculante de 14 m³</t>
  </si>
  <si>
    <t>Escavação, carga e transporte de solos moles - DMT de 2.000 a 2.500 m - caminho de serviço pavimentado - com caminhão basculante de 14 m³</t>
  </si>
  <si>
    <t>Escavação, carga e transporte de solos moles - DMT de 2.500 a 3.000 m - caminho de serviço em leito natural - com caminhão basculante de 14 m³</t>
  </si>
  <si>
    <t>Escavação, carga e transporte de solos moles - DMT de 2.500 a 3.000 m - caminho de serviço em revestimento primário - com caminhão basculante de 14 m³</t>
  </si>
  <si>
    <t>Escavação, carga e transporte de solos moles - DMT de 2.500 a 3.000 m - caminho de serviço pavimentado - com caminhão basculante de 14 m³</t>
  </si>
  <si>
    <t>Escavação, carga e transporte de solos moles - DMT de 200 a 400 m - caminho de serviço em leito natural - com caminhão basculante de 14 m³</t>
  </si>
  <si>
    <t>Escavação, carga e transporte de solos moles - DMT de 200 a 400 m - caminho de serviço em revestimento primário - com caminhão basculante de 14 m³</t>
  </si>
  <si>
    <t>Escavação, carga e transporte de solos moles - DMT de 200 a 400 m - caminho de serviço pavimentado - com caminhão basculante de 14 m³</t>
  </si>
  <si>
    <t>Escavação, carga e transporte de solos moles - DMT de 400 a 600 m - caminho de serviço em leito natural - com caminhão basculante de 14 m³</t>
  </si>
  <si>
    <t>Escavação, carga e transporte de solos moles - DMT de 400 a 600 m - caminho de serviço em revestimento primário - com caminhão basculante de 14 m³</t>
  </si>
  <si>
    <t>Escavação, carga e transporte de solos moles - DMT de 400 a 600 m - caminho de serviço pavimentado - com caminhão basculante de 14 m³</t>
  </si>
  <si>
    <t>Escavação, carga e transporte de solos moles - DMT de 50 a 200 m - caminho de serviço em leito natural - com caminhão basculante de 14 m³</t>
  </si>
  <si>
    <t>Escavação, carga e transporte de solos moles - DMT de 50 a 200 m - caminho de serviço em revestimento primário - com caminhão basculante de 14 m³</t>
  </si>
  <si>
    <t>Escavação, carga e transporte de solos moles - DMT de 50 a 200 m - caminho de serviço pavimentado - com caminhão basculante de 14 m³</t>
  </si>
  <si>
    <t>Escavação, carga e transporte de solos moles - DMT de 600 a 800 m - caminho de serviço em leito natural - com caminhão basculante de 14 m³</t>
  </si>
  <si>
    <t>Escavação, carga e transporte de solos moles - DMT de 600 a 800 m - caminho de serviço em revestimento primário - com caminhão basculante de 14 m³</t>
  </si>
  <si>
    <t>Escavação, carga e transporte de solos moles - DMT de 600 a 800 m - caminho de serviço pavimentado - com caminhão basculante de 14 m³</t>
  </si>
  <si>
    <t>Escavação, carga e transporte de solos moles - DMT de 800 a 1.000 m - caminho de serviço em leito natural - com caminhão basculante de 14 m³</t>
  </si>
  <si>
    <t>Escavação, carga e transporte de solos moles - DMT de 800 a 1.000 m - caminho de serviço em revestimento primário - com caminhão basculante de 14 m³</t>
  </si>
  <si>
    <t>Escavação, carga e transporte de solos moles - DMT de 800 a 1.000 m - caminho de serviço pavimentado - com caminhão basculante de 14 m³</t>
  </si>
  <si>
    <t>Escavação, carga e transporte de solos moles na distância de 3.000 m - caminho de serviço em leito natural - com caminhão basculante de 14 m³</t>
  </si>
  <si>
    <t>Escavação, carga e transporte de solos moles na distância de 3.000 m - caminho de serviço em revestimento primário - com caminhão basculante de 14 m³</t>
  </si>
  <si>
    <t>Escavação, carga e transporte de solos moles na distância de 3.000 m - caminho de serviço pavimentado - com caminhão basculante de 14 m³</t>
  </si>
  <si>
    <t>Escavação, carga e transporte em material de 1ª categoria - DMT de 1.000 a 1.200 m com motoscraper</t>
  </si>
  <si>
    <t>Escavação, carga e transporte em material de 1ª categoria - DMT de 1.200 a 1.400 m com motoscraper</t>
  </si>
  <si>
    <t>Escavação, carga e transporte em material de 1ª categoria - DMT de 200 a 400 m com motoscraper</t>
  </si>
  <si>
    <t>Escavação, carga e transporte em material de 1ª categoria - DMT de 400 a 600 m com motoscraper</t>
  </si>
  <si>
    <t>Escavação, carga e transporte em material de 1ª categoria - DMT de 50 a 200 m com motoscraper</t>
  </si>
  <si>
    <t>Escavação, carga e transporte em material de 1ª categoria - DMT de 50 m</t>
  </si>
  <si>
    <t>Escavação, carga e transporte em material de 1ª categoria - DMT de 600 a 800 m com motoscraper</t>
  </si>
  <si>
    <t>Escavação, carga e transporte em material de 1ª categoria - DMT de 800 a 1.000 m com motoscraper</t>
  </si>
  <si>
    <t>Expurgo de jazida</t>
  </si>
  <si>
    <t>Fragmentação de blocos de rocha com escavadeira e rompedor hidráulico 1.700 kg</t>
  </si>
  <si>
    <t>Limpeza mecanizada da camada vegetal</t>
  </si>
  <si>
    <t>Manutenção de caminho de serviço</t>
  </si>
  <si>
    <t>Pré-fissuramento de material de 3ª categoria</t>
  </si>
  <si>
    <t>Umedecimento de caminho de serviço</t>
  </si>
  <si>
    <t>Chumbador de aço CA-50 - D = 20 mm - ancorado na rocha com cartucho de cimento - fornecimento, perfuração e instalação</t>
  </si>
  <si>
    <t>Chumbador de aço CA-50 - D = 20 mm - ancorado na rocha com injeção de nata de cimento - fornecimento, perfuração e instalação</t>
  </si>
  <si>
    <t>Chumbador de aço CA-50 - D = 22 mm - ancorado na rocha com cartucho de cimento - fornecimento, perfuração e instalação</t>
  </si>
  <si>
    <t>Chumbador de aço CA-50 - D = 25 mm - ancorado na rocha com cartucho de cimento - fornecimento, perfuração e instalação</t>
  </si>
  <si>
    <t>Grampo de aço CA-50 D = 12,5 mm para solo grampeado com capacidade de 30 kN - fornecimento, perfuração e instalação</t>
  </si>
  <si>
    <t>Grampo de aço CA-50 D = 16 mm para solo grampeado com capacidade de 50 kN - fornecimento, perfuração e instalação</t>
  </si>
  <si>
    <t>Grampo de aço CA-50 D = 20 mm para solo grampeado com capacidade de 80 kN - fornecimento, perfuração e instalação</t>
  </si>
  <si>
    <t>Perfuração para tirante permanente protendido autoinjetável em material de 1ª categoria com diâmetro de até 120 mm</t>
  </si>
  <si>
    <t>Perfuração para tirante permanente protendido autoinjetável em material de 2ª categoria com diâmetro de até 87 mm</t>
  </si>
  <si>
    <t>Perfuração para tirantes em material de 1ª categoria com diâmetro de até 120 mm</t>
  </si>
  <si>
    <t>Perfuração para tirantes em material de 2ª categoria com diâmetro de até 120 mm</t>
  </si>
  <si>
    <t>Perfuração para tirantes em material de 3ª categoria com diâmetro de até 120 mm</t>
  </si>
  <si>
    <t>Pintura eletrostática com tinta em pó à base de resina epóxi - E = 200 µm</t>
  </si>
  <si>
    <t>Protensão de tirante com 10 cordoalhas D = 12,7 mm aço CP 190 RB, com capacidade de 860 kN - inclusive ancoragem e grauteamento da cabeça</t>
  </si>
  <si>
    <t>Protensão de tirante com 12 cordoalhas D = 12,7 mm aço CP 190 RB, com capacidade de 1.040 kN - inclusive ancoragem e grauteamento da cabeça</t>
  </si>
  <si>
    <t>Protensão de tirante com 6 cordoalhas D = 12,7 mm aço CP 190 RB, com capacidade de 520 kN - inclusive ancoragem e grauteamento da cabeça</t>
  </si>
  <si>
    <t>Protensão de tirante com 8 cordoalhas D = 12,7 mm aço CP 190 RB, com capacidade de 690 kN - inclusive ancoragem e grauteamento da cabeça</t>
  </si>
  <si>
    <t>Protensão de tirante permanente autoinjetável de aço D = 40 mm, seção de 684 mm², tensão de escoamento = 440 MPa e tensão de ruptura = 580 MPa - inclusive ancoragem e grauteamento da cabeça</t>
  </si>
  <si>
    <t>Protensão de tirante permanente autoinjetável de aço D = 40 mm, seção de 822 mm², tensão de escoamento = 470 MPa e tensão de ruptura = 600 MPa - inclusive ancoragem e grauteamento da cabeça</t>
  </si>
  <si>
    <t>Protensão de tirante permanente autoinjetável de aço D = 40 mm, seção de 936 mm², tensão de escoamento = 700 MPa e tensão de ruptura = 830 MPa - inclusive ancoragem e grauteamento da cabeça</t>
  </si>
  <si>
    <t>Protensão de tirante permanente autoinjetável de aço D = 50 mm, seção de 1.330 mm², tensão de escoamento = 630 MPa e tensão de ruptura = 740 MPa - inclusive ancoragem e grauteamento da cabeça</t>
  </si>
  <si>
    <t>Protensão de tirante permanente autoinjetável de aço D = 50 mm, seção de 1.569 mm², tensão de escoamento = 630 MPa e tensão de ruptura = 740 MP - inclusive ancoragem e grauteamento da cabeça</t>
  </si>
  <si>
    <t>Protensão de tirante permanente protendido de aço D = 30 mm, tensão de escoamento = 600 MPa e tensão de ruptura = 720 MPa - inclusive ancoragem e grauteamento da cabeça</t>
  </si>
  <si>
    <t>Protensão de tirante permanente protendido de aço D = 32 mm, tensão de escoamento = 500 MPa e tensão de ruptura = 550 MPa - inclusive ancoragem e grauteamento da cabeça</t>
  </si>
  <si>
    <t>Protensão de tirante permanente protendido de aço D = 32 mm, tensão de escoamento = 950 MPa e tensão de ruptura = 1.050 MPa - inclusive ancoragem e grauteamento da cabeça</t>
  </si>
  <si>
    <t>Protensão de tirante permanente protendido de aço D = 40 mm, tensão de escoamento = 600 MPa e tensão de ruptura = 720 MPa - inclusive ancoragem e grauteamento da cabeça</t>
  </si>
  <si>
    <t>Protensão de tirante permanente protendido de aço D = 44 mm, tensão de escoamento = 680 MPa e tensão de ruptura = 870 MPa - inclusive ancoragem e grauteamento da cabeça</t>
  </si>
  <si>
    <t>Protensão de tirante permanente protendido de aço D = 50 mm, tensão de escoamento = 600 MPa e tensão de ruptura = 720 MPa - inclusive ancoragem e grauteamento da cabeça</t>
  </si>
  <si>
    <t>Protensão de tirante permanente protendido de aço D = 53 mm, tensão de escoamento = 600 MPa e tensão de ruptura = 720 MPa - inclusive ancoragem e grauteamento da cabeça</t>
  </si>
  <si>
    <t>Protensão de tirante permanente protendido de aço D = 57 mm, tensão de escoamento = 600 MPa e tensão de ruptura = 720 MPa - inclusive ancoragem e grauteamento da cabeça</t>
  </si>
  <si>
    <t>Protensão de tirante permanente protendido de aço D = 63 mm, tensão de escoamento = 600 MPa e tensão de ruptura = 720 MPa - inclusive ancoragem e grauteamento da cabeça</t>
  </si>
  <si>
    <t>Protensão de tirante permanente protendido de aço D = 69 mm, tensão de escoamento = 600 MPa e tensão de ruptura = 720 MPa - inclusive ancoragem e grauteamento da cabeça</t>
  </si>
  <si>
    <t>Tirante de barra de aço ancorado na rocha com resina de poliéster, D = 19 mm, tensão de escoamento = 686 MPa e tensão de ruptura = 789 MPa - fornecimento, perfuração e instalação</t>
  </si>
  <si>
    <t>Tirante de barra de aço ancorado na rocha com resina de poliéster, D = 22 mm, tensão de escoamento = 686 MPa e tensão de ruptura = 789 MPa - fornecimento, perfuração e instalação</t>
  </si>
  <si>
    <t>Tirante de barra de aço ancorado na rocha com resina de poliéster, D = 25 mm, tensão de escoamento = 500 MPa e tensão de ruptura = 750 MPa - fornecimento, perfuração e instalação</t>
  </si>
  <si>
    <t>Tirante de barra de aço ancorado na rocha com resina de poliéster, D = 25 mm, tensão de escoamento = 686 MPa, tensão de ruptura = 789 MPa - fornecimento, perfuração e instalação</t>
  </si>
  <si>
    <t>Tirante de barra de aço ancorado na rocha com resina de poliéster, D = 32 mm, tensão de escoamento = 686 MPa, tensão de ruptura = 789 MPa - fornecimento, perfuração e instalação</t>
  </si>
  <si>
    <t>Tirante de barra de aço ancorado na rocha com resina de poliéster, D = 36 mm, tensão de escoamento = 686 MPa e tensão de ruptura = 789 MPa - fornecimento, perfuração e instalação</t>
  </si>
  <si>
    <t>Tirante permanente protendido autoinjetável de aço D = 40 mm, seção de 684 mm², tensão de escoamento = 440 MPa e tensão de ruptura = 580 MPa - exceto perfuração</t>
  </si>
  <si>
    <t>Tirante permanente protendido autoinjetável de aço D = 40 mm, seção de 822 mm², tensão de escoamento = 470 MPa e tensão de ruptura = 600 MPa - exceto perfuração</t>
  </si>
  <si>
    <t>Tirante permanente protendido autoinjetável de aço D = 40 mm, seção de 936 mm², tensão de escoamento = 700 MPa e tensão de ruptura = 830 MPa - exceto perfuração</t>
  </si>
  <si>
    <t>Tirante permanente protendido autoinjetável de aço D = 50 mm, seção de 1.330 mm², tensão de escoamento = 630 MPa e tensão de ruptura = 740 MPa - exceto perfuração</t>
  </si>
  <si>
    <t>Tirante permanente protendido autoinjetável de aço D = 50 mm, seção de 1.569 mm², tensão de escoamento = 630 MPa e tensão de ruptura = 740 MPa - exceto perfuração</t>
  </si>
  <si>
    <t>Tirante permanente protendido com 10 cordoalhas D = 12,7 mm, aço CP 190 RB, com capacidade de 860 kN - exceto perfuração</t>
  </si>
  <si>
    <t>Tirante permanente protendido com 12 cordoalhas D = 12,7 mm, aço CP 190 RB, com capacidade de 1.030 kN - exceto perfuração</t>
  </si>
  <si>
    <t>Tirante permanente protendido com 6 cordoalhas D = 12,7 mm, aço CP 190 RB, com capacidade de 510 kN - exceto perfuração</t>
  </si>
  <si>
    <t>Tirante permanente protendido com 8 cordoalhas D = 12,7 mm, aço CP 190 RB, com capacidade de 690 kN - exceto perfuração</t>
  </si>
  <si>
    <t>Tirante permanente protendido de aço D = 30 mm, tensão de escoamento = 600 MPa e tensão de ruptura = 720 MPa - exceto perfuração</t>
  </si>
  <si>
    <t>Tirante permanente protendido de aço D = 32 mm, tensão de escoamento = 500 MPa e tensão de ruptura = 550 MPa - exceto perfuração</t>
  </si>
  <si>
    <t>Tirante permanente protendido de aço D = 32 mm, tensão de escoamento = 950 MPa e tensão de ruptura = 1.050 MPa - exceto perfuração</t>
  </si>
  <si>
    <t>Tirante permanente protendido de aço D = 40 mm, tensão de escoamento = 600 MPa e tensão de ruptura = 720 MPa - exceto perfuração</t>
  </si>
  <si>
    <t>Tirante permanente protendido de aço D = 44 mm, tensão de escoamento = 680 MPa e tensão de ruptura = 870 MPa - exceto perfuração</t>
  </si>
  <si>
    <t>Tirante permanente protendido de aço D = 50 mm, tensão de escoamento = 600 MPa e tensão de ruptura = 720 MPa - exceto perfuração</t>
  </si>
  <si>
    <t>Tirante permanente protendido de aço D = 53mm, tensão de escoamento = 600 MPa e tensão de ruptura = 720 MPa - exceto perfuração</t>
  </si>
  <si>
    <t>Tirante permanente protendido de aço D = 57 mm, tensão de escoamento = 600 MPa e tensão de ruptura = 720 MPa - exceto perfuração</t>
  </si>
  <si>
    <t>Tirante permanente protendido de aço D = 63 mm, tensão de escoamento = 600 MPa e tensão de ruptura = 720 MPa - exceto perfuração</t>
  </si>
  <si>
    <t>Tirante permanente protendido de aço D = 69 mm, tensão de escoamento = 600 MPa e tensão de ruptura = 720 MPa - exceto perfuração</t>
  </si>
  <si>
    <t>Carga e manobra de aduelas de concreto pré-moldadas em cavalo mecânico com semirreboque 22 t - carga com caminhão guindauto de 45 t.m</t>
  </si>
  <si>
    <t>Carga e manobra de brita para lastro com locomotiva diesel-elétrica em vagão hopper aberto com capacidade de 45 m³ - carga com carregadeira e descarga automática - bitola métrica</t>
  </si>
  <si>
    <t>Carga e manobra de brita para lastro com locomotiva diesel-elétrica em vagão hopper aberto com capacidade de 63 m³ - carga com carregadeira e descarga automática - bitola larga</t>
  </si>
  <si>
    <t>Carga e manobra de dormentes de concreto de bitola larga com locomotiva diesel-elétrica e vagão plataforma com capacidade de 98 t - carga com carregadeira - bitola larga</t>
  </si>
  <si>
    <t>Carga e manobra de dormentes de concreto de bitola métrica com locomotiva diesel-elétrica e vagão plataforma com capacidade de 82 t - carga com carregadeira - bitola métrica</t>
  </si>
  <si>
    <t>Carga e manobra de dormentes de concreto de bitola mista com locomotiva diesel-elétrica e vagão plataforma com capacidade de 98 t - carga com carregadeira - bitola larga</t>
  </si>
  <si>
    <t>Carga, descarga e manobra de vigas pré-moldadas de 1.000 a 1.250 kN em cavalo mecânico com reboques de 5 e 4 eixos com capacidade de 130 t</t>
  </si>
  <si>
    <t>Carga, descarga e manobra de vigas pré-moldadas de 500 a 750 kN em cavalo mecânico com dollys de 3 e 4 eixos com capacidade de 77 t</t>
  </si>
  <si>
    <t>Carga, descarga e manobra de vigas pré-moldadas de 750 a 1.000 kN em cavalo mecânico com dollys de 5 e 4 eixos com capacidade de 111 t</t>
  </si>
  <si>
    <t>Carga, descarga e manobra de vigas pré-moldadas de até 500 kN em cavalo mecânico com dolly de 4 eixos com capacidade de 57 t</t>
  </si>
  <si>
    <t>Carga, manobra e descarga de agregados ou solos em caminhão basculante de 10 m³ - carga com carregadeira de 3,40 m³ (exclusa) e descarga em distribuidor autopropelido</t>
  </si>
  <si>
    <t>Carga, manobra e descarga de agregados ou solos em caminhão basculante de 10 m³ - carga com carregadeira de 3,40 m³ (exclusa) e descarga em distribuidor rebocável</t>
  </si>
  <si>
    <t>Carga, manobra e descarga de agregados ou solos em caminhão basculante de 10 m³ - carga com carregadeira de 3,40 m³ (exclusa) e descarga livre</t>
  </si>
  <si>
    <t>Carga, manobra e descarga de agregados ou solos em caminhão basculante de 10 m³ - carga com carregadeira de 3,40 m³ e descarga em distribuidor autopropelido</t>
  </si>
  <si>
    <t>Carga, manobra e descarga de agregados ou solos em caminhão basculante de 10 m³ - carga com carregadeira de 3,40 m³ e descarga em distribuidor rebocável</t>
  </si>
  <si>
    <t>Carga, manobra e descarga de agregados ou solos em caminhão basculante de 10 m³ - carga com carregadeira de 3,40 m³ e descarga livre</t>
  </si>
  <si>
    <t>Carga, manobra e descarga de agregados ou solos em caminhão basculante de 10 m³ - carga com escavadeira de 1,56 m³ (exclusa) e descarga livre</t>
  </si>
  <si>
    <t>Carga, manobra e descarga de agregados ou solos em caminhão basculante de 10 m³ - carga em usina de 60 t/h (PMF) e descarga livre</t>
  </si>
  <si>
    <t>Carga, manobra e descarga de agregados ou solos em caminhão basculante de 10 m³ - carga em usina de solos de 300 t/h e descarga em distribuidor autopropelido</t>
  </si>
  <si>
    <t>Carga, manobra e descarga de agregados ou solos em caminhão basculante de 10 m³ - carga em usina de solos de 300 t/h e descarga em vibroacabadora</t>
  </si>
  <si>
    <t>Carga, manobra e descarga de agregados ou solos em caminhão basculante de 10 m³ - carga em usina de solos de 300 t/h e descarga livre</t>
  </si>
  <si>
    <t>Carga, manobra e descarga de agregados ou solos em caminhão basculante de 14 m³ - carga com carregadeira de 3,40 m³ e descarga livre</t>
  </si>
  <si>
    <t>Carga, manobra e descarga de agregados ou solos em caminhão basculante de 6 m³ - carga com carregadeira de 1,72 m³ (exclusa) e descarga em distribuidor autopropelido</t>
  </si>
  <si>
    <t>Carga, manobra e descarga de agregados ou solos em caminhão basculante de 6 m³ - carga com carregadeira de 1,72 m³ (exclusa) e descarga em distribuidor rebocável</t>
  </si>
  <si>
    <t>Carga, manobra e descarga de agregados ou solos em caminhão basculante de 6 m³ - carga com carregadeira de 1,72 m³ (exclusa) e descarga livre</t>
  </si>
  <si>
    <t>Carga, manobra e descarga de agregados ou solos em caminhão basculante de 6 m³ - carga com carregadeira de 1,72 m³ e descarga em distribuidor autopropelido</t>
  </si>
  <si>
    <t>Carga, manobra e descarga de agregados ou solos em caminhão basculante de 6 m³ - carga com carregadeira de 1,72 m³ e descarga em distribuidor rebocável</t>
  </si>
  <si>
    <t>Carga, manobra e descarga de agregados ou solos em caminhão basculante de 6 m³ - carga com carregadeira de 1,72 m³ e descarga livre</t>
  </si>
  <si>
    <t>Carga, manobra e descarga de agregados ou solos em caminhão basculante de 6 m³ - carga com escavadeira de 1,56 m³ (exclusa) e descarga livre</t>
  </si>
  <si>
    <t>Carga, manobra e descarga de agregados ou solos em caminhão basculante de 6 m³ - carga com escavadeira de 1,56 m³ e descarga livre</t>
  </si>
  <si>
    <t>Carga, manobra e descarga de agregados ou solos em caminhão basculante de 6 m³ - carga com minicarregadeira de 0,45 m³ e descarga livre</t>
  </si>
  <si>
    <t>Carga, manobra e descarga de agregados ou solos em caminhão basculante de 6 m³ - carga manual e descarga livre</t>
  </si>
  <si>
    <t>Carga, manobra e descarga de barras de trilho de 12 m com locomotiva diesel-elétrica em vagão plataforma com capacidade de 82 t - carga e descarga com carregadeira - bitola métrica</t>
  </si>
  <si>
    <t>Carga, manobra e descarga de barras de trilho de 12 m com locomotiva diesel-elétrica em vagão plataforma com capacidade de 98 t - carga e descarga com carregadeira - bitola larga</t>
  </si>
  <si>
    <t>Carga, manobra e descarga de blocos artificiais de concreto com 10 a 12 t para molhe em cavalo mecânico com semirreboque com capacidade de 30 t - carga e descarga com guindaste com pinça</t>
  </si>
  <si>
    <t>Carga, manobra e descarga de blocos artificiais de concreto com 8 a 9 t para molhe em cavalo mecânico com semirreboque com capacidade de 30 t - carga e descarga com guindaste com pinça</t>
  </si>
  <si>
    <t>Carga, manobra e descarga de blocos de rocha em caminhão basculante de 8 m³ - carga com carregadeira de 1,72 m³ (exclusa) e descarga livre</t>
  </si>
  <si>
    <t>Carga, manobra e descarga de blocos de rocha em caminhão basculante de 8 m³ - carga com carregadeira de 1,72 m³ e descarga livre</t>
  </si>
  <si>
    <t>Carga, manobra e descarga de blocos de rocha em caminhão basculante de 8 m³ - carga com retroescavadeira de 0,29 m³ e descarga livre</t>
  </si>
  <si>
    <t>Carga, manobra e descarga de cimento ou cal hidratada a granel em caminhão silo de 30 m³</t>
  </si>
  <si>
    <t>Carga, manobra e descarga de concreto asfáltico com borracha em caminhão basculante de 10 m³ - carga em usina de asfalto 100/140 t/h e descarga em vibroacabadora</t>
  </si>
  <si>
    <t>Carga, manobra e descarga de concreto com caminhão betoneira - carga em central de concreto de 30 m³/h e descarga em extrusora de barreira de concreto</t>
  </si>
  <si>
    <t>Carga, manobra e descarga de concreto com caminhão betoneira - carga em central de concreto de 30 m³/h e descarga em extrusora de meio-fio</t>
  </si>
  <si>
    <t>Carga, manobra e descarga de concreto com caminhão betoneira - carga em central de concreto de 30 m³/h e descarga em extrusora de sarjeta</t>
  </si>
  <si>
    <t>Carga, manobra e descarga de concreto com caminhão betoneira - carga em central de concreto de 30 m³/h e descarga livre</t>
  </si>
  <si>
    <t>Carga, manobra e descarga de concreto com caminhão betoneira - carga em central de concreto de 40 m³/h e descarga livre</t>
  </si>
  <si>
    <t>Carga, manobra e descarga de concreto de cimento em caminhão basculante de 7 m³ - carga em central de concreto de 150 m³/h e descarga em vibroacabadora</t>
  </si>
  <si>
    <t>Carga, manobra e descarga de dormentes de concreto de bitola larga com locomotiva diesel-elétrica e vagão plataforma com capacidade de 98 t - carga e descarga com carregadeira - bitola larga</t>
  </si>
  <si>
    <t>Carga, manobra e descarga de dormentes de concreto de bitola métrica com locomotiva diesel-elétrica e vagão plataforma com capacidade de 82 t - carga e descarga com carregadeira - bitola métrica</t>
  </si>
  <si>
    <t>Carga, manobra e descarga de dormentes de concreto de bitola mista com locomotiva diesel-elétrica e vagão plataforma com capacidade de 98 t - carga e descarga com carregadeira - bitola larga</t>
  </si>
  <si>
    <t>Carga, manobra e descarga de dormentes de madeira com locomotiva diesel-elétrica em vagão plataforma com capacidade de 82 t - carga e descarga com carregadeira - bitola métrica</t>
  </si>
  <si>
    <t>Carga, manobra e descarga de dormentes de madeira com locomotiva diesel-elétrica em vagão plataforma com capacidade de 98 t - carga e descarga com carregadeira - bitola larga</t>
  </si>
  <si>
    <t>Carga, manobra e descarga de jogo de dormentes de concreto para AMV de bitola larga ou mista, qualquer abertura, com locomotiva diesel-elétrica em vagão plataforma com capacidade de 98 t - carga e descarga com carregadeira - bitola larga</t>
  </si>
  <si>
    <t>Carga, manobra e descarga de jogo de dormentes de concreto para AMV de bitola métrica, qualquer abertura, com locomotiva diesel-elétrica em vagão plataforma com capacidade de 82 t - carga e descarga com carregadeira - bitola métrica</t>
  </si>
  <si>
    <t>Carga, manobra e descarga de jogo de dormentes de madeira para AMV bitola métrica, qualquer abertura, com locomotiva diesel-elétrica em vagão plataforma com capacidade de 82 t - carga e descarga com carregadeira - bitola métrica</t>
  </si>
  <si>
    <t>Carga, manobra e descarga de jogo de dormentes de madeira para AMV de bitola larga ou mista, qualquer abertura, com locomotiva diesel-elétrica em vagão plataforma com capacidade de 98 t - carga e descarga com carregadeira - bitola larga</t>
  </si>
  <si>
    <t>Carga, manobra e descarga de materiais diversos em caminhão carroceria com capacidade de 11 t e com guindauto de 45 t.m</t>
  </si>
  <si>
    <t>Carga, manobra e descarga de materiais diversos em caminhão carroceria com capacidade de 7 t e com guindauto de 20 t.m</t>
  </si>
  <si>
    <t>Carga, manobra e descarga de materiais diversos em caminhão carroceria de 15 t - carga e descarga com caminhão guindauto de 20 t.m</t>
  </si>
  <si>
    <t>Carga, manobra e descarga de materiais diversos em caminhão carroceria de 15 t - carga e descarga manuais</t>
  </si>
  <si>
    <t>Carga, manobra e descarga de materiais diversos em caminhão carroceria de 5 t - carga e descarga manuais</t>
  </si>
  <si>
    <t>Carga, manobra e descarga de materiais diversos em caminhão carroceria de 9 t - carga e descarga manuais</t>
  </si>
  <si>
    <t>Carga, manobra e descarga de materiais metálicos e acessórios diversos com locomotiva diesel-elétrica em vagão fechado com capacidade de 64 t - carga e descarga com carregadeira - bitola métrica</t>
  </si>
  <si>
    <t>Carga, manobra e descarga de materiais metálicos e acessórios diversos com locomotiva diesel-elétrica em vagão fechado com capacidade de 99 t - carga e descarga com carregadeira - bitola larga</t>
  </si>
  <si>
    <t>Carga, manobra e descarga de materiais metálicos para AMV de bitola larga, qualquer abertura, com locomotiva diesel-elétrica em vagão plataforma com capacidade de 98 t - carga e descarga com carregadeira - bitola larga</t>
  </si>
  <si>
    <t>Carga, manobra e descarga de materiais metálicos para AMV de bitola métrica, qualquer abertura, com locomotiva diesel-elétrica em vagão plataforma com capacidade de 82 t - carga e descarga com carregadeira - bitola métrica</t>
  </si>
  <si>
    <t>Carga, manobra e descarga de materiais metálicos para AMV de bitola mista, qualquer abertura, com locomotiva diesel-elétrica e vagão plataforma com capacidade de 98 t - carga e descarga com carregadeira</t>
  </si>
  <si>
    <t>Carga, manobra e descarga de material demolido em caminhão basculante de 6 m³ - carga com carregadeira de 1,72 m³ e descarga livre</t>
  </si>
  <si>
    <t>Carga, manobra e descarga de material demolido em caminhão basculante de 6 m³ - carga manual e descarga livre</t>
  </si>
  <si>
    <t>Carga, manobra e descarga de material fresado em caminhão basculante de 10 m³ - fresagem contínua em espessura de 3 cm - carga com fresadora e descarga livre</t>
  </si>
  <si>
    <t>Carga, manobra e descarga de material fresado em caminhão basculante de 10 m³ - fresagem contínua em espessura de 4 cm - carga com fresadora e descarga livre</t>
  </si>
  <si>
    <t>Carga, manobra e descarga de material fresado em caminhão basculante de 10 m³ - fresagem contínua em espessura de 5 cm - carga com fresadora e descarga livre</t>
  </si>
  <si>
    <t>Carga, manobra e descarga de material fresado em caminhão basculante de 10 m³ - fresagem contínua em espessura de 6 cm - carga com fresadora e descarga livre</t>
  </si>
  <si>
    <t>Carga, manobra e descarga de material fresado em caminhão basculante de 10 m³ - fresagem contínua em espessura de 7 cm - carga com fresadora e descarga livre</t>
  </si>
  <si>
    <t>Carga, manobra e descarga de material fresado em caminhão basculante de 10 m³ - fresagem contínua em espessura de 8 cm - carga com fresadora e descarga livre</t>
  </si>
  <si>
    <t>Carga, manobra e descarga de material fresado em caminhão basculante de 10 m³ - fresagem descontínua em espessura de 3 cm - carga com fresadora e descarga livre</t>
  </si>
  <si>
    <t>Carga, manobra e descarga de material fresado em caminhão basculante de 10 m³ - fresagem descontínua em espessura de 4 cm - carga com fresadora e descarga livre</t>
  </si>
  <si>
    <t>Carga, manobra e descarga de material fresado em caminhão basculante de 10 m³ - fresagem descontínua em espessura de 5 cm - carga com fresadora e descarga livre</t>
  </si>
  <si>
    <t>Carga, manobra e descarga de material fresado em caminhão basculante de 10 m³ - fresagem descontínua em espessura de 6 cm - carga com fresadora e descarga livre</t>
  </si>
  <si>
    <t>Carga, manobra e descarga de material fresado em caminhão basculante de 10 m³ - fresagem descontínua em espessura de 7 cm - carga com fresadora e descarga livre</t>
  </si>
  <si>
    <t>Carga, manobra e descarga de material fresado em caminhão basculante de 10 m³ - fresagem descontínua em espessura de 8 cm - carga com fresadora e descarga livre</t>
  </si>
  <si>
    <t>Carga, manobra e descarga de material fresado em caminhão basculante de 6 m³ - fresagem descontínua em espessura de 5 cm - carga com fresadora e descarga livre</t>
  </si>
  <si>
    <t>Carga, manobra e descarga de mistura betuminosa a frio em caminhão basculante de 10 m³ - carga em usina de 60 t/h (PMF) e descarga em vibroacabadora</t>
  </si>
  <si>
    <t>Carga, manobra e descarga de mistura betuminosa a frio em caminhão basculante de 6 m³ - carga em usina de 60 t/h (PMF) e descarga em vibroacabadora</t>
  </si>
  <si>
    <t>Carga, manobra e descarga de mistura betuminosa a frio em caminhão basculante de 6 m³ - carga em usina de 60 t/h (PMF) e descarga manual</t>
  </si>
  <si>
    <t>Carga, manobra e descarga de mistura betuminosa a quente em caminhão basculante de 10 m³ - carga em usina de asfalto 100/140 t/h e descarga em vibroacabadora</t>
  </si>
  <si>
    <t>Carga, manobra e descarga de mistura betuminosa a quente em caminhão basculante de 6 m³ - carga em usina de asfalto 100/140 t/h e descarga em vibroacabadora</t>
  </si>
  <si>
    <t>Carga, manobra e descarga de mistura betuminosa a quente em caminhão basculante de 6 m³ - carga em usina de asfalto 100/140 t/h e descarga manual</t>
  </si>
  <si>
    <t>Carga, manobra e descarga de mistura betuminosa a quente em caminhão com caçamba térmica de 6 m³ - carga em usina de asfalto de 100/140 t/h e descarga manual</t>
  </si>
  <si>
    <t>Carga, manobra e descarga de mistura reciclada com espuma de asfalto em caminhão basculante de 10 m³ - carga em usina de reciclagem a frio e descarga em vibroacabadora</t>
  </si>
  <si>
    <t>Carga, manobra e descarga de tetrápodes em cavalo mecânico com semirreboque com capacidade de 30 t - carga e descarga com guindaste</t>
  </si>
  <si>
    <t>Carga, manobra e descarga de TLS de TR45 de 120 m com locomotiva diesel-elétrica em vagão plataforma com capacidade de 82 t - carga e descarga com manipulador de TLS - bitola métrica</t>
  </si>
  <si>
    <t>Carga, manobra e descarga de TLS de TR45 de 120 m com locomotiva diesel-elétrica em vagão plataforma com capacidade de 98 t - carga e descarga com manipulador de TLS - bitola larga</t>
  </si>
  <si>
    <t>Carga, manobra e descarga de TLS de TR45 de 240 m com locomotiva diesel-elétrica em vagão plataforma com capacidade de 82 t - carga e descarga com manipulador de TLS - bitola métrica</t>
  </si>
  <si>
    <t>Carga, manobra e descarga de TLS de TR45 de 240 m com locomotiva diesel-elétrica em vagão plataforma com capacidade de 98 t - carga e descarga com manipulador de TLS - bitola larga</t>
  </si>
  <si>
    <t>Carga, manobra e descarga de TLS de TR57 de 120 m com locomotiva diesel-elétrica em vagão plataforma com capacidade de 82 t - carga e descarga com manipulador de TLS - bitola métrica</t>
  </si>
  <si>
    <t>Carga, manobra e descarga de TLS de TR57 de 120 m com locomotiva diesel-elétrica em vagão plataforma com capacidade de 98 t - carga e descarga com manipulador de TLS - bitola larga</t>
  </si>
  <si>
    <t>Carga, manobra e descarga de TLS de TR57 de 240 m com locomotiva diesel-elétrica em vagão plataforma com capacidade de 82 t - carga e descarga com manipulador de TLS - bitola métrica</t>
  </si>
  <si>
    <t>Carga, manobra e descarga de TLS de TR57 de 240 m com locomotiva diesel-elétrica em vagão plataforma com capacidade de 98 t - carga e descarga com manipulador de TLS - bitola larga</t>
  </si>
  <si>
    <t>Carga, manobra e descarga de TLS de TR68 de 120 m com locomotiva diesel-elétrica em vagão plataforma com capacidade de 82 t - carga e descarga com manipulador de TLS - bitola métrica</t>
  </si>
  <si>
    <t>Carga, manobra e descarga de TLS de TR68 de 120 m com locomotiva diesel-elétrica em vagão plataforma com capacidade de 98 t - carga e descarga com manipulador de TLS - bitola larga</t>
  </si>
  <si>
    <t>Carga, manobra e descarga de TLS de TR68 de 240 m com locomotiva diesel-elétrica em vagão plataforma com capacidade de 82 t - carga e descarga com manipulador de TLS - bitola métrica</t>
  </si>
  <si>
    <t>Carga, manobra e descarga de TLS de TR68 de 240 m com locomotiva diesel-elétrica em vagão plataforma com capacidade de 98 t - carga e descarga com manipulador de TLS - bitola larga</t>
  </si>
  <si>
    <t>Carga, manobra e descarga de TLS de UIC60 de 120 m com locomotiva diesel-elétrica em vagão plataforma com capacidade de 82 t - carga e descarga com manipulador de TLS - bitola métrica</t>
  </si>
  <si>
    <t>Carga, manobra e descarga de TLS de UIC60 de 120 m com locomotiva diesel-elétrica em vagão plataforma com capacidade de 98 t - carga e descarga com manipulador de TLS - bitola larga</t>
  </si>
  <si>
    <t>Carga, manobra e descarga de TLS de UIC60 de 240 m com locomotiva diesel-elétrica em vagão plataforma com capacidade de 82 t - carga e descarga com manipulador de TLS - bitola métrica</t>
  </si>
  <si>
    <t>Carga, manobra e descarga de TLS de UIC60 de 240 m com locomotiva diesel-elétrica em vagão plataforma com capacidade de 98 t - carga e descarga com manipulador de TLS - bitola larga</t>
  </si>
  <si>
    <t>Carga, manobra e descarga de trituração de galhos e troncos em caminhão basculante de 6 m³ - carga com trituradora e descarga livre</t>
  </si>
  <si>
    <t>Transporte com caminhão basculante com caçamba estanque com capacidade de 14 m³ - rodovia em leito natural</t>
  </si>
  <si>
    <t>Transporte com caminhão basculante com caçamba estanque com capacidade de 14 m³ - rodovia em revestimento primário</t>
  </si>
  <si>
    <t>Transporte com caminhão basculante com caçamba estanque com capacidade de 14 m³ - rodovia pavimentada</t>
  </si>
  <si>
    <t>Transporte com caminhão basculante de 10 m³ - rodovia em leito natural</t>
  </si>
  <si>
    <t>Transporte com caminhão basculante de 10 m³ - rodovia em revestimento primário</t>
  </si>
  <si>
    <t>Transporte com caminhão basculante de 10 m³ - rodovia pavimentada</t>
  </si>
  <si>
    <t>Transporte com caminhão basculante de 14 m³ - rodovia em leito natural</t>
  </si>
  <si>
    <t>Transporte com caminhão basculante de 14 m³ - rodovia em revestimento primário</t>
  </si>
  <si>
    <t>Transporte com caminhão basculante de 14 m³ - rodovia pavimentada</t>
  </si>
  <si>
    <t>Transporte com caminhão basculante de 6 m³ - rodovia em leito natural</t>
  </si>
  <si>
    <t>Transporte com caminhão basculante de 6 m³ - rodovia em revestimento primário</t>
  </si>
  <si>
    <t>Transporte com caminhão basculante de 6 m³ - rodovia pavimentada</t>
  </si>
  <si>
    <t>Transporte com caminhão betoneira - rodovia em leito natural</t>
  </si>
  <si>
    <t>Transporte com caminhão betoneira - rodovia em revestimento primário</t>
  </si>
  <si>
    <t>Transporte com caminhão betoneira - rodovia pavimentada</t>
  </si>
  <si>
    <t>Transporte com caminhão carroceria com capacidade de 11 t e com guindauto de 45 t.m - rodovia em leito natural</t>
  </si>
  <si>
    <t>Transporte com caminhão carroceria com capacidade de 11 t e com guindauto de 45 t.m - rodovia em revestimento primário</t>
  </si>
  <si>
    <t>Transporte com caminhão carroceria com capacidade de 11 t e com guindauto de 45 t.m - rodovia pavimentada</t>
  </si>
  <si>
    <t>Transporte com caminhão carroceria com capacidade de 7 t e com guindauto de 20 t.m - rodovia em leito natural</t>
  </si>
  <si>
    <t>Transporte com caminhão carroceria com capacidade de 7 t e com guindauto de 20 t.m - rodovia em revestimento primário</t>
  </si>
  <si>
    <t>Transporte com caminhão carroceria com capacidade de 7 t e com guindauto de 20 t.m - rodovia pavimentada</t>
  </si>
  <si>
    <t>Transporte com caminhão carroceria com capacidade de 9 t e com guindauto de 10 t.m - rodovia em leito natural</t>
  </si>
  <si>
    <t>Transporte com caminhão carroceria com capacidade de 9 t e com guindauto de 10 t.m - rodovia em revestimento primário</t>
  </si>
  <si>
    <t>Transporte com caminhão carroceria com capacidade de 9 t e com guindauto de 10 t.m - rodovia pavimentada</t>
  </si>
  <si>
    <t>Transporte com caminhão carroceria de 15 t - rodovia em leito natural</t>
  </si>
  <si>
    <t>Transporte com caminhão carroceria de 15 t - rodovia em revestimento primário</t>
  </si>
  <si>
    <t>Transporte com caminhão carroceria de 15 t - rodovia pavimentada</t>
  </si>
  <si>
    <t>Transporte com caminhão carroceria de 5 t - rodovia em leito natural</t>
  </si>
  <si>
    <t>Transporte com caminhão carroceria de 5 t - rodovia em revestimento primário</t>
  </si>
  <si>
    <t>Transporte com caminhão carroceria de 5 t - rodovia pavimentada</t>
  </si>
  <si>
    <t>Transporte com caminhão carroceria de 9 t - rodovia em leito natural</t>
  </si>
  <si>
    <t>Transporte com caminhão carroceria de 9 t - rodovia em revestimento primário</t>
  </si>
  <si>
    <t>Transporte com caminhão carroceria de 9 t - rodovia pavimentada</t>
  </si>
  <si>
    <t>Transporte com cavalo mecânico com semirreboque com capacidade de 22 t - rodovia em leito natural</t>
  </si>
  <si>
    <t>Transporte com cavalo mecânico com semirreboque com capacidade de 22 t - rodovia em revestimento primário</t>
  </si>
  <si>
    <t>Transporte com cavalo mecânico com semirreboque com capacidade de 22 t - rodovia pavimentada</t>
  </si>
  <si>
    <t>Transporte com cavalo mecânico com semirreboque com capacidade de 30 t - rodovia em leito natural</t>
  </si>
  <si>
    <t>Transporte com cavalo mecânico com semirreboque com capacidade de 30 t - rodovia em revestimento primário</t>
  </si>
  <si>
    <t>Transporte com cavalo mecânico com semirreboque com capacidade de 30 t - rodovia pavimentada</t>
  </si>
  <si>
    <t>Transporte de água com caminhão tanque de 10.000 l - rodovia em leito natural</t>
  </si>
  <si>
    <t>Transporte de água com caminhão tanque de 10.000 l - rodovia em revestimento primário</t>
  </si>
  <si>
    <t>Transporte de água com caminhão tanque de 10.000 l - rodovia pavimentada</t>
  </si>
  <si>
    <t>Transporte de água com caminhão tanque de 13.000 l - rodovia em leito natural</t>
  </si>
  <si>
    <t>Transporte de água com caminhão tanque de 13.000 l - rodovia em revestimento primário</t>
  </si>
  <si>
    <t>Transporte de água com caminhão tanque de 13.000 l - rodovia pavimentada</t>
  </si>
  <si>
    <t>Transporte de água com caminhão tanque de 6.000 l - rodovia em leito natural</t>
  </si>
  <si>
    <t>Transporte de água com caminhão tanque de 6.000 l - rodovia em revestimento primário</t>
  </si>
  <si>
    <t>Transporte de água com caminhão tanque de 6.000 l - rodovia pavimentada</t>
  </si>
  <si>
    <t>Transporte de água com caminhão tanque de 8.000 l - rodovia em leito natural</t>
  </si>
  <si>
    <t>Transporte de água com caminhão tanque de 8.000 l - rodovia em revestimento primário</t>
  </si>
  <si>
    <t>Transporte de água com caminhão tanque de 8.000 l - rodovia pavimentada</t>
  </si>
  <si>
    <t>Transporte de areia fina com draga hopper - capacidade da cisterna de 1.000 m³</t>
  </si>
  <si>
    <t>m³km</t>
  </si>
  <si>
    <t>Transporte de areia fina com draga hopper - capacidade da cisterna de 10.000 m³</t>
  </si>
  <si>
    <t>Transporte de areia fina com draga hopper - capacidade da cisterna de 15.000 m³</t>
  </si>
  <si>
    <t>Transporte de areia fina com draga hopper - capacidade da cisterna de 2.000 m³</t>
  </si>
  <si>
    <t>Transporte de areia fina com draga hopper - capacidade da cisterna de 20.000 m³</t>
  </si>
  <si>
    <t>Transporte de areia fina com draga hopper - capacidade da cisterna de 3.000 m³</t>
  </si>
  <si>
    <t>Transporte de areia fina com draga hopper - capacidade da cisterna de 4.000 m³</t>
  </si>
  <si>
    <t>Transporte de areia fina com draga hopper - capacidade da cisterna de 5.000 m³</t>
  </si>
  <si>
    <t>Transporte de areia fina com draga hopper - capacidade da cisterna de 750 m³</t>
  </si>
  <si>
    <t>Transporte de areia grossa com draga hopper - capacidade da cisterna de 1.000 m³</t>
  </si>
  <si>
    <t>Transporte de areia grossa com draga hopper - capacidade da cisterna de 10.000 m³</t>
  </si>
  <si>
    <t>Transporte de areia grossa com draga hopper - capacidade da cisterna de 15.000 m³</t>
  </si>
  <si>
    <t>Transporte de areia grossa com draga hopper - capacidade da cisterna de 2.000 m³</t>
  </si>
  <si>
    <t>Transporte de areia grossa com draga hopper - capacidade da cisterna de 20.000 m³</t>
  </si>
  <si>
    <t>Transporte de areia grossa com draga hopper - capacidade da cisterna de 3.000 m³</t>
  </si>
  <si>
    <t>Transporte de areia grossa com draga hopper - capacidade da cisterna de 4.000 m³</t>
  </si>
  <si>
    <t>Transporte de areia grossa com draga hopper - capacidade da cisterna de 5.000 m³</t>
  </si>
  <si>
    <t>Transporte de areia grossa com draga hopper - capacidade da cisterna de 750 m³</t>
  </si>
  <si>
    <t>Transporte de areia média com draga hopper - capacidade da cisterna de 1.000 m³</t>
  </si>
  <si>
    <t>Transporte de areia média com draga hopper - capacidade da cisterna de 10.000 m³</t>
  </si>
  <si>
    <t>Transporte de areia média com draga hopper - capacidade da cisterna de 15.000 m³</t>
  </si>
  <si>
    <t>Transporte de areia média com draga hopper - capacidade da cisterna de 2.000 m³</t>
  </si>
  <si>
    <t>Transporte de areia média com draga hopper - capacidade da cisterna de 20.000 m³</t>
  </si>
  <si>
    <t>Transporte de areia média com draga hopper - capacidade da cisterna de 3.000 m³</t>
  </si>
  <si>
    <t>Transporte de areia média com draga hopper - capacidade da cisterna de 4.000 m³</t>
  </si>
  <si>
    <t>Transporte de areia média com draga hopper - capacidade da cisterna de 5.000 m³</t>
  </si>
  <si>
    <t>Transporte de areia média com draga hopper - capacidade da cisterna de 750 m³</t>
  </si>
  <si>
    <t>Transporte de barras de trilho de 12 m com locomotiva diesel-elétrica em vagão plataforma com capacidade de 82 t - bitola métrica</t>
  </si>
  <si>
    <t>Transporte de barras de trilho de 12 m com locomotiva diesel-elétrica em vagão plataforma com capacidade de 98 t - bitola larga</t>
  </si>
  <si>
    <t>Transporte de blocos artificiais de concreto com 10 a 12 t para a execução de molhe com cavalo mecânico com semirreboque com capacidade de 30 t - rodovia em leito natural</t>
  </si>
  <si>
    <t>unkm</t>
  </si>
  <si>
    <t>Transporte de blocos artificiais de concreto com 10 a 12 t para a execução de molhe com cavalo mecânico com semirreboque com capacidade de 30 t - rodovia em revestimento primário</t>
  </si>
  <si>
    <t>Transporte de blocos artificiais de concreto com 10 a 12 t para a execução de molhe com cavalo mecânico com semirreboque com capacidade de 30 t - rodovia pavimentada</t>
  </si>
  <si>
    <t>Transporte de blocos artificiais de concreto com 8 a 9 t para a execução de molhe com cavalo mecânico com semirreboque com capacidade de 30 t - rodovia em leito natural</t>
  </si>
  <si>
    <t>Transporte de blocos artificiais de concreto com 8 a 9 t para a execução de molhe com cavalo mecânico com semirreboque com capacidade de 30 t - rodovia em revestimento primário</t>
  </si>
  <si>
    <t>Transporte de blocos artificiais de concreto com 8 a 9 t para a execução de molhe com cavalo mecânico com semirreboque com capacidade de 30 t - rodovia pavimentada</t>
  </si>
  <si>
    <t>Transporte de cascalho com draga hopper - capacidade da cisterna de 1.000 m³</t>
  </si>
  <si>
    <t>Transporte de cascalho com draga hopper - capacidade da cisterna de 10.000 m³</t>
  </si>
  <si>
    <t>Transporte de cascalho com draga hopper - capacidade da cisterna de 15.000 m³</t>
  </si>
  <si>
    <t>Transporte de cascalho com draga hopper - capacidade da cisterna de 2.000 m³</t>
  </si>
  <si>
    <t>Transporte de cascalho com draga hopper - capacidade da cisterna de 20.000 m³</t>
  </si>
  <si>
    <t>Transporte de cascalho com draga hopper - capacidade da cisterna de 3.000 m³</t>
  </si>
  <si>
    <t>Transporte de cascalho com draga hopper - capacidade da cisterna de 4.000 m³</t>
  </si>
  <si>
    <t>Transporte de cascalho com draga hopper - capacidade da cisterna de 5.000 m³</t>
  </si>
  <si>
    <t>Transporte de cascalho com draga hopper - capacidade da cisterna de 750 m³</t>
  </si>
  <si>
    <t>Transporte de cascalho fino com draga hopper - capacidade da cisterna de 1.000 m³</t>
  </si>
  <si>
    <t>Transporte de cascalho fino com draga hopper - capacidade da cisterna de 10.000 m³</t>
  </si>
  <si>
    <t>Transporte de cascalho fino com draga hopper - capacidade da cisterna de 15.000 m³</t>
  </si>
  <si>
    <t>Transporte de cascalho fino com draga hopper - capacidade da cisterna de 2.000 m³</t>
  </si>
  <si>
    <t>Transporte de cascalho fino com draga hopper - capacidade da cisterna de 20.000 m³</t>
  </si>
  <si>
    <t>Transporte de cascalho fino com draga hopper - capacidade da cisterna de 3.000 m³</t>
  </si>
  <si>
    <t>Transporte de cascalho fino com draga hopper - capacidade da cisterna de 4.000 m³</t>
  </si>
  <si>
    <t>Transporte de cascalho fino com draga hopper - capacidade da cisterna de 5.000 m³</t>
  </si>
  <si>
    <t>Transporte de cascalho fino com draga hopper - capacidade da cisterna de 750 m³</t>
  </si>
  <si>
    <t>Transporte de cimento com caminhão distribuidor de 17 m³ - rodovia em leito natural</t>
  </si>
  <si>
    <t>Transporte de cimento com caminhão distribuidor de 17 m³ - rodovia em revestimento primário</t>
  </si>
  <si>
    <t>Transporte de cimento com caminhão distribuidor de 17 m³ - rodovia pavimentada</t>
  </si>
  <si>
    <t>Transporte de cimento ou cal hidratada a granel com caminhão silo de 30 m³ - rodovia em leito natural</t>
  </si>
  <si>
    <t>Transporte de cimento ou cal hidratada a granel com caminhão silo de 30 m³ - rodovia em revestimento primário</t>
  </si>
  <si>
    <t>Transporte de cimento ou cal hidratada a granel com caminhão silo de 30 m³ - rodovia pavimentada</t>
  </si>
  <si>
    <t>Transporte de concreto com caminhão basculante de 7 m³ - rodovia em leito natural</t>
  </si>
  <si>
    <t>Transporte de concreto com caminhão basculante de 7 m³ - rodovia em revestimento primário</t>
  </si>
  <si>
    <t>Transporte de concreto com caminhão basculante de 7 m³ - rodovia pavimentada</t>
  </si>
  <si>
    <t>Transporte de detritos com caminhão de hidrojateamento de alta pressão e vácuo de 9 m³ - rodovia em leito natural</t>
  </si>
  <si>
    <t>Transporte de detritos com caminhão de hidrojateamento de alta pressão e vácuo de 9 m³ - rodovia em revestimento primário</t>
  </si>
  <si>
    <t>Transporte de detritos com caminhão de hidrojateamento de alta pressão e vácuo de 9 m³ - rodovia pavimentada</t>
  </si>
  <si>
    <t>Transporte de dormentes de concreto monobloco protendido de bitola larga com locomotiva diesel-elétrica em vagão plataforma com capacidade de 98 t - bitola larga</t>
  </si>
  <si>
    <t>Transporte de dormentes de concreto monobloco protendido de bitola métrica com locomotiva diesel-elétrica em vagão plataforma com capacidade de 82 t - bitola métrica</t>
  </si>
  <si>
    <t>Transporte de dormentes de concreto monobloco protendido de bitola mista com locomotiva diesel-elétrica em vagão plataforma com capacidade de 98 t - bitola larga</t>
  </si>
  <si>
    <t>Transporte de dormentes de concreto monobloco protendido para AMV de bitola larga ou mista com locomotiva diesel-elétrica em vagão plataforma com capacidade de 98 t - bitola larga</t>
  </si>
  <si>
    <t>Transporte de dormentes de concreto monobloco protendido para AMV de bitola métrica com locomotiva diesel-elétrica em vagão plataforma com capacidade de 82 t - bitola métrica</t>
  </si>
  <si>
    <t>Transporte de dormentes de madeira de bitola larga com locomotiva diesel-elétrica em vagão plataforma com capacidade de 98 t - bitola larga</t>
  </si>
  <si>
    <t>Transporte de dormentes de madeira de bitola métrica com locomotiva diesel-elétrica em vagão plataforma com capacidade de 82 t - bitola métrica</t>
  </si>
  <si>
    <t>Transporte de dormentes de madeira para AMV de bitola larga ou mista com locomotiva diesel-elétrica em vagão plataforma com capacidade de 98 t - bitola larga</t>
  </si>
  <si>
    <t>Transporte de dormentes de madeira para AMV de bitola métrica com locomotiva diesel-elétrica em vagão plataforma com capacidade de 82 t - bitola métrica</t>
  </si>
  <si>
    <t>Transporte de lastro de brita com locomotiva diesel-elétrica em vagão hopper aberto com capacidade de 45 m³ - bitola métrica</t>
  </si>
  <si>
    <t>Transporte de lastro de brita com locomotiva diesel-elétrica em vagão hopper aberto com capacidade de 63 m³ - bitola larga</t>
  </si>
  <si>
    <t>Transporte de materiais metálicos e acessórios diversos com locomotiva diesel-elétrica em vagão fechado com capacidade de 64 t - bitola métrica</t>
  </si>
  <si>
    <t>Transporte de materiais metálicos e acessórios diversos com locomotiva diesel-elétrica em vagão fechado com capacidade de 99 t - bitola larga</t>
  </si>
  <si>
    <t>Transporte de materiais metálicos para AMV de bitola larga com locomotiva diesel-elétrica em vagão plataforma com capacidade de 98 t - bitola larga</t>
  </si>
  <si>
    <t>Transporte de materiais metálicos para AMV de bitola métrica com locomotiva diesel-elétrica em vagão plataforma com capacidade de 82 t - bitola métrica</t>
  </si>
  <si>
    <t>Transporte de materiais metálicos para AMV de bitola mista com locomotiva diesel-elétrica em vagão plataforma com capacidade de 98 t - bitola larga</t>
  </si>
  <si>
    <t>Transporte de material betuminoso com caminhão tanque distribuidor - rodovia em leito natural</t>
  </si>
  <si>
    <t>Transporte de material betuminoso com caminhão tanque distribuidor - rodovia em revestimento primário</t>
  </si>
  <si>
    <t>Transporte de material betuminoso com caminhão tanque distribuidor - rodovia pavimentada</t>
  </si>
  <si>
    <t>Transporte de material de 1ª categoria com batelão autopropelido com capacidade de 300 m³</t>
  </si>
  <si>
    <t>Transporte de material de 1ª categoria com batelão autopropelido com capacidade de 500 m³</t>
  </si>
  <si>
    <t>Transporte de material de 1ª categoria com batelão rebocado com capacidade de 66 m³</t>
  </si>
  <si>
    <t>Transporte de material de 1ª categoria com batelão rebocado montado na obra com capacidade de 66 m³</t>
  </si>
  <si>
    <t>Transporte de material de 3ª categoria com batelão autopropelido com capacidade de 300 m³</t>
  </si>
  <si>
    <t>Transporte de material de 3ª categoria com batelão rebocado com capacidade de 66 m³</t>
  </si>
  <si>
    <t>Transporte de material de 3ª categoria com batelão rebocado montado na obra com capacidade de 66 m³</t>
  </si>
  <si>
    <t>Transporte de material de 3ª categoria com caminhão basculante de 12 m³ para rocha - rodovia em leito natural</t>
  </si>
  <si>
    <t>Transporte de material de 3ª categoria com caminhão basculante de 12 m³ para rocha - rodovia em revestimento primário</t>
  </si>
  <si>
    <t>Transporte de material de 3ª categoria com caminhão basculante de 12 m³ para rocha - rodovia pavimentada</t>
  </si>
  <si>
    <t>Transporte de material de 3ª categoria com caminhão basculante de 8 m³ para rocha - rodovia em leito natural</t>
  </si>
  <si>
    <t>Transporte de material de 3ª categoria com caminhão basculante de 8 m³ para rocha - rodovia em revestimento primário</t>
  </si>
  <si>
    <t>Transporte de material de 3ª categoria com caminhão basculante de 8 m³ para rocha - rodovia pavimentada</t>
  </si>
  <si>
    <t>Transporte de mistura betuminosa a quente com caminhão com caçamba térmica de 6 m³ - rodovia em leito natural</t>
  </si>
  <si>
    <t>Transporte de mistura betuminosa a quente com caminhão com caçamba térmica de 6 m³ - rodovia em revestimento primário</t>
  </si>
  <si>
    <t>Transporte de mistura betuminosa a quente com caminhão com caçamba térmica de 6 m³ - rodovia pavimentada</t>
  </si>
  <si>
    <t>Transporte de silte com draga hopper - capacidade da cisterna de 1.000 m³</t>
  </si>
  <si>
    <t>Transporte de silte com draga hopper - capacidade da cisterna de 10.000 m³</t>
  </si>
  <si>
    <t>Transporte de silte com draga hopper - capacidade da cisterna de 15.000 m³</t>
  </si>
  <si>
    <t>Transporte de silte com draga hopper - capacidade da cisterna de 2.000 m³</t>
  </si>
  <si>
    <t>Transporte de silte com draga hopper - capacidade da cisterna de 20.000 m³</t>
  </si>
  <si>
    <t>Transporte de silte com draga hopper - capacidade da cisterna de 3.000 m³</t>
  </si>
  <si>
    <t>Transporte de silte com draga hopper - capacidade da cisterna de 4.000 m³</t>
  </si>
  <si>
    <t>Transporte de silte com draga hopper - capacidade da cisterna de 5.000 m³</t>
  </si>
  <si>
    <t>Transporte de silte com draga hopper - capacidade da cisterna de 750 m³</t>
  </si>
  <si>
    <t>Transporte de TLS TR45 de 120 m com locomotiva diesel-elétrica em vagão plataforma com capacidade de 82 t - bitola métrica</t>
  </si>
  <si>
    <t>Transporte de TLS TR45 de 120 m com locomotiva diesel-elétrica em vagão plataforma com capacidade de 98 t - bitola larga</t>
  </si>
  <si>
    <t>Transporte de TLS TR45 de 240 m com locomotiva diesel-elétrica em vagão plataforma com capacidade de 82 t - bitola métrica</t>
  </si>
  <si>
    <t>Transporte de TLS TR45 de 240 m com locomotiva diesel-elétrica em vagão plataforma com capacidade de 98 t - bitola larga</t>
  </si>
  <si>
    <t>Transporte de TLS TR57 de 120 m com locomotiva diesel-elétrica em vagão plataforma com capacidade de 82 t - bitola métrica</t>
  </si>
  <si>
    <t>Transporte de TLS TR57 de 120 m com locomotiva diesel-elétrica em vagão plataforma com capacidade de 98 t - bitola larga</t>
  </si>
  <si>
    <t>Transporte de TLS TR57 de 240 m com locomotiva diesel-elétrica em vagão plataforma com capacidade de 82 t - bitola métrica</t>
  </si>
  <si>
    <t>Transporte de TLS TR57 de 240 m com locomotiva diesel-elétrica em vagão plataforma com capacidade de 98 t - bitola larga</t>
  </si>
  <si>
    <t>Transporte de TLS TR68 de 120 m com locomotiva diesel-elétrica em vagão plataforma com capacidade de 82 t - bitola métrica</t>
  </si>
  <si>
    <t>Transporte de TLS TR68 de 120 m com locomotiva diesel-elétrica em vagão plataforma com capacidade de 98 t - bitola larga</t>
  </si>
  <si>
    <t>Transporte de TLS TR68 de 240 m com locomotiva diesel-elétrica em vagão plataforma com capacidade de 82 t - bitola métrica</t>
  </si>
  <si>
    <t>Transporte de TLS TR68 de 240 m com locomotiva diesel-elétrica em vagão plataforma com capacidade de 98 t - bitola larga</t>
  </si>
  <si>
    <t>Transporte de TLS UIC60 de 120 m com locomotiva diesel-elétrica em vagão plataforma com capacidade de 82 t - bitola métrica</t>
  </si>
  <si>
    <t>Transporte de TLS UIC60 de 120 m com locomotiva diesel-elétrica em vagão plataforma com capacidade de 98 t - bitola larga</t>
  </si>
  <si>
    <t>Transporte de TLS UIC60 de 240 m com locomotiva diesel-elétrica em vagão plataforma com capacidade de 82 t - bitola métrica</t>
  </si>
  <si>
    <t>Transporte de TLS UIC60 de 240 m com locomotiva diesel-elétrica em vagão plataforma com capacidade de 98 t - bitola larga</t>
  </si>
  <si>
    <t>Transporte de veículos de médio porte com guincho de resgate de 20 t - rodovia em leito natural</t>
  </si>
  <si>
    <t>Transporte de veículos de médio porte com guincho de resgate de 20 t - rodovia em revestimento primário</t>
  </si>
  <si>
    <t>Transporte de veículos de médio porte com guincho de resgate de 20 t - rodovia pavimentada</t>
  </si>
  <si>
    <t>Transporte de veículos leves com guincho de resgate de 4 t - rodovia em leito natural</t>
  </si>
  <si>
    <t>Transporte de veículos leves com guincho de resgate de 4 t - rodovia em revestimento primário</t>
  </si>
  <si>
    <t>Transporte de veículos leves com guincho de resgate de 4 t - rodovia pavimentada</t>
  </si>
  <si>
    <t>Transporte de veículos pesados com guincho de resgate de 35 t - rodovia em leito natural</t>
  </si>
  <si>
    <t>Transporte de veículos pesados com guincho de resgate de 35 t - rodovia em revestimento primário</t>
  </si>
  <si>
    <t>Transporte de veículos pesados com guincho de resgate de 35 t - rodovia pavimentada</t>
  </si>
  <si>
    <t>Transporte em cavalo mecânico com dolly de 4 eixos com capacidade de 57 t - rodovia em leito natural</t>
  </si>
  <si>
    <t>Transporte em cavalo mecânico com dolly de 4 eixos com capacidade de 57 t - rodovia em revestimento primário</t>
  </si>
  <si>
    <t>Transporte em cavalo mecânico com dolly de 4 eixos com capacidade de 57 t - rodovia pavimentada</t>
  </si>
  <si>
    <t>Transporte em cavalo mecânico com dollys de 3 e 4 eixos com capacidade de 77 t - rodovia em leito natural</t>
  </si>
  <si>
    <t>Transporte em cavalo mecânico com dollys de 3 e 4 eixos com capacidade de 77 t - rodovia em revestimento primário</t>
  </si>
  <si>
    <t>Transporte em cavalo mecânico com dollys de 3 e 4 eixos com capacidade de 77 t - rodovia pavimentada</t>
  </si>
  <si>
    <t>Transporte em cavalo mecânico com dollys de 5 e 4 eixos com capacidade de 111 t - rodovia em leito natural</t>
  </si>
  <si>
    <t>Transporte em cavalo mecânico com dollys de 5 e 4 eixos com capacidade de 111 t - rodovia em revestimento primário</t>
  </si>
  <si>
    <t>Transporte em cavalo mecânico com dollys de 5 e 4 eixos com capacidade de 111 t - rodovia pavimentada</t>
  </si>
  <si>
    <t>Transporte em cavalo mecânico com reboques de 5 e 4 eixos com capacidade de 130 t - rodovia em leito natural</t>
  </si>
  <si>
    <t>Transporte em cavalo mecânico com reboques de 5 e 4 eixos com capacidade de 130 t - rodovia em revestimento primário</t>
  </si>
  <si>
    <t>Transporte em cavalo mecânico com reboques de 5 e 4 eixos com capacidade de 130 t - rodovia pavimentada</t>
  </si>
  <si>
    <t>Transporte fluvial de materiais diversos com pontão flutuante - capacidade de 500 t</t>
  </si>
  <si>
    <t>Transporte fluvial do flutuante</t>
  </si>
  <si>
    <t>Armação de fuste de tubulão em aço CA-50 com apoio de guindaste - fornecimento, preparo e colocação</t>
  </si>
  <si>
    <t>Escavação manual de base alargada de tubulão a céu aberto em material de 1ª categoria na profundidade de 10 a 15 m</t>
  </si>
  <si>
    <t>Escavação manual de base alargada de tubulão a céu aberto em material de 1ª categoria na profundidade de até 10 m</t>
  </si>
  <si>
    <t>Escavação manual de base alargada de tubulão a céu aberto em material de 2ª categoria na profundidade até 10 m</t>
  </si>
  <si>
    <t>Escavação manual de base alargada de tubulão a céu aberto em material de 2ª categoria na profundidade de 10 a 15 m</t>
  </si>
  <si>
    <t>Escavação manual de base alargada de tubulão a céu aberto em material de 3ª categoria a frio na profundidade até 10 m</t>
  </si>
  <si>
    <t>Escavação manual de base alargada de tubulão a céu aberto em material de 3ª categoria a frio na profundidade de 10 a 15 m</t>
  </si>
  <si>
    <t>Escavação manual de base alargada de tubulão a céu aberto em material de 3ª categoria na profundidade até 10 m</t>
  </si>
  <si>
    <t>Escavação manual de base alargada de tubulão a céu aberto em material de 3ª categoria na profundidade de 10 a 15 m</t>
  </si>
  <si>
    <t>Escavação manual de fuste de tubulão a céu aberto em material de 1ª categoria na profundidade de 10 a 15 m</t>
  </si>
  <si>
    <t>Escavação manual de fuste de tubulão a céu aberto em material de 1ª categoria na profundidade de até 10 m</t>
  </si>
  <si>
    <t>Escavação manual de fuste de tubulão a céu aberto em material de 2ª categoria na profundidade até 10 m</t>
  </si>
  <si>
    <t>Escavação manual de fuste de tubulão a céu aberto em material de 2ª categoria na profundidade de 10 a 15 m</t>
  </si>
  <si>
    <t>Escavação manual de fuste de tubulão a céu aberto em material de 3ª categoria na profundidade até 10 m</t>
  </si>
  <si>
    <t>Escavação manual de fuste de tubulão a céu aberto em material de 3ª categoria na profundidade de 10 a 15 m</t>
  </si>
  <si>
    <t>Escavação mecânica de fuste de tubulão com caçamba para rocha em material de 2ª categoria</t>
  </si>
  <si>
    <t>Escavação mecânica de fuste de tubulão com caçamba para rocha em material de 3ª categoria</t>
  </si>
  <si>
    <t>Escavação mecânica de fuste de tubulão com caçamba para solos em material de 1ª categoria</t>
  </si>
  <si>
    <t>Escavação mecânica de fuste de tubulão com Hammer Grab em material de 1ª categoria</t>
  </si>
  <si>
    <t>Escavação mecânica de fuste de tubulão com trado para rocha em material de 2ª categoria</t>
  </si>
  <si>
    <t>Escavação mecânica de fuste de tubulão com trado para rocha em material de 3ª categoria</t>
  </si>
  <si>
    <t>Escavação mecânica de fuste de tubulão com trado para solos em material de 1ª categoria</t>
  </si>
  <si>
    <t>Armação de tela de aço eletrossoldada em túneis com auxílio de plataforma pantográfica - confecção e instalação</t>
  </si>
  <si>
    <t>Cambotas metálicas treliçadas - confecção e instalação</t>
  </si>
  <si>
    <t>Coluna de jet grouting horizontal CCPH em solo - D = 40 cm - perfuração e injeção</t>
  </si>
  <si>
    <t>Coluna de jet grouting horizontal CCPH em solo - D = 50 cm - perfuração e injeção</t>
  </si>
  <si>
    <t>Coluna de jet grouting horizontal CCPH em solo - D = 60 cm - perfuração e injeção</t>
  </si>
  <si>
    <t>Coluna de jet grouting vertical em solo - D = 100 cm - perfuração e injeção</t>
  </si>
  <si>
    <t>Coluna de jet grouting vertical em solo - D = 110 cm - perfuração e injeção</t>
  </si>
  <si>
    <t>Coluna de jet grouting vertical em solo - D = 120 cm - perfuração e injeção</t>
  </si>
  <si>
    <t>Coluna de jet grouting vertical em solo - D = 80 cm - perfuração e injeção</t>
  </si>
  <si>
    <t>Coluna de jet grouting vertical em solo - D = 90 cm - perfuração e injeção</t>
  </si>
  <si>
    <t>Desmonte a frio e carga de rocha em túnel com cunha hidráulica - DMT de 0 a 200 m</t>
  </si>
  <si>
    <t>Drenagem de túnel com manta drenante de malha de polietileno e geotêxtil em face revestida com argamassa polimérica com espessura de 25 mm</t>
  </si>
  <si>
    <t>Dreno filtrante em tubos de PVC D = 40 mm aplicado em paredes e tetos de túnel - fornecimento e instalação</t>
  </si>
  <si>
    <t>Dreno não filtrante em tubos de PVC D = 40 mm aplicado em paredes e tetos de túnel - fornecimento e instalação</t>
  </si>
  <si>
    <t>Enfilagem tubular sistema autoperfurante - D = 76 mm</t>
  </si>
  <si>
    <t>Enfilagem tubular sistema convencional schedule 40 - D = 65 mm</t>
  </si>
  <si>
    <t>Escavação subterrânea e carregamento do material da calota em túnel classe I - DMT de 0 a 200 m - seção acima de 90 m²</t>
  </si>
  <si>
    <t>Escavação subterrânea e carregamento do material da calota em túnel classe I - DMT de 0 a 200 m - seção de 20 a 40 m²</t>
  </si>
  <si>
    <t>Escavação subterrânea e carregamento do material da calota em túnel classe I - DMT de 0 a 200 m - seção de 40 a 60 m²</t>
  </si>
  <si>
    <t>Escavação subterrânea e carregamento do material da calota em túnel classe I - DMT de 0 a 200 m - seção de 60 a 90 m²</t>
  </si>
  <si>
    <t>Escavação subterrânea e carregamento do material da calota em túnel classe II - DMT de 0 a 200 m - seção acima de 90 m²</t>
  </si>
  <si>
    <t>Escavação subterrânea e carregamento do material da calota em túnel classe II - DMT de 0 a 200 m - seção de 20 a 40 m²</t>
  </si>
  <si>
    <t>Escavação subterrânea e carregamento do material da calota em túnel classe II - DMT de 0 a 200 m - seção de 40 a 60 m²</t>
  </si>
  <si>
    <t>Escavação subterrânea e carregamento do material da calota em túnel classe II - DMT de 0 a 200 m - seção de 60 a 90 m²</t>
  </si>
  <si>
    <t>Escavação subterrânea e carregamento do material da calota em túnel classe III - DMT de 0 a 200 m - seção acima de 90 m²</t>
  </si>
  <si>
    <t>Escavação subterrânea e carregamento do material da calota em túnel classe III - DMT de 0 a 200 m - seção de 20 a 40 m²</t>
  </si>
  <si>
    <t>Escavação subterrânea e carregamento do material da calota em túnel classe III - DMT de 0 a 200 m - seção de 40 a 60 m²</t>
  </si>
  <si>
    <t>Escavação subterrânea e carregamento do material da calota em túnel classe III - DMT de 0 a 200 m - seção de 60 a 90 m²</t>
  </si>
  <si>
    <t>Escavação subterrânea e carregamento do material da calota em túnel classe IV - DMT de 0 a 200 m - seção acima de 90 m²</t>
  </si>
  <si>
    <t>Escavação subterrânea e carregamento do material da calota em túnel classe IV - DMT de 0 a 200 m - seção de 20 a 40 m²</t>
  </si>
  <si>
    <t>Escavação subterrânea e carregamento do material da calota em túnel classe IV - DMT de 0 a 200 m - seção de 40 a 60 m²</t>
  </si>
  <si>
    <t>Escavação subterrânea e carregamento do material da calota em túnel classe IV - DMT de 0 a 200 m - seção de 60 a 90 m²</t>
  </si>
  <si>
    <t>Escavação subterrânea e carregamento do material do rebaixo em túnel classe I a IV - DMT de 0 a 200 m</t>
  </si>
  <si>
    <t>Escavação subterrânea e carregamento em túnel classe V - DMT de 0 a 200 m - seção acima de 90 m²</t>
  </si>
  <si>
    <t>Escavação subterrânea e carregamento em túnel classe V - DMT de 0 a 200 m - seção de 20 a 40 m²</t>
  </si>
  <si>
    <t>Escavação subterrânea e carregamento em túnel classe V - DMT de 0 a 200 m - seção de 40 a 60 m²</t>
  </si>
  <si>
    <t>Escavação subterrânea e carregamento em túnel classe V - DMT de 0 a 200 m - seção de 60 a 90 m²</t>
  </si>
  <si>
    <t>Escavação subterrânea e carregamento em túnel classe VI - DMT de 0 a 200 m - seção acima de 90 m²</t>
  </si>
  <si>
    <t>Escavação subterrânea e carregamento em túnel classe VI - DMT de 0 a 200 m - seção de 20 a 40 m²</t>
  </si>
  <si>
    <t>Escavação subterrânea e carregamento em túnel classe VI - DMT de 0 a 200 m - seção de 40 a 60 m²</t>
  </si>
  <si>
    <t>Escavação subterrânea e carregamento em túnel classe VI - DMT de 0 a 200 m - seção de 60 a 90 m²</t>
  </si>
  <si>
    <t>Pré-fissuramento em túnel</t>
  </si>
  <si>
    <t>Pregagem da frente com vergalhão de fibra de vidro D = 25 mm com perfuração em D = 75 mm e injeção de calda de cimento</t>
  </si>
  <si>
    <t>Pregagem da frente em tubo de PVC D = 50 mm com perfuração em D = 100 mm e injeção de argamassa de cimento e areia 1:1</t>
  </si>
  <si>
    <t>Prego guia para controle de espessura de concreto projetado D = 16 mm em túnel - fornecimento e instalação</t>
  </si>
  <si>
    <t>Usinagem de agregados para microrrevestimento a frio - faixa II - brita comercial</t>
  </si>
  <si>
    <t>Usinagem de agregados para microrrevestimento a frio - faixa II - brita produzida</t>
  </si>
  <si>
    <t>Usinagem de agregados para microrrevestimento a frio - faixa III - brita comercial</t>
  </si>
  <si>
    <t>Usinagem de agregados para microrrevestimento a frio - faixa III - brita produzida</t>
  </si>
  <si>
    <t>Usinagem de areia-asfalto a quente - faixa A - areia comercial</t>
  </si>
  <si>
    <t>Usinagem de areia-asfalto a quente - faixa A - areia extraída</t>
  </si>
  <si>
    <t>Usinagem de areia-asfalto a quente - faixa B - areia comercial</t>
  </si>
  <si>
    <t>Usinagem de areia-asfalto a quente - faixa B - areia extraída</t>
  </si>
  <si>
    <t>Usinagem de areia-asfalto a quente com asfalto polímero - faixa A - areia comercial</t>
  </si>
  <si>
    <t>Usinagem de areia-asfalto a quente com asfalto polímero - faixa A - areia extraída</t>
  </si>
  <si>
    <t>Usinagem de areia-asfalto a quente com asfalto polímero - faixa B - areia comercial</t>
  </si>
  <si>
    <t>Usinagem de areia-asfalto a quente com asfalto polímero - faixa B - areia extraída</t>
  </si>
  <si>
    <t>Usinagem de areia-asfalto a quente com asfalto polímero - faixa C - areia comercial</t>
  </si>
  <si>
    <t>Usinagem de areia-asfalto a quente com asfalto polímero - faixa C - areia extraída</t>
  </si>
  <si>
    <t>Usinagem de brita graduada com brita comercial em usina de 300 t/h</t>
  </si>
  <si>
    <t>Usinagem de brita graduada com brita produzida em usina de 300 t/h</t>
  </si>
  <si>
    <t>Usinagem de brita graduada tratada com cimento e brita comercial em usina de 300 t/h</t>
  </si>
  <si>
    <t>Usinagem de brita graduada tratada com cimento e brita produzida em usina de 300 t/h</t>
  </si>
  <si>
    <t>Usinagem de concreto asfáltico - faixa A - areia e brita comerciais</t>
  </si>
  <si>
    <t>Usinagem de concreto asfáltico - faixa A - areia extraída e brita produzida</t>
  </si>
  <si>
    <t>Usinagem de concreto asfáltico - faixa B - areia e brita comerciais</t>
  </si>
  <si>
    <t>Usinagem de concreto asfáltico - faixa B - areia extraída e brita produzida</t>
  </si>
  <si>
    <t>Usinagem de concreto asfáltico - faixa C - areia e brita comerciais</t>
  </si>
  <si>
    <t>Usinagem de concreto asfáltico - faixa C - areia extraída e brita produzida</t>
  </si>
  <si>
    <t>Usinagem de concreto asfáltico com asfalto polímero - faixa A - areia e brita comerciais</t>
  </si>
  <si>
    <t>Usinagem de concreto asfáltico com asfalto polímero - faixa A - areia extraída e brita produzida</t>
  </si>
  <si>
    <t>Usinagem de concreto asfáltico com asfalto polímero - faixa B - areia e brita comerciais</t>
  </si>
  <si>
    <t>Usinagem de concreto asfáltico com asfalto polímero - faixa B - areia extraída e brita produzida</t>
  </si>
  <si>
    <t>Usinagem de concreto asfáltico com asfalto polímero - faixa C - areia e brita comerciais</t>
  </si>
  <si>
    <t>Usinagem de concreto asfáltico com asfalto polímero - faixa C - areia extraída e brita produzida</t>
  </si>
  <si>
    <t>Usinagem de concreto asfáltico com borracha (Gap Graded) - brita comercial</t>
  </si>
  <si>
    <t>Usinagem de concreto asfáltico com borracha (Gap Graded) - brita produzida</t>
  </si>
  <si>
    <t>Usinagem de concreto asfáltico com borracha - faixa A - brita comercial</t>
  </si>
  <si>
    <t>Usinagem de concreto asfáltico com borracha - faixa A - brita produzida</t>
  </si>
  <si>
    <t>Usinagem de concreto asfáltico com borracha - faixa B - brita comercial</t>
  </si>
  <si>
    <t>Usinagem de concreto asfáltico com borracha - faixa B - brita produzida</t>
  </si>
  <si>
    <t>Usinagem de concreto asfáltico com borracha - faixa C - brita comercial</t>
  </si>
  <si>
    <t>Usinagem de concreto asfáltico com borracha - faixa C - brita produzida</t>
  </si>
  <si>
    <t>Usinagem de concreto asfáltico reciclado a frio com espuma de asfalto, agregado comercial e cimento</t>
  </si>
  <si>
    <t>Usinagem de concreto asfáltico reciclado a frio com espuma de asfalto, agregado produzido e cimento</t>
  </si>
  <si>
    <t>Usinagem de concreto asfáltico reciclado em usina fixa com adição de material fresado e brita comercial</t>
  </si>
  <si>
    <t>Usinagem de concreto asfáltico reciclado em usina fixa com adição de material fresado e brita produzida</t>
  </si>
  <si>
    <t>Usinagem de micro pré-misturado a quente com asfalto polímero - brita comercial</t>
  </si>
  <si>
    <t>Usinagem de micro pré-misturado a quente com asfalto polímero - brita produzida</t>
  </si>
  <si>
    <t>Usinagem de pré-misturado a frio - faixa A - areia e brita comerciais</t>
  </si>
  <si>
    <t>Usinagem de pré-misturado a frio - faixa A - areia extraída e brita produzida</t>
  </si>
  <si>
    <t>Usinagem de pré-misturado a frio - faixa B - areia e brita comerciais</t>
  </si>
  <si>
    <t>Usinagem de pré-misturado a frio - faixa B - areia extraída e brita produzida</t>
  </si>
  <si>
    <t>Usinagem de pré-misturado a frio - faixa C - areia e brita comerciais</t>
  </si>
  <si>
    <t>Usinagem de pré-misturado a frio - faixa C - areia extraída e brita produzida</t>
  </si>
  <si>
    <t>Usinagem de pré-misturado a frio - faixa D - areia e brita comerciais</t>
  </si>
  <si>
    <t>Usinagem de pré-misturado a frio - faixa D - areia extraída e brita produzida</t>
  </si>
  <si>
    <t>Usinagem de pré-misturado a frio com asfalto polímero - faixa A - areia e brita comerciais</t>
  </si>
  <si>
    <t>Usinagem de pré-misturado a frio com asfalto polímero - faixa A - areia extraída e brita produzida</t>
  </si>
  <si>
    <t>Usinagem de pré-misturado a frio com asfalto polímero - faixa B - areia e brita comerciais</t>
  </si>
  <si>
    <t>Usinagem de pré-misturado a frio com asfalto polímero - faixa B - areia extraída e brita produzida</t>
  </si>
  <si>
    <t>Usinagem de pré-misturado a frio com asfalto polímero - faixa C - areia e brita comerciais</t>
  </si>
  <si>
    <t>Usinagem de pré-misturado a frio com asfalto polímero - faixa C - areia extraída e brita produzida</t>
  </si>
  <si>
    <t>Usinagem de pré-misturado a frio com asfalto polímero - faixa D - areia e brita comerciais</t>
  </si>
  <si>
    <t>Usinagem de pré-misturado a frio com asfalto polímero - faixa D - areia extraída e brita produzida</t>
  </si>
  <si>
    <t>Usinagem de pré-misturado a quente com asfalto polímero - faixa I - camada porosa de atrito - areia e brita comerciais</t>
  </si>
  <si>
    <t>Usinagem de pré-misturado a quente com asfalto polímero - faixa I - camada porosa de atrito - areia extraída e brita produzida</t>
  </si>
  <si>
    <t>Usinagem de pré-misturado a quente com asfalto polímero - faixa II - camada porosa de atrito - areia e brita comerciais</t>
  </si>
  <si>
    <t>Usinagem de pré-misturado a quente com asfalto polímero - faixa II - camada porosa de atrito - areia extraída e brita produzida</t>
  </si>
  <si>
    <t>Usinagem de pré-misturado a quente com asfalto polímero - faixa III - camada porosa de atrito - areia e brita comerciais</t>
  </si>
  <si>
    <t>Usinagem de pré-misturado a quente com asfalto polímero - faixa III - camada porosa de atrito - areia extraída e brita produzida</t>
  </si>
  <si>
    <t>Usinagem de pré-misturado a quente com asfalto polímero - faixa IV - camada porosa de atrito - areia e brita comerciais</t>
  </si>
  <si>
    <t>Usinagem de pré-misturado a quente com asfalto polímero - faixa IV - camada porosa de atrito - areia extraída e brita produzida</t>
  </si>
  <si>
    <t>Usinagem de pré-misturado a quente com asfalto polímero - faixa V - camada porosa de atrito - areia e brita comerciais</t>
  </si>
  <si>
    <t>Usinagem de pré-misturado a quente com asfalto polímero - faixa V - camada porosa de atrito - areia extraída e brita produzida</t>
  </si>
  <si>
    <t>Usinagem de solo areia (70% - 30%) - material de jazida e areia comercial</t>
  </si>
  <si>
    <t>Usinagem de solo areia (70% - 30%) - material de jazida e areia extraída</t>
  </si>
  <si>
    <t>Usinagem de solo brita (70% - 30%) com 3% cimento - material de jazida e brita comercial</t>
  </si>
  <si>
    <t>Usinagem de solo brita (70% - 30%) com 3% cimento - material de jazida e brita produzida</t>
  </si>
  <si>
    <t>Usinagem de solo brita (70% - 30%) com material de jazida e brita comercial em usina de 300 t/h</t>
  </si>
  <si>
    <t>Usinagem de solo brita (70% - 30%) com material de jazida e brita produzida em usina de 300 t/h</t>
  </si>
  <si>
    <t>Usinagem de solo cimento com 7% de cimento com material de jazida em usina de 300 t/h</t>
  </si>
  <si>
    <t>Usinagem de solo escória de aciaria (50% - 50%) com material de jazida em usina de 300 t/h</t>
  </si>
  <si>
    <t>Usinagem de solo melhorado com 3% de cimento com material de jazida em usina de 300 t/h</t>
  </si>
  <si>
    <t>Usinagem para pavimento de concreto com fôrmas deslizantes - areia e brita comerciais</t>
  </si>
  <si>
    <t>Usinagem para pavimento de concreto com fôrmas deslizantes - areia extraída e brita produzida</t>
  </si>
  <si>
    <t>Usinagem para pavimento de concreto compactado com rolo - brita comercial</t>
  </si>
  <si>
    <t>Usinagem para pavimento de concreto compactado com rolo - brita produzida</t>
  </si>
  <si>
    <t>Usinagem para sub-base de concreto compactado com rolo - brita comercial</t>
  </si>
  <si>
    <t>Usinagem para sub-base de concreto compactado com rolo - brita produzida</t>
  </si>
  <si>
    <t>Confecção de BSCC - seção canal de 1,5 x 1,5 m - areia e brita comerciais</t>
  </si>
  <si>
    <t>Confecção de BSCC - seção canal de 1,5 x 1,5 m - areia extraída e brita produzida</t>
  </si>
  <si>
    <t>Confecção de BSCC - seção canal de 2,0 x 1,5 m - areia e brita comerciais</t>
  </si>
  <si>
    <t>Confecção de BSCC - seção canal de 2,0 x 1,5 m - areia extraída e brita produzida</t>
  </si>
  <si>
    <t>Confecção de BSCC - seção canal de 2,0 x 2,0 m - tipo I - areia e brita comerciais</t>
  </si>
  <si>
    <t>Confecção de BSCC - seção canal de 2,0 x 2,0 m - tipo I - areia extraída e brita produzida</t>
  </si>
  <si>
    <t>Confecção de BSCC - seção canal de 2,0 x 2,0 m - tipo II - areia e brita comerciais</t>
  </si>
  <si>
    <t>Confecção de BSCC - seção canal de 2,0 x 2,0 m - tipo II - areia extraída e brita produzida</t>
  </si>
  <si>
    <t>Confecção de BSCC - seção canal de 2,5 x 1,5 m - areia e brita comerciais</t>
  </si>
  <si>
    <t>Confecção de BSCC - seção canal de 2,5 x 1,5 m - areia extraída e brita produzida</t>
  </si>
  <si>
    <t>Confecção de BSCC - seção canal de 2,5 x 2,0 m - tipo I - areia e brita comerciais</t>
  </si>
  <si>
    <t>Confecção de BSCC - seção canal de 2,5 x 2,0 m - tipo I - areia extraída e brita produzida</t>
  </si>
  <si>
    <t>Confecção de BSCC - seção canal de 2,5 x 2,0 m - tipo II - areia e brita comerciais</t>
  </si>
  <si>
    <t>Confecção de BSCC - seção canal de 2,5 x 2,0 m - tipo II - areia extraída e brita produzida</t>
  </si>
  <si>
    <t>Confecção de BSCC - seção canal de 3,0 x 1,5 m - areia e brita comerciais</t>
  </si>
  <si>
    <t>Confecção de BSCC - seção canal de 3,0 x 1,5 m - areia extraída e brita produzida</t>
  </si>
  <si>
    <t>Confecção de BSCC - seção canal de 3,0 x 2,0 m - tipo I - areia e brita comerciais</t>
  </si>
  <si>
    <t>Confecção de BSCC - seção canal de 3,0 x 2,0 m - tipo I - areia extraída e brita produzida</t>
  </si>
  <si>
    <t>Confecção de BSCC - seção canal de 3,0 x 2,0 m - tipo II - areia e brita comerciais</t>
  </si>
  <si>
    <t>Confecção de BSCC - seção canal de 3,0 x 2,0 m - tipo II - areia extraída e brita produzida</t>
  </si>
  <si>
    <t>Confecção de BSCC - seção fechada de 1,5 x 1,5 m - altura do aterro de 0,25 a 1,00 m - areia e brita comerciais</t>
  </si>
  <si>
    <t>Confecção de BSCC - seção fechada de 1,5 x 1,5 m - altura do aterro de 0,25 a 1,00 m - areia extraída e brita produzida</t>
  </si>
  <si>
    <t>Confecção de BSCC - seção fechada de 1,5 x 1,5 m - altura do aterro de 1,00 a 2,50 m - areia e brita comerciais</t>
  </si>
  <si>
    <t>Confecção de BSCC - seção fechada de 1,5 x 1,5 m - altura do aterro de 1,00 a 2,50 m - areia extraída e brita produzida</t>
  </si>
  <si>
    <t>Confecção de BSCC - seção fechada de 1,5 x 1,5 m - altura do aterro de 10,00 a 12,50 m - areia e brita comerciais</t>
  </si>
  <si>
    <t>Confecção de BSCC - seção fechada de 1,5 x 1,5 m - altura do aterro de 10,00 a 12,50 m - areia extraída e brita produzida</t>
  </si>
  <si>
    <t>Confecção de BSCC - seção fechada de 1,5 x 1,5 m - altura do aterro de 12,50 a 15,00 m - areia e brita comerciais</t>
  </si>
  <si>
    <t>Confecção de BSCC - seção fechada de 1,5 x 1,5 m - altura do aterro de 12,50 a 15,00 m - areia extraída e brita produzida</t>
  </si>
  <si>
    <t>Confecção de BSCC - seção fechada de 1,5 x 1,5 m - altura do aterro de 2,50 a 5,00 m - areia e brita comerciais</t>
  </si>
  <si>
    <t>Confecção de BSCC - seção fechada de 1,5 x 1,5 m - altura do aterro de 2,50 a 5,00 m - areia extraída e brita produzida</t>
  </si>
  <si>
    <t>Confecção de BSCC - seção fechada de 1,5 x 1,5 m - altura do aterro de 5,00 a 7,50 m - areia e brita comerciais</t>
  </si>
  <si>
    <t>Confecção de BSCC - seção fechada de 1,5 x 1,5 m - altura do aterro de 5,00 a 7,50 m - areia extraída e brita produzida</t>
  </si>
  <si>
    <t>Confecção de BSCC - seção fechada de 1,5 x 1,5 m - altura do aterro de 7,50 a 10,00 m - areia e brita comerciais</t>
  </si>
  <si>
    <t>Confecção de BSCC - seção fechada de 1,5 x 1,5 m - altura do aterro de 7,50 a 10,00 m - areia extraída e brita produzida</t>
  </si>
  <si>
    <t>Confecção de BSCC - seção fechada de 2,0 x 2,0 m - altura do aterro de 0,25 a 1,00 m - areia e brita comerciais</t>
  </si>
  <si>
    <t>Confecção de BSCC - seção fechada de 2,0 x 2,0 m - altura do aterro de 0,25 a 1,00 m - areia extraída e brita produzida</t>
  </si>
  <si>
    <t>Confecção de BSCC - seção fechada de 2,0 x 2,0 m - altura do aterro de 1,00 a 2,50 m - areia e brita comerciais</t>
  </si>
  <si>
    <t>Confecção de BSCC - seção fechada de 2,0 x 2,0 m - altura do aterro de 1,00 a 2,50 m - areia extraída e brita produzida</t>
  </si>
  <si>
    <t>Confecção de BSCC - seção fechada de 2,0 x 2,0 m - altura do aterro de 10,00 a 12,50 m - areia e brita comerciais</t>
  </si>
  <si>
    <t>Confecção de BSCC - seção fechada de 2,0 x 2,0 m - altura do aterro de 10,00 a 12,50 m - areia extraída e brita produzida</t>
  </si>
  <si>
    <t>Confecção de BSCC - seção fechada de 2,0 x 2,0 m - altura do aterro de 12,50 a 15,00 m - areia e brita comerciais</t>
  </si>
  <si>
    <t>Confecção de BSCC - seção fechada de 2,0 x 2,0 m - altura do aterro de 12,50 a 15,00 m - areia extraída e brita produzida</t>
  </si>
  <si>
    <t>Confecção de BSCC - seção fechada de 2,0 x 2,0 m - altura do aterro de 2,50 a 5,00 m - areia e brita comerciais</t>
  </si>
  <si>
    <t>Confecção de BSCC - seção fechada de 2,0 x 2,0 m - altura do aterro de 2,50 a 5,00 m - areia extraída e brita produzida</t>
  </si>
  <si>
    <t>Confecção de BSCC - seção fechada de 2,0 x 2,0 m - altura do aterro de 5,00 a 7,50 m - areia e brita comerciais</t>
  </si>
  <si>
    <t>Confecção de BSCC - seção fechada de 2,0 x 2,0 m - altura do aterro de 5,00 a 7,50 m - areia extraída e brita produzida</t>
  </si>
  <si>
    <t>Confecção de BSCC - seção fechada de 2,0 x 2,0 m - altura do aterro de 7,50 a 10,00 m - areia e brita comerciais</t>
  </si>
  <si>
    <t>Confecção de BSCC - seção fechada de 2,0 x 2,0 m - altura do aterro de 7,50 a 10,00 m - areia extraída e brita produzida</t>
  </si>
  <si>
    <t>Confecção de BSCC - seção fechada de 2,5 x 2,5 m - altura do aterro de 0,25 a 1,00 m - areia e brita comerciais</t>
  </si>
  <si>
    <t>Confecção de BSCC - seção fechada de 2,5 x 2,5 m - altura do aterro de 0,25 a 1,00 m - areia extraída e brita produzida</t>
  </si>
  <si>
    <t>Confecção de BSCC - seção fechada de 2,5 x 2,5 m - altura do aterro de 1,00 a 2,50 m - areia e brita comerciais</t>
  </si>
  <si>
    <t>Confecção de BSCC - seção fechada de 2,5 x 2,5 m - altura do aterro de 1,00 a 2,50 m - areia extraída e brita produzida</t>
  </si>
  <si>
    <t>Confecção de BSCC - seção fechada de 2,5 x 2,5 m - altura do aterro de 10,00 a 12,50 m - areia e brita comerciais</t>
  </si>
  <si>
    <t>Confecção de BSCC - seção fechada de 2,5 x 2,5 m - altura do aterro de 10,00 a 12,50 m - areia extraída e brita produzida</t>
  </si>
  <si>
    <t>Confecção de BSCC - seção fechada de 2,5 x 2,5 m - altura do aterro de 12,50 a 15,00 m - areia e brita comerciais</t>
  </si>
  <si>
    <t>Confecção de BSCC - seção fechada de 2,5 x 2,5 m - altura do aterro de 12,50 a 15,00 m - areia extraída e brita produzida</t>
  </si>
  <si>
    <t>Confecção de BSCC - seção fechada de 2,5 x 2,5 m - altura do aterro de 2,50 a 5,00 m - areia e brita comerciais</t>
  </si>
  <si>
    <t>Confecção de BSCC - seção fechada de 2,5 x 2,5 m - altura do aterro de 2,50 a 5,00 m - areia extraída e brita produzida</t>
  </si>
  <si>
    <t>Confecção de BSCC - seção fechada de 2,5 x 2,5 m - altura do aterro de 5,00 a 7,50 m - areia e brita comerciais</t>
  </si>
  <si>
    <t>Confecção de BSCC - seção fechada de 2,5 x 2,5 m - altura do aterro de 5,00 a 7,50 m - areia extraída e brita produzida</t>
  </si>
  <si>
    <t>Confecção de BSCC - seção fechada de 2,5 x 2,5 m - altura do aterro de 7,50 a 10,00 m - areia e brita comerciais</t>
  </si>
  <si>
    <t>Confecção de BSCC - seção fechada de 2,5 x 2,5 m - altura do aterro de 7,50 a 10,00 m - areia extraída e brita produzida</t>
  </si>
  <si>
    <t>Confecção de BSCC - seção fechada de 3,0 x 3,0 m - altura do aterro de 0,25 a 1,00 m - areia e brita comerciais</t>
  </si>
  <si>
    <t>Confecção de BSCC - seção fechada de 3,0 x 3,0 m - altura do aterro de 0,25 a 1,00 m - areia extraída e brita produzida</t>
  </si>
  <si>
    <t>Confecção de BSCC - seção fechada de 3,0 x 3,0 m - altura do aterro de 1,00 a 2,50 m - areia e brita comerciais</t>
  </si>
  <si>
    <t>Confecção de BSCC - seção fechada de 3,0 x 3,0 m - altura do aterro de 1,00 a 2,50 m - areia extraída e brita produzida</t>
  </si>
  <si>
    <t>Confecção de BSCC - seção fechada de 3,0 x 3,0 m - altura do aterro de 10,00 a 12,50 m - areia e brita comerciais</t>
  </si>
  <si>
    <t>Confecção de BSCC - seção fechada de 3,0 x 3,0 m - altura do aterro de 10,00 a 12,50 m - areia extraída e brita produzida</t>
  </si>
  <si>
    <t>Confecção de BSCC - seção fechada de 3,0 x 3,0 m - altura do aterro de 12,50 a 15,00 m - areia e brita comerciais</t>
  </si>
  <si>
    <t>Confecção de BSCC - seção fechada de 3,0 x 3,0 m - altura do aterro de 12,50 a 15,00 m - areia extraída e brita produzida</t>
  </si>
  <si>
    <t>Confecção de BSCC - seção fechada de 3,0 x 3,0 m - altura do aterro de 2,50 a 5,00 m - areia e brita comerciais</t>
  </si>
  <si>
    <t>Confecção de BSCC - seção fechada de 3,0 x 3,0 m - altura do aterro de 2,50 a 5,00 m - areia extraída e brita produzida</t>
  </si>
  <si>
    <t>Confecção de BSCC - seção fechada de 3,0 x 3,0 m - altura do aterro de 5,00 a 7,50 m - areia e brita comerciais</t>
  </si>
  <si>
    <t>Confecção de BSCC - seção fechada de 3,0 x 3,0 m - altura do aterro de 5,00 a 7,50 m - areia extraída e brita produzida</t>
  </si>
  <si>
    <t>Confecção de BSCC - seção fechada de 3,0 x 3,0 m - altura do aterro de 7,50 a 10,00 m - areia e brita comerciais</t>
  </si>
  <si>
    <t>Confecção de BSCC - seção fechada de 3,0 x 3,0 m - altura do aterro de 7,50 a 10,00 m - areia extraída e brita produzida</t>
  </si>
  <si>
    <t>Corpo de BSCC - seção canal de 1,5 x 1,5 m - pré-moldado - areia e brita comerciais</t>
  </si>
  <si>
    <t>Corpo de BSCC - seção canal de 1,5 x 1,5 m - pré-moldado - areia extraída e brita produzida</t>
  </si>
  <si>
    <t>Corpo de BSCC - seção canal de 2,0 x 1,5 m - pré-moldado - areia e brita comerciais</t>
  </si>
  <si>
    <t>Corpo de BSCC - seção canal de 2,0 x 1,5 m - pré-moldado - areia extraída e brita produzida</t>
  </si>
  <si>
    <t>Corpo de BSCC - seção canal de 2,0 x 2,0 m - pré-moldado - tipo I - areia e brita comerciais</t>
  </si>
  <si>
    <t>Corpo de BSCC - seção canal de 2,0 x 2,0 m - pré-moldado - tipo I - areia extraída e brita produzida</t>
  </si>
  <si>
    <t>Corpo de BSCC - seção canal de 2,0 x 2,0 m - pré-moldado - tipo II - areia e brita comerciais</t>
  </si>
  <si>
    <t>Corpo de BSCC - seção canal de 2,0 x 2,0 m - pré-moldado - tipo II - areia extraída e brita produzida</t>
  </si>
  <si>
    <t>Corpo de BSCC - seção canal de 2,5 x 1,5 m - pré-moldado - areia e brita comerciais</t>
  </si>
  <si>
    <t>Corpo de BSCC - seção canal de 2,5 x 1,5 m - pré-moldado - areia extraída e brita produzida</t>
  </si>
  <si>
    <t>Corpo de BSCC - seção canal de 2,5 x 2,0 m - pré-moldado - tipo I - areia e brita comerciais</t>
  </si>
  <si>
    <t>Corpo de BSCC - seção canal de 2,5 x 2,0 m - pré-moldado - tipo I - areia extraída e brita produzida</t>
  </si>
  <si>
    <t>Corpo de BSCC - seção canal de 2,5 x 2,0 m - pré-moldado - tipo II - areia e brita comerciais</t>
  </si>
  <si>
    <t>Corpo de BSCC - seção canal de 2,5 x 2,0 m - pré-moldado - tipo II - areia extraída e brita produzida</t>
  </si>
  <si>
    <t>Corpo de BSCC - seção canal de 3,0 x 1,5 m - pré-moldado - areia e brita comerciais</t>
  </si>
  <si>
    <t>Corpo de BSCC - seção canal de 3,0 x 1,5 m - pré-moldado - areia extraída e brita produzida</t>
  </si>
  <si>
    <t>Corpo de BSCC - seção canal de 3,0 x 2,0 m - pré-moldado - tipo I - areia e brita comerciais</t>
  </si>
  <si>
    <t>Corpo de BSCC - seção canal de 3,0 x 2,0 m - pré-moldado - tipo I - areia extraída e brita produzida</t>
  </si>
  <si>
    <t>Corpo de BSCC - seção canal de 3,0 x 2,0 m - pré-moldado - tipo II - areia e brita comerciais</t>
  </si>
  <si>
    <t>Corpo de BSCC - seção canal de 3,0 x 2,0 m - pré-moldado - tipo II - areia extraída e brita produzida</t>
  </si>
  <si>
    <t>Corpo de BSCC - seção fechada de 1,5 x 1,5 m - pré-moldado - altura do aterro de 0,25 a 1,00 m - areia e brita comerciais</t>
  </si>
  <si>
    <t>Corpo de BSCC - seção fechada de 1,5 x 1,5 m - pré-moldado - altura do aterro de 0,25 a 1,00 m - areia extraída e brita produzida</t>
  </si>
  <si>
    <t>Corpo de BSCC - seção fechada de 1,5 x 1,5 m - pré-moldado - altura do aterro de 1,00 a 2,50 m - areia e brita comerciais</t>
  </si>
  <si>
    <t>Corpo de BSCC - seção fechada de 1,5 x 1,5 m - pré-moldado - altura do aterro de 1,00 a 2,50 m - areia extraída e brita produzida</t>
  </si>
  <si>
    <t>Corpo de BSCC - seção fechada de 1,5 x 1,5 m - pré-moldado - altura do aterro de 10,00 a 12,50 m - areia e brita comerciais</t>
  </si>
  <si>
    <t>Corpo de BSCC - seção fechada de 1,5 x 1,5 m - pré-moldado - altura do aterro de 10,00 a 12,50 m - areia extraída e brita produzida</t>
  </si>
  <si>
    <t>Corpo de BSCC - seção fechada de 1,5 x 1,5 m - pré-moldado - altura do aterro de 12,50 a 15,00 m - areia e brita comerciais</t>
  </si>
  <si>
    <t>Corpo de BSCC - seção fechada de 1,5 x 1,5 m - pré-moldado - altura do aterro de 12,50 a 15,00 m - areia extraída e brita produzida</t>
  </si>
  <si>
    <t>Corpo de BSCC - seção fechada de 1,5 x 1,5 m - pré-moldado - altura do aterro de 2,50 a 5,00 m - areia e brita comerciais</t>
  </si>
  <si>
    <t>Corpo de BSCC - seção fechada de 1,5 x 1,5 m - pré-moldado - altura do aterro de 2,50 a 5,00 m - areia extraída e brita produzida</t>
  </si>
  <si>
    <t>Corpo de BSCC - seção fechada de 1,5 x 1,5 m - pré-moldado - altura do aterro de 5,00 a 7,50 m - areia e brita comerciais</t>
  </si>
  <si>
    <t>Corpo de BSCC - seção fechada de 1,5 x 1,5 m - pré-moldado - altura do aterro de 5,00 a 7,50 m - areia extraída e brita produzida</t>
  </si>
  <si>
    <t>Corpo de BSCC - seção fechada de 1,5 x 1,5 m - pré-moldado - altura do aterro de 7,50 a 10,00 m - areia e brita comerciais</t>
  </si>
  <si>
    <t>Corpo de BSCC - seção fechada de 1,5 x 1,5 m - pré-moldado - altura do aterro de 7,50 a 10,00 m - areia extraída e brita produzida</t>
  </si>
  <si>
    <t>Corpo de BSCC - seção fechada de 2,0 x 2,0 m - pré-moldado - altura do aterro de 0,25 a 1,00 m - areia e brita comerciais</t>
  </si>
  <si>
    <t>Corpo de BSCC - seção fechada de 2,0 x 2,0 m - pré-moldado - altura do aterro de 0,25 a 1,00 m - areia extraída e brita produzida</t>
  </si>
  <si>
    <t>Corpo de BSCC - seção fechada de 2,0 x 2,0 m - pré-moldado - altura do aterro de 1,00 a 2,50 m - areia e brita comerciais</t>
  </si>
  <si>
    <t>Corpo de BSCC - seção fechada de 2,0 x 2,0 m - pré-moldado - altura do aterro de 1,00 a 2,50 m - areia extraída e brita produzida</t>
  </si>
  <si>
    <t>Corpo de BSCC - seção fechada de 2,0 x 2,0 m - pré-moldado - altura do aterro de 10,00 a 12,50 m - areia e brita comerciais</t>
  </si>
  <si>
    <t>Corpo de BSCC - seção fechada de 2,0 x 2,0 m - pré-moldado - altura do aterro de 10,00 a 12,50 m - areia extraída e brita produzida</t>
  </si>
  <si>
    <t>Corpo de BSCC - seção fechada de 2,0 x 2,0 m - pré-moldado - altura do aterro de 12,50 a 15,00 m - areia e brita comerciais</t>
  </si>
  <si>
    <t>Corpo de BSCC - seção fechada de 2,0 x 2,0 m - pré-moldado - altura do aterro de 12,50 a 15,00 m - areia extraída e brita produzida</t>
  </si>
  <si>
    <t>Corpo de BSCC - seção fechada de 2,0 x 2,0 m - pré-moldado - altura do aterro de 2,50 a 5,00 m - areia e brita comerciais</t>
  </si>
  <si>
    <t>Corpo de BSCC - seção fechada de 2,0 x 2,0 m - pré-moldado - altura do aterro de 2,50 a 5,00 m - areia extraída e brita produzida</t>
  </si>
  <si>
    <t>Corpo de BSCC - seção fechada de 2,0 x 2,0 m - pré-moldado - altura do aterro de 5,00 a 7,50 m - areia e brita comerciais</t>
  </si>
  <si>
    <t>Corpo de BSCC - seção fechada de 2,0 x 2,0 m - pré-moldado - altura do aterro de 5,00 a 7,50 m - areia extraída e brita produzida</t>
  </si>
  <si>
    <t>Corpo de BSCC - seção fechada de 2,0 x 2,0 m - pré-moldado - altura do aterro de 7,50 a 10,00 m - areia e brita comerciais</t>
  </si>
  <si>
    <t>Corpo de BSCC - seção fechada de 2,0 x 2,0 m - pré-moldado - altura do aterro de 7,50 a 10,00 m - areia extraída e brita produzida</t>
  </si>
  <si>
    <t>Corpo de BSCC - seção fechada de 2,5 x 2,5 m - pré-moldado - altura do aterro de 0,25 a 1,00 m - areia e brita comerciais</t>
  </si>
  <si>
    <t>Corpo de BSCC - seção fechada de 2,5 x 2,5 m - pré-moldado - altura do aterro de 0,25 a 1,00 m - areia extraída e brita produzida</t>
  </si>
  <si>
    <t>Corpo de BSCC - seção fechada de 2,5 x 2,5 m - pré-moldado - altura do aterro de 1,00 a 2,50 m - areia e brita comerciais</t>
  </si>
  <si>
    <t>Corpo de BSCC - seção fechada de 2,5 x 2,5 m - pré-moldado - altura do aterro de 1,00 a 2,50 m - areia extraída e brita produzida</t>
  </si>
  <si>
    <t>Corpo de BSCC - seção fechada de 2,5 x 2,5 m - pré-moldado - altura do aterro de 10,00 a 12,50 m - areia e brita comerciais</t>
  </si>
  <si>
    <t>Corpo de BSCC - seção fechada de 2,5 x 2,5 m - pré-moldado - altura do aterro de 10,00 a 12,50 m - areia extraída e brita produzida</t>
  </si>
  <si>
    <t>Corpo de BSCC - seção fechada de 2,5 x 2,5 m - pré-moldado - altura do aterro de 12,50 a 15,00 m - areia e brita comerciais</t>
  </si>
  <si>
    <t>Corpo de BSCC - seção fechada de 2,5 x 2,5 m - pré-moldado - altura do aterro de 12,50 a 15,00 m - areia extraída e brita produzida</t>
  </si>
  <si>
    <t>Corpo de BSCC - seção fechada de 2,5 x 2,5 m - pré-moldado - altura do aterro de 2,50 a 5,00 m - areia e brita comerciais</t>
  </si>
  <si>
    <t>Corpo de BSCC - seção fechada de 2,5 x 2,5 m - pré-moldado - altura do aterro de 2,50 a 5,00 m - areia extraída e brita produzida</t>
  </si>
  <si>
    <t>Corpo de BSCC - seção fechada de 2,5 x 2,5 m - pré-moldado - altura do aterro de 5,00 a 7,50 m - areia e brita comerciais</t>
  </si>
  <si>
    <t>Corpo de BSCC - seção fechada de 2,5 x 2,5 m - pré-moldado - altura do aterro de 5,00 a 7,50 m - areia extraída e brita produzida</t>
  </si>
  <si>
    <t>Corpo de BSCC - seção fechada de 2,5 x 2,5 m - pré-moldado - altura do aterro de 7,50 a 10,00 m - areia e brita comerciais</t>
  </si>
  <si>
    <t>Corpo de BSCC - seção fechada de 2,5 x 2,5 m - pré-moldado - altura do aterro de 7,50 a 10,00 m - areia extraída e brita produzida</t>
  </si>
  <si>
    <t>Corpo de BSCC - seção fechada de 3,0 x 3,0 m - pré-moldado - altura do aterro de 0,25 a 1,00 m - areia e brita comerciais</t>
  </si>
  <si>
    <t>Corpo de BSCC - seção fechada de 3,0 x 3,0 m - pré-moldado - altura do aterro de 0,25 a 1,00 m - areia extraída e brita produzida</t>
  </si>
  <si>
    <t>Corpo de BSCC - seção fechada de 3,0 x 3,0 m - pré-moldado - altura do aterro de 1,00 a 2,50 m - areia e brita comerciais</t>
  </si>
  <si>
    <t>Corpo de BSCC - seção fechada de 3,0 x 3,0 m - pré-moldado - altura do aterro de 1,00 a 2,50 m - areia extraída e brita produzida</t>
  </si>
  <si>
    <t>Corpo de BSCC - seção fechada de 3,0 x 3,0 m - pré-moldado - altura do aterro de 10,00 a 12,50 m - areia e brita comerciais</t>
  </si>
  <si>
    <t>Corpo de BSCC - seção fechada de 3,0 x 3,0 m - pré-moldado - altura do aterro de 10,00 a 12,50 m - areia extraída e brita produzida</t>
  </si>
  <si>
    <t>Corpo de BSCC - seção fechada de 3,0 x 3,0 m - pré-moldado - altura do aterro de 12,50 a 15,00 m - areia e brita comerciais</t>
  </si>
  <si>
    <t>Corpo de BSCC - seção fechada de 3,0 x 3,0 m - pré-moldado - altura do aterro de 12,50 a 15,00 m - areia extraída e brita produzida</t>
  </si>
  <si>
    <t>Corpo de BSCC - seção fechada de 3,0 x 3,0 m - pré-moldado - altura do aterro de 2,50 a 5,00 m - areia e brita comerciais</t>
  </si>
  <si>
    <t>Corpo de BSCC - seção fechada de 3,0 x 3,0 m - pré-moldado - altura do aterro de 2,50 a 5,00 m - areia extraída e brita produzida</t>
  </si>
  <si>
    <t>Corpo de BSCC - seção fechada de 3,0 x 3,0 m - pré-moldado - altura do aterro de 5,00 a 7,50 m - areia e brita comerciais</t>
  </si>
  <si>
    <t>Corpo de BSCC - seção fechada de 3,0 x 3,0 m - pré-moldado - altura do aterro de 5,00 a 7,50 m - areia extraída e brita produzida</t>
  </si>
  <si>
    <t>Corpo de BSCC - seção fechada de 3,0 x 3,0 m - pré-moldado - altura do aterro de 7,50 a 10,00 m - areia e brita comerciais</t>
  </si>
  <si>
    <t>Corpo de BSCC - seção fechada de 3,0 x 3,0 m - pré-moldado - altura do aterro de 7,50 a 10,00 m - areia extraída e brita produzida</t>
  </si>
  <si>
    <t>Administração local do Estaleiro Padrão</t>
  </si>
  <si>
    <t>mês</t>
  </si>
  <si>
    <t>Amarração do sistema de fundeio - profundidade de até 50 m</t>
  </si>
  <si>
    <t>Ânodo de sacrifício para proteção do casco - fornecimento e instalação</t>
  </si>
  <si>
    <t>Beneficiamento de aço naval para construção de instalações portuárias de pequeno porte - excluso o aço naval</t>
  </si>
  <si>
    <t>Cabo de segurança para conexão da ponte - fornecimento e instalação</t>
  </si>
  <si>
    <t>Confecção de morto de concreto de 13 t</t>
  </si>
  <si>
    <t>Confecção de morto de concreto de 14 t</t>
  </si>
  <si>
    <t>Confecção de morto de concreto de 22 t</t>
  </si>
  <si>
    <t>Confecção de morto de concreto de 36 t</t>
  </si>
  <si>
    <t>Confecção de morto de concreto de 48 t</t>
  </si>
  <si>
    <t>Confecção de poita de concreto com garras metálicas de 13,3 t (peso submerso = 8 t)</t>
  </si>
  <si>
    <t>Confecção de poita de concreto com garras metálicas de 25 t (peso submerso = 15 t)</t>
  </si>
  <si>
    <t>Confecção de poita de concreto com garras metálicas de 30 t (peso submerso = 18 t)</t>
  </si>
  <si>
    <t>Confecção de poita de concreto com garras metálicas de 41,7 t (peso submerso = 25 t)</t>
  </si>
  <si>
    <t>Confecção de poita de concreto com garras metálicas de 45,8 t (peso submerso = 27,5 t)</t>
  </si>
  <si>
    <t>Confecção de poita de concreto com garras metálicas de 58,3 t (peso submerso = 35 t)</t>
  </si>
  <si>
    <t>Confecção de poita de concreto com garras metálicas de 6,7 t (peso submerso = 4 t)</t>
  </si>
  <si>
    <t>Confecção de poita de concreto de 13,3 t (peso submerso = 8 t)</t>
  </si>
  <si>
    <t>Confecção de poita de concreto de 25 t (peso submerso = 15 t)</t>
  </si>
  <si>
    <t>Confecção de poita de concreto de 30 t (peso submerso = 18 t)</t>
  </si>
  <si>
    <t>Confecção de poita de concreto de 41,7 t (peso submerso = 25 t)</t>
  </si>
  <si>
    <t>Confecção de poita de concreto de 45,8 t (peso submerso = 27,5 t)</t>
  </si>
  <si>
    <t>Confecção de poita de concreto de 58,3 t (peso submerso = 35 t)</t>
  </si>
  <si>
    <t>Confecção de poita de concreto de 6,7 t (peso submerso = 4 t)</t>
  </si>
  <si>
    <t>Defensa de pneus para proteção do flutuante - confecção e instalação</t>
  </si>
  <si>
    <t>Fornecimento e instalação de reservatório metálico tipo taça de 10.000 litros pintura interna e externa com escada de acesso e base de concreto armado - areia e brita comerciais</t>
  </si>
  <si>
    <t>Fornecimento e instalação de reservatório metálico tipo taça de 20.000 litros pintura interna e externa com escada de acesso e base de concreto armado - areia e brita comerciais</t>
  </si>
  <si>
    <t>Fornecimento e instalação de reservatório metálico tipo taça de 30.000 litros pintura interna e externa com escada de acesso e base de concreto armado - areia e brita comerciais</t>
  </si>
  <si>
    <t>Fornecimento e instalação de reservatório metálico tipo taça de 5.000 litros pintura interna e externa com escada de acesso e base de concreto armado - areia e brita comerciais</t>
  </si>
  <si>
    <t>Guincho manual para sistema de fundeio com capacidade de tração de 100 kN - fornecimento e instalação</t>
  </si>
  <si>
    <t>Guincho manual para sistema de fundeio com capacidade de tração de 200 kN - fornecimento e instalação</t>
  </si>
  <si>
    <t>Implantação do sistema naval tipo I - ponte móvel e flutuante principal</t>
  </si>
  <si>
    <t>Implantação do sistema naval tipo II - pontes móveis, flutuante intermediário e flutuante principal</t>
  </si>
  <si>
    <t>Instalações do Estaleiro Padrão para o beneficiamento de estruturas navais, inclusive mobiliário, equipamentos de informática e de segurança</t>
  </si>
  <si>
    <t>Lançamento da embarcação sobre carreira em água</t>
  </si>
  <si>
    <t>Lançamento de poita de concreto - peso submerso</t>
  </si>
  <si>
    <t>Mancal de conexão - confecção e instalação</t>
  </si>
  <si>
    <t>Molinete manual para sistema de fundeio com capacidade de tração de 70 kN - fornecimento e instalação</t>
  </si>
  <si>
    <t>Transporte interno em estaleiro para movimentação de peças</t>
  </si>
  <si>
    <t>Tratamento superficial e pintura da área interna do flutuante (tanques de reserva de flutuabilidade)</t>
  </si>
  <si>
    <t>Tratamento superficial e pintura da ponte e demais estruturas metálicas navais - exceto flutuantes</t>
  </si>
  <si>
    <t>Tratamento superficial e pintura das obras mortas do flutuante (convés principal, convés superior, casaria e estruturas apoiadas sobre o convés) - exceto piso</t>
  </si>
  <si>
    <t>Tratamento superficial e pintura das obras vivas e mortas externas do flutuante (fundo, costados e espelhos de proa e popa)</t>
  </si>
  <si>
    <r>
      <rPr>
        <b/>
        <sz val="15"/>
        <rFont val="Arial"/>
        <family val="2"/>
      </rPr>
      <t>Mobilização / Desmobilização</t>
    </r>
  </si>
  <si>
    <r>
      <rPr>
        <b/>
        <sz val="10"/>
        <rFont val="Arial"/>
        <family val="2"/>
      </rPr>
      <t>Equipamento</t>
    </r>
  </si>
  <si>
    <r>
      <rPr>
        <b/>
        <sz val="10"/>
        <rFont val="Arial"/>
        <family val="2"/>
      </rPr>
      <t>Mobilizador</t>
    </r>
  </si>
  <si>
    <r>
      <rPr>
        <b/>
        <sz val="10"/>
        <rFont val="Arial"/>
        <family val="2"/>
      </rPr>
      <t>FU</t>
    </r>
    <r>
      <rPr>
        <b/>
        <sz val="10"/>
        <rFont val="Times New Roman"/>
        <family val="1"/>
      </rPr>
      <t xml:space="preserve"> </t>
    </r>
    <r>
      <rPr>
        <b/>
        <sz val="10"/>
        <rFont val="Arial"/>
        <family val="2"/>
      </rPr>
      <t>(A)</t>
    </r>
  </si>
  <si>
    <r>
      <rPr>
        <b/>
        <sz val="10"/>
        <rFont val="Arial"/>
        <family val="2"/>
      </rPr>
      <t>Hora</t>
    </r>
    <r>
      <rPr>
        <b/>
        <sz val="10"/>
        <rFont val="Times New Roman"/>
        <family val="1"/>
      </rPr>
      <t xml:space="preserve"> </t>
    </r>
    <r>
      <rPr>
        <b/>
        <sz val="10"/>
        <rFont val="Arial"/>
        <family val="2"/>
      </rPr>
      <t>Produtiva (B)</t>
    </r>
  </si>
  <si>
    <r>
      <rPr>
        <b/>
        <sz val="10"/>
        <rFont val="Arial"/>
        <family val="2"/>
      </rPr>
      <t>DT*</t>
    </r>
    <r>
      <rPr>
        <b/>
        <sz val="10"/>
        <rFont val="Times New Roman"/>
        <family val="1"/>
      </rPr>
      <t xml:space="preserve"> </t>
    </r>
    <r>
      <rPr>
        <b/>
        <sz val="10"/>
        <rFont val="Arial"/>
        <family val="2"/>
      </rPr>
      <t>(C)</t>
    </r>
  </si>
  <si>
    <r>
      <rPr>
        <b/>
        <sz val="10"/>
        <rFont val="Arial"/>
        <family val="2"/>
      </rPr>
      <t>Custo</t>
    </r>
    <r>
      <rPr>
        <b/>
        <sz val="10"/>
        <rFont val="Times New Roman"/>
        <family val="1"/>
      </rPr>
      <t xml:space="preserve"> </t>
    </r>
    <r>
      <rPr>
        <b/>
        <sz val="10"/>
        <rFont val="Arial"/>
        <family val="2"/>
      </rPr>
      <t>(D=AxB/60)</t>
    </r>
  </si>
  <si>
    <r>
      <rPr>
        <b/>
        <sz val="10"/>
        <rFont val="Arial"/>
        <family val="2"/>
      </rPr>
      <t>Quantidade</t>
    </r>
    <r>
      <rPr>
        <b/>
        <sz val="10"/>
        <rFont val="Times New Roman"/>
        <family val="1"/>
      </rPr>
      <t xml:space="preserve"> </t>
    </r>
    <r>
      <rPr>
        <b/>
        <sz val="10"/>
        <rFont val="Arial"/>
        <family val="2"/>
      </rPr>
      <t>(E)</t>
    </r>
  </si>
  <si>
    <r>
      <rPr>
        <b/>
        <sz val="10"/>
        <rFont val="Arial"/>
        <family val="2"/>
      </rPr>
      <t>Total</t>
    </r>
    <r>
      <rPr>
        <b/>
        <sz val="10"/>
        <rFont val="Times New Roman"/>
        <family val="1"/>
      </rPr>
      <t xml:space="preserve"> </t>
    </r>
    <r>
      <rPr>
        <b/>
        <sz val="10"/>
        <rFont val="Arial"/>
        <family val="2"/>
      </rPr>
      <t>(CxDxE)</t>
    </r>
  </si>
  <si>
    <r>
      <rPr>
        <b/>
        <sz val="10"/>
        <rFont val="Arial"/>
        <family val="2"/>
      </rPr>
      <t>Autopropelidos</t>
    </r>
  </si>
  <si>
    <r>
      <rPr>
        <sz val="10"/>
        <rFont val="Arial"/>
        <family val="2"/>
      </rPr>
      <t>CAMINHÃO APLICADOR DE MATERIAL TERMOPLÁSTICO</t>
    </r>
  </si>
  <si>
    <r>
      <rPr>
        <sz val="10"/>
        <rFont val="Arial"/>
        <family val="2"/>
      </rPr>
      <t>CAMINHÃO BASCULANTE 10 M3 - 15 T</t>
    </r>
  </si>
  <si>
    <r>
      <rPr>
        <sz val="10"/>
        <rFont val="Arial"/>
        <family val="2"/>
      </rPr>
      <t>CAMINHÃO BASCULANTE 6 M3 - 10,5 T</t>
    </r>
  </si>
  <si>
    <r>
      <rPr>
        <sz val="10"/>
        <rFont val="Arial"/>
        <family val="2"/>
      </rPr>
      <t>CAMINHÃO CARROCERIA MADEIRA - 15 T</t>
    </r>
  </si>
  <si>
    <r>
      <rPr>
        <sz val="10"/>
        <rFont val="Arial"/>
        <family val="2"/>
      </rPr>
      <t>CAMINHÃO COM BATE ESTACAS HIDRÁULICO PARA DEFENSA</t>
    </r>
  </si>
  <si>
    <r>
      <rPr>
        <sz val="10"/>
        <rFont val="Arial"/>
        <family val="2"/>
      </rPr>
      <t>CAMINHÃO DISTRIBUIDOR DE CIMENTO</t>
    </r>
  </si>
  <si>
    <r>
      <rPr>
        <sz val="10"/>
        <rFont val="Arial"/>
        <family val="2"/>
      </rPr>
      <t>CAMINHÃO MUNCK (GUINDAUTO)</t>
    </r>
  </si>
  <si>
    <r>
      <rPr>
        <sz val="10"/>
        <rFont val="Arial"/>
        <family val="2"/>
      </rPr>
      <t>CAMINHÃO PARA HIDROSSEMEADURA</t>
    </r>
  </si>
  <si>
    <r>
      <rPr>
        <sz val="10"/>
        <rFont val="Arial"/>
        <family val="2"/>
      </rPr>
      <t>CAMINHÃO PARA PINTURA A FRIO COM DEMARCADOR DE FAIXAS</t>
    </r>
  </si>
  <si>
    <r>
      <rPr>
        <sz val="10"/>
        <rFont val="Arial"/>
        <family val="2"/>
      </rPr>
      <t>CAMINHÃO TANQUE 10.000L</t>
    </r>
  </si>
  <si>
    <r>
      <rPr>
        <sz val="10"/>
        <rFont val="Arial"/>
        <family val="2"/>
      </rPr>
      <t>CAMINHÃO TANQUE 6.000L</t>
    </r>
  </si>
  <si>
    <r>
      <rPr>
        <sz val="10"/>
        <rFont val="Arial"/>
        <family val="2"/>
      </rPr>
      <t>CAMINHÃO TANQUE DISTRIBUIDOR DE ASFALTO</t>
    </r>
  </si>
  <si>
    <r>
      <rPr>
        <sz val="10"/>
        <rFont val="Arial"/>
        <family val="2"/>
      </rPr>
      <t>USINA MÓVEL PARA MICRO REVESTIMENTO</t>
    </r>
  </si>
  <si>
    <r>
      <rPr>
        <b/>
        <sz val="10"/>
        <rFont val="Arial"/>
        <family val="2"/>
      </rPr>
      <t>Rebocados</t>
    </r>
  </si>
  <si>
    <r>
      <rPr>
        <sz val="10"/>
        <rFont val="Arial"/>
        <family val="2"/>
      </rPr>
      <t>CARREGADEIRA DE PNEUS CAT - 924 H OU EQUIVALENTE</t>
    </r>
  </si>
  <si>
    <r>
      <rPr>
        <sz val="10"/>
        <rFont val="Arial"/>
        <family val="2"/>
      </rPr>
      <t>CARREGADEIRA DE PNEUS CAT - 950 H OU EQUIVALENTE</t>
    </r>
  </si>
  <si>
    <r>
      <rPr>
        <sz val="10"/>
        <rFont val="Arial"/>
        <family val="2"/>
      </rPr>
      <t>ESCAVADEIRA HIDRÁULICA - 320DL OU EQUIVALENTE</t>
    </r>
  </si>
  <si>
    <r>
      <rPr>
        <sz val="10"/>
        <rFont val="Arial"/>
        <family val="2"/>
      </rPr>
      <t>ESCAVADEIRA HIDRÁULICA - CAT 323DL OU EQUIVALENTE</t>
    </r>
  </si>
  <si>
    <r>
      <rPr>
        <sz val="10"/>
        <rFont val="Arial"/>
        <family val="2"/>
      </rPr>
      <t>FRESADORA A FRIO - W 200 F OU EQUIVALENTE</t>
    </r>
  </si>
  <si>
    <r>
      <rPr>
        <sz val="10"/>
        <rFont val="Arial"/>
        <family val="2"/>
      </rPr>
      <t>MINI-CARREGADEIRA DE PNEUS COM VASSOURA DE 1,8 m</t>
    </r>
  </si>
  <si>
    <r>
      <rPr>
        <sz val="10"/>
        <rFont val="Arial"/>
        <family val="2"/>
      </rPr>
      <t>MOTONIVELADORA - CAT 120K OU EQUIVALENTE</t>
    </r>
  </si>
  <si>
    <r>
      <rPr>
        <sz val="10"/>
        <rFont val="Arial"/>
        <family val="2"/>
      </rPr>
      <t>PERFURATRIZ SOBRE ESTEIRAS - CRAWLER DRILL OU EQUIVALENTE</t>
    </r>
  </si>
  <si>
    <r>
      <rPr>
        <sz val="10"/>
        <rFont val="Arial"/>
        <family val="2"/>
      </rPr>
      <t>RECICLADORA DE PAVIMENTO À FRIO - CATERPILLAR RM-500 OU EQUIVALENTE</t>
    </r>
  </si>
  <si>
    <r>
      <rPr>
        <sz val="10"/>
        <rFont val="Arial"/>
        <family val="2"/>
      </rPr>
      <t>RETRO ESCAVADEIRA DE PNEUS - CATERPILLAR 416E OU EQUIVALENTE</t>
    </r>
  </si>
  <si>
    <r>
      <rPr>
        <sz val="10"/>
        <rFont val="Arial"/>
        <family val="2"/>
      </rPr>
      <t>ROLO COMPACTADOR DE PNEUS AUTOPROPELIDO - 27 T</t>
    </r>
  </si>
  <si>
    <r>
      <rPr>
        <sz val="10"/>
        <rFont val="Arial"/>
        <family val="2"/>
      </rPr>
      <t>ROLO LISO TANDEN - 6/8 T - CA-150 OU EQUIVALENTE</t>
    </r>
  </si>
  <si>
    <r>
      <rPr>
        <sz val="10"/>
        <rFont val="Arial"/>
        <family val="2"/>
      </rPr>
      <t>ROLO LISO VIBRATÓRIO AUTOPROPELIDO - CS533 E OU EQUIVALENTE</t>
    </r>
  </si>
  <si>
    <r>
      <rPr>
        <sz val="10"/>
        <rFont val="Arial"/>
        <family val="2"/>
      </rPr>
      <t>ROLO PÉ DE CARNEIRO AUTOPROPELIDO - CA 250 OU EQUIVALENTE</t>
    </r>
  </si>
  <si>
    <r>
      <rPr>
        <sz val="10"/>
        <rFont val="Arial"/>
        <family val="2"/>
      </rPr>
      <t>TANQUE DE ESTOCAGEM ASFALTO (30.000L)</t>
    </r>
  </si>
  <si>
    <r>
      <rPr>
        <sz val="10"/>
        <rFont val="Arial"/>
        <family val="2"/>
      </rPr>
      <t>TRATOR DE PNEUS AGRÍCOLA - MF 4292 OU EQUIVALENTE</t>
    </r>
  </si>
  <si>
    <r>
      <rPr>
        <sz val="10"/>
        <rFont val="Arial"/>
        <family val="2"/>
      </rPr>
      <t>TRATOR DE PNEUS COM ROÇADEIRA</t>
    </r>
  </si>
  <si>
    <r>
      <rPr>
        <sz val="10"/>
        <rFont val="Arial"/>
        <family val="2"/>
      </rPr>
      <t>TRATOR ESTEIRAS COM LÂMINA - CAT D8 OU EQUIVALENTE</t>
    </r>
  </si>
  <si>
    <r>
      <rPr>
        <sz val="10"/>
        <rFont val="Arial"/>
        <family val="2"/>
      </rPr>
      <t>TRATOR ESTEIRAS COM ESCARIFICADOR - CAT D8 OU EQUIVALENTE</t>
    </r>
  </si>
  <si>
    <r>
      <rPr>
        <sz val="10"/>
        <rFont val="Arial"/>
        <family val="2"/>
      </rPr>
      <t>TRATOR ESTEIRAS COM LAMINA - CAT D6 OU EQUIVALENTE</t>
    </r>
  </si>
  <si>
    <t>TRATOR ESTEIRAS COM LAMINA - Komatsu: D41E-6 OU EQUIVALENTE</t>
  </si>
  <si>
    <t>-</t>
  </si>
  <si>
    <t xml:space="preserve">USINA DE ASFALTO A QUENTE : DMC-2 - 40/60 T/H </t>
  </si>
  <si>
    <r>
      <rPr>
        <sz val="10"/>
        <rFont val="Arial"/>
        <family val="2"/>
      </rPr>
      <t>USINA MISTURADORA DE SOLO 300 t/h</t>
    </r>
  </si>
  <si>
    <r>
      <rPr>
        <sz val="10"/>
        <rFont val="Arial"/>
        <family val="2"/>
      </rPr>
      <t>USINA PRÉ-MISTURADO A FRIO 60 t/h</t>
    </r>
  </si>
  <si>
    <r>
      <rPr>
        <sz val="10"/>
        <rFont val="Arial"/>
        <family val="2"/>
      </rPr>
      <t>VIBROACABADORA DE ASFALTO SOBRE ESTEIRAS</t>
    </r>
  </si>
  <si>
    <t>PONTE ROLANTE COM CAPACIDADE DE 5T E VÃO DE ATÉ 15M - 10kW</t>
  </si>
  <si>
    <t xml:space="preserve">EQUIPAMENTO PARA PINTURA ELETROSTÁTICA COM CABINE DUPLA DE 7,00 kW E ESTUFA DE 80.000 Kcal </t>
  </si>
  <si>
    <t xml:space="preserve"> BATE-ESTACA DE GRAVIDADE PARA 6T - 119 KW </t>
  </si>
  <si>
    <r>
      <rPr>
        <b/>
        <sz val="10"/>
        <rFont val="Arial"/>
        <family val="2"/>
      </rPr>
      <t>Sub Total de Equipamento (F) :</t>
    </r>
  </si>
  <si>
    <r>
      <rPr>
        <b/>
        <sz val="10"/>
        <rFont val="Arial"/>
        <family val="2"/>
      </rPr>
      <t>Mão de Obra</t>
    </r>
  </si>
  <si>
    <r>
      <rPr>
        <b/>
        <sz val="10"/>
        <rFont val="Arial"/>
        <family val="2"/>
      </rPr>
      <t>Percentual</t>
    </r>
    <r>
      <rPr>
        <b/>
        <sz val="10"/>
        <rFont val="Times New Roman"/>
        <family val="1"/>
      </rPr>
      <t xml:space="preserve"> </t>
    </r>
    <r>
      <rPr>
        <b/>
        <sz val="10"/>
        <rFont val="Arial"/>
        <family val="2"/>
      </rPr>
      <t>mobilizado (G)</t>
    </r>
  </si>
  <si>
    <r>
      <rPr>
        <b/>
        <sz val="10"/>
        <rFont val="Arial"/>
        <family val="2"/>
      </rPr>
      <t>Custo</t>
    </r>
    <r>
      <rPr>
        <b/>
        <sz val="10"/>
        <rFont val="Times New Roman"/>
        <family val="1"/>
      </rPr>
      <t xml:space="preserve"> </t>
    </r>
    <r>
      <rPr>
        <b/>
        <sz val="10"/>
        <rFont val="Arial"/>
        <family val="2"/>
      </rPr>
      <t>(H)</t>
    </r>
  </si>
  <si>
    <r>
      <rPr>
        <b/>
        <sz val="10"/>
        <rFont val="Arial"/>
        <family val="2"/>
      </rPr>
      <t>Total de</t>
    </r>
    <r>
      <rPr>
        <b/>
        <sz val="10"/>
        <rFont val="Times New Roman"/>
        <family val="1"/>
      </rPr>
      <t xml:space="preserve"> </t>
    </r>
    <r>
      <rPr>
        <b/>
        <sz val="10"/>
        <rFont val="Arial"/>
        <family val="2"/>
      </rPr>
      <t>operários (I)</t>
    </r>
  </si>
  <si>
    <r>
      <rPr>
        <b/>
        <sz val="10"/>
        <rFont val="Arial"/>
        <family val="2"/>
      </rPr>
      <t>Total</t>
    </r>
    <r>
      <rPr>
        <b/>
        <sz val="10"/>
        <rFont val="Times New Roman"/>
        <family val="1"/>
      </rPr>
      <t xml:space="preserve"> </t>
    </r>
    <r>
      <rPr>
        <b/>
        <sz val="10"/>
        <rFont val="Arial"/>
        <family val="2"/>
      </rPr>
      <t>(GxHxI)</t>
    </r>
  </si>
  <si>
    <r>
      <rPr>
        <sz val="10"/>
        <rFont val="Arial"/>
        <family val="2"/>
      </rPr>
      <t>-</t>
    </r>
  </si>
  <si>
    <r>
      <rPr>
        <sz val="10"/>
        <rFont val="Arial"/>
        <family val="2"/>
      </rPr>
      <t>EFETIVO PESSOAL A SER MOBILIZADO</t>
    </r>
  </si>
  <si>
    <r>
      <rPr>
        <b/>
        <sz val="10"/>
        <rFont val="Arial"/>
        <family val="2"/>
      </rPr>
      <t>Sub Total de Mão de Obra (J) :</t>
    </r>
  </si>
  <si>
    <r>
      <rPr>
        <b/>
        <sz val="10"/>
        <rFont val="Arial"/>
        <family val="2"/>
      </rPr>
      <t>Custo por Mobilização (K=F+J) :</t>
    </r>
  </si>
  <si>
    <t xml:space="preserve">BDI </t>
  </si>
  <si>
    <r>
      <rPr>
        <b/>
        <sz val="10"/>
        <rFont val="Arial"/>
        <family val="2"/>
      </rPr>
      <t>Preço por Mobilização (M=K+L) :</t>
    </r>
  </si>
  <si>
    <r>
      <rPr>
        <b/>
        <sz val="10"/>
        <rFont val="Arial"/>
        <family val="2"/>
      </rPr>
      <t>Total Mobilização / Desmobilização (2xM) :</t>
    </r>
  </si>
  <si>
    <r>
      <rPr>
        <sz val="8"/>
        <rFont val="Arial"/>
        <family val="2"/>
      </rPr>
      <t>*Distância do canteiro a Goiânia, mínimo de 50 Km.</t>
    </r>
  </si>
  <si>
    <t>JANIERO/2024</t>
  </si>
  <si>
    <t>CP-03</t>
  </si>
  <si>
    <t>D. Base: Abr/2024 (S/D)</t>
  </si>
  <si>
    <t>DATA BASE: ABRIL / 2024 (SEM DESON) T-247</t>
  </si>
  <si>
    <t>Base: Abril/2024 GOINFRA T-247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</si>
</sst>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3" formatCode="_-* #,##0.00_-;\-* #,##0.00_-;_-* &quot;-&quot;??_-;_-@_-"/>
    <numFmt numFmtId="164" formatCode="0.0000"/>
    <numFmt numFmtId="165" formatCode="#,##0.0000"/>
    <numFmt numFmtId="166" formatCode="_(* #,##0.00_);_(* \(#,##0.00\);_(* &quot;-&quot;??_);_(@_)"/>
    <numFmt numFmtId="167" formatCode="_ * #,##0_ ;_ * \-#,##0_ ;_ * &quot;-&quot;??_ ;_ @_ "/>
    <numFmt numFmtId="168" formatCode="#,##0.000"/>
    <numFmt numFmtId="169" formatCode="0.00000"/>
    <numFmt numFmtId="170" formatCode="0.000"/>
    <numFmt numFmtId="171" formatCode="_-&quot;R$&quot;* #,##0.00_-;\-&quot;R$&quot;* #,##0.00_-;_-&quot;R$&quot;* &quot;-&quot;??_-;_-@_-"/>
    <numFmt numFmtId="172" formatCode="0.0%"/>
    <numFmt numFmtId="173" formatCode="&quot; R$ &quot;#,##0.00\ ;&quot; R$ (&quot;#,##0.00\);&quot; R$ -&quot;#\ ;@\ "/>
    <numFmt numFmtId="174" formatCode="#,##0.00000"/>
    <numFmt numFmtId="175" formatCode="###0;###0"/>
    <numFmt numFmtId="176" formatCode="###0.00;###0.00"/>
    <numFmt numFmtId="177" formatCode="0.000%"/>
    <numFmt numFmtId="178" formatCode="0.0000%"/>
  </numFmts>
  <fonts count="84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2"/>
      <color indexed="8"/>
      <name val="Calibri"/>
      <family val="2"/>
      <scheme val="minor"/>
    </font>
    <font>
      <b/>
      <i/>
      <sz val="12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sz val="14"/>
      <color indexed="8"/>
      <name val="Calibri"/>
      <family val="2"/>
      <scheme val="minor"/>
    </font>
    <font>
      <sz val="12"/>
      <color theme="0"/>
      <name val="Calibri"/>
      <family val="2"/>
      <scheme val="minor"/>
    </font>
    <font>
      <sz val="11"/>
      <color theme="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color theme="1"/>
      <name val="Arial"/>
      <family val="2"/>
    </font>
    <font>
      <sz val="8"/>
      <name val="Calibri"/>
      <family val="2"/>
      <scheme val="minor"/>
    </font>
    <font>
      <b/>
      <sz val="10"/>
      <name val="Arial"/>
      <family val="2"/>
    </font>
    <font>
      <b/>
      <sz val="13"/>
      <name val="Arial"/>
      <family val="2"/>
    </font>
    <font>
      <b/>
      <sz val="16"/>
      <name val="Arial"/>
      <family val="2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11"/>
      <color indexed="10"/>
      <name val="Arial"/>
      <family val="2"/>
    </font>
    <font>
      <sz val="11"/>
      <color indexed="10"/>
      <name val="Arial"/>
      <family val="2"/>
    </font>
    <font>
      <sz val="11"/>
      <color indexed="12"/>
      <name val="Arial"/>
      <family val="2"/>
    </font>
    <font>
      <sz val="11"/>
      <color indexed="50"/>
      <name val="Arial"/>
      <family val="2"/>
    </font>
    <font>
      <sz val="9"/>
      <color indexed="8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0"/>
      <name val="MS Sans Serif"/>
      <family val="2"/>
    </font>
    <font>
      <b/>
      <sz val="8"/>
      <color theme="1"/>
      <name val="Arial"/>
      <family val="2"/>
    </font>
    <font>
      <b/>
      <sz val="24"/>
      <name val="Arial"/>
      <family val="2"/>
    </font>
    <font>
      <sz val="10"/>
      <name val="MS Sans Serif"/>
    </font>
    <font>
      <sz val="11"/>
      <color indexed="8"/>
      <name val="Arial"/>
      <family val="2"/>
    </font>
    <font>
      <sz val="11"/>
      <color indexed="8"/>
      <name val="Calibri"/>
      <family val="2"/>
    </font>
    <font>
      <sz val="10"/>
      <name val="Arial"/>
    </font>
    <font>
      <sz val="10"/>
      <color indexed="8"/>
      <name val="Calibri"/>
      <family val="2"/>
    </font>
    <font>
      <sz val="10"/>
      <color indexed="9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sz val="10"/>
      <color indexed="17"/>
      <name val="Calibri"/>
      <family val="2"/>
    </font>
    <font>
      <b/>
      <sz val="10"/>
      <color indexed="52"/>
      <name val="Calibri"/>
      <family val="2"/>
    </font>
    <font>
      <b/>
      <sz val="11"/>
      <color indexed="52"/>
      <name val="Calibri"/>
      <family val="2"/>
    </font>
    <font>
      <b/>
      <sz val="10"/>
      <color indexed="9"/>
      <name val="Calibri"/>
      <family val="2"/>
    </font>
    <font>
      <b/>
      <sz val="11"/>
      <color indexed="9"/>
      <name val="Calibri"/>
      <family val="2"/>
    </font>
    <font>
      <sz val="10"/>
      <color indexed="52"/>
      <name val="Calibri"/>
      <family val="2"/>
    </font>
    <font>
      <sz val="11"/>
      <color indexed="52"/>
      <name val="Calibri"/>
      <family val="2"/>
    </font>
    <font>
      <sz val="10"/>
      <color indexed="62"/>
      <name val="Calibri"/>
      <family val="2"/>
    </font>
    <font>
      <sz val="11"/>
      <color indexed="62"/>
      <name val="Calibri"/>
      <family val="2"/>
    </font>
    <font>
      <sz val="10"/>
      <color indexed="20"/>
      <name val="Calibri"/>
      <family val="2"/>
    </font>
    <font>
      <sz val="11"/>
      <color indexed="20"/>
      <name val="Calibri"/>
      <family val="2"/>
    </font>
    <font>
      <sz val="10"/>
      <color indexed="8"/>
      <name val="Arial"/>
      <family val="2"/>
    </font>
    <font>
      <sz val="11"/>
      <color indexed="60"/>
      <name val="Calibri"/>
      <family val="2"/>
    </font>
    <font>
      <sz val="10"/>
      <color indexed="60"/>
      <name val="Calibri"/>
      <family val="2"/>
    </font>
    <font>
      <b/>
      <sz val="10"/>
      <color indexed="63"/>
      <name val="Calibri"/>
      <family val="2"/>
    </font>
    <font>
      <b/>
      <sz val="11"/>
      <color indexed="63"/>
      <name val="Calibri"/>
      <family val="2"/>
    </font>
    <font>
      <sz val="10"/>
      <color indexed="10"/>
      <name val="Calibri"/>
      <family val="2"/>
    </font>
    <font>
      <sz val="11"/>
      <color indexed="10"/>
      <name val="Calibri"/>
      <family val="2"/>
    </font>
    <font>
      <i/>
      <sz val="10"/>
      <color indexed="2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sz val="8"/>
      <color indexed="8"/>
      <name val="Arial"/>
      <family val="2"/>
    </font>
    <font>
      <i/>
      <sz val="14"/>
      <color rgb="FF003770"/>
      <name val="Arial Black"/>
      <family val="2"/>
    </font>
    <font>
      <sz val="11"/>
      <color rgb="FF000000"/>
      <name val="Arial"/>
      <family val="2"/>
    </font>
    <font>
      <b/>
      <sz val="14"/>
      <color rgb="FF000000"/>
      <name val="Arial"/>
      <family val="2"/>
    </font>
    <font>
      <b/>
      <sz val="12"/>
      <color rgb="FF000000"/>
      <name val="Arial"/>
      <family val="2"/>
    </font>
    <font>
      <b/>
      <i/>
      <sz val="12"/>
      <color rgb="FF000000"/>
      <name val="Arial"/>
      <family val="2"/>
    </font>
    <font>
      <b/>
      <sz val="11"/>
      <color rgb="FF000000"/>
      <name val="Arial"/>
      <family val="2"/>
    </font>
    <font>
      <sz val="10"/>
      <color rgb="FF000000"/>
      <name val="Times New Roman"/>
      <charset val="204"/>
    </font>
    <font>
      <sz val="9"/>
      <name val="Arial"/>
    </font>
    <font>
      <b/>
      <sz val="9"/>
      <name val="Arial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Times New Roman"/>
      <family val="1"/>
    </font>
    <font>
      <b/>
      <sz val="15"/>
      <name val="Arial"/>
      <family val="2"/>
    </font>
    <font>
      <b/>
      <sz val="10"/>
      <name val="Times New Roman"/>
      <family val="1"/>
    </font>
    <font>
      <sz val="11"/>
      <name val="Arial"/>
      <family val="1"/>
    </font>
  </fonts>
  <fills count="36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rgb="FF00B050"/>
        <bgColor indexed="64"/>
      </patternFill>
    </fill>
    <fill>
      <patternFill patternType="solid">
        <fgColor rgb="FFE6E6E6"/>
      </patternFill>
    </fill>
    <fill>
      <patternFill patternType="solid">
        <fgColor rgb="FFBEBEBE"/>
      </patternFill>
    </fill>
    <fill>
      <patternFill patternType="solid">
        <fgColor rgb="FFD9D9D9"/>
      </patternFill>
    </fill>
    <fill>
      <patternFill patternType="solid">
        <fgColor rgb="FFDDDDDD"/>
      </patternFill>
    </fill>
  </fills>
  <borders count="7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64"/>
      </bottom>
      <diagonal/>
    </border>
    <border>
      <left/>
      <right/>
      <top/>
      <bottom style="thick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1761">
    <xf numFmtId="0" fontId="0" fillId="0" borderId="0"/>
    <xf numFmtId="0" fontId="12" fillId="0" borderId="0"/>
    <xf numFmtId="0" fontId="12" fillId="0" borderId="0"/>
    <xf numFmtId="166" fontId="12" fillId="0" borderId="0" applyFont="0" applyFill="0" applyBorder="0" applyAlignment="0" applyProtection="0"/>
    <xf numFmtId="0" fontId="17" fillId="0" borderId="0"/>
    <xf numFmtId="0" fontId="12" fillId="0" borderId="0"/>
    <xf numFmtId="0" fontId="12" fillId="0" borderId="0"/>
    <xf numFmtId="0" fontId="12" fillId="0" borderId="0"/>
    <xf numFmtId="166" fontId="24" fillId="0" borderId="0" applyFont="0" applyFill="0" applyBorder="0" applyAlignment="0" applyProtection="0"/>
    <xf numFmtId="0" fontId="12" fillId="0" borderId="0"/>
    <xf numFmtId="0" fontId="23" fillId="0" borderId="0"/>
    <xf numFmtId="0" fontId="24" fillId="0" borderId="0"/>
    <xf numFmtId="0" fontId="12" fillId="0" borderId="0"/>
    <xf numFmtId="166" fontId="12" fillId="0" borderId="0" applyFont="0" applyFill="0" applyBorder="0" applyAlignment="0" applyProtection="0"/>
    <xf numFmtId="0" fontId="12" fillId="0" borderId="0"/>
    <xf numFmtId="0" fontId="12" fillId="0" borderId="0"/>
    <xf numFmtId="166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2" fontId="12" fillId="0" borderId="0" applyFont="0" applyFill="0" applyBorder="0" applyAlignment="0" applyProtection="0"/>
    <xf numFmtId="9" fontId="23" fillId="0" borderId="0" applyFont="0" applyFill="0" applyBorder="0" applyAlignment="0" applyProtection="0"/>
    <xf numFmtId="0" fontId="35" fillId="0" borderId="0"/>
    <xf numFmtId="40" fontId="3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37" fillId="0" borderId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7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7" fillId="0" borderId="0"/>
    <xf numFmtId="0" fontId="37" fillId="0" borderId="0"/>
    <xf numFmtId="0" fontId="37" fillId="0" borderId="0"/>
    <xf numFmtId="0" fontId="37" fillId="0" borderId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1" borderId="0" applyNumberFormat="0" applyBorder="0" applyAlignment="0" applyProtection="0"/>
    <xf numFmtId="0" fontId="39" fillId="11" borderId="0" applyNumberFormat="0" applyBorder="0" applyAlignment="0" applyProtection="0"/>
    <xf numFmtId="0" fontId="39" fillId="11" borderId="0" applyNumberFormat="0" applyBorder="0" applyAlignment="0" applyProtection="0"/>
    <xf numFmtId="0" fontId="37" fillId="11" borderId="0" applyNumberFormat="0" applyBorder="0" applyAlignment="0" applyProtection="0"/>
    <xf numFmtId="0" fontId="39" fillId="11" borderId="0" applyNumberFormat="0" applyBorder="0" applyAlignment="0" applyProtection="0"/>
    <xf numFmtId="0" fontId="39" fillId="11" borderId="0" applyNumberFormat="0" applyBorder="0" applyAlignment="0" applyProtection="0"/>
    <xf numFmtId="0" fontId="39" fillId="11" borderId="0" applyNumberFormat="0" applyBorder="0" applyAlignment="0" applyProtection="0"/>
    <xf numFmtId="0" fontId="39" fillId="11" borderId="0" applyNumberFormat="0" applyBorder="0" applyAlignment="0" applyProtection="0"/>
    <xf numFmtId="0" fontId="39" fillId="11" borderId="0" applyNumberFormat="0" applyBorder="0" applyAlignment="0" applyProtection="0"/>
    <xf numFmtId="0" fontId="39" fillId="11" borderId="0" applyNumberFormat="0" applyBorder="0" applyAlignment="0" applyProtection="0"/>
    <xf numFmtId="0" fontId="39" fillId="11" borderId="0" applyNumberFormat="0" applyBorder="0" applyAlignment="0" applyProtection="0"/>
    <xf numFmtId="0" fontId="39" fillId="11" borderId="0" applyNumberFormat="0" applyBorder="0" applyAlignment="0" applyProtection="0"/>
    <xf numFmtId="0" fontId="39" fillId="11" borderId="0" applyNumberFormat="0" applyBorder="0" applyAlignment="0" applyProtection="0"/>
    <xf numFmtId="0" fontId="39" fillId="11" borderId="0" applyNumberFormat="0" applyBorder="0" applyAlignment="0" applyProtection="0"/>
    <xf numFmtId="0" fontId="39" fillId="11" borderId="0" applyNumberFormat="0" applyBorder="0" applyAlignment="0" applyProtection="0"/>
    <xf numFmtId="0" fontId="39" fillId="11" borderId="0" applyNumberFormat="0" applyBorder="0" applyAlignment="0" applyProtection="0"/>
    <xf numFmtId="0" fontId="39" fillId="11" borderId="0" applyNumberFormat="0" applyBorder="0" applyAlignment="0" applyProtection="0"/>
    <xf numFmtId="0" fontId="39" fillId="11" borderId="0" applyNumberFormat="0" applyBorder="0" applyAlignment="0" applyProtection="0"/>
    <xf numFmtId="0" fontId="39" fillId="11" borderId="0" applyNumberFormat="0" applyBorder="0" applyAlignment="0" applyProtection="0"/>
    <xf numFmtId="0" fontId="39" fillId="11" borderId="0" applyNumberFormat="0" applyBorder="0" applyAlignment="0" applyProtection="0"/>
    <xf numFmtId="0" fontId="39" fillId="11" borderId="0" applyNumberFormat="0" applyBorder="0" applyAlignment="0" applyProtection="0"/>
    <xf numFmtId="0" fontId="39" fillId="11" borderId="0" applyNumberFormat="0" applyBorder="0" applyAlignment="0" applyProtection="0"/>
    <xf numFmtId="0" fontId="39" fillId="11" borderId="0" applyNumberFormat="0" applyBorder="0" applyAlignment="0" applyProtection="0"/>
    <xf numFmtId="0" fontId="39" fillId="11" borderId="0" applyNumberFormat="0" applyBorder="0" applyAlignment="0" applyProtection="0"/>
    <xf numFmtId="0" fontId="39" fillId="11" borderId="0" applyNumberFormat="0" applyBorder="0" applyAlignment="0" applyProtection="0"/>
    <xf numFmtId="0" fontId="39" fillId="11" borderId="0" applyNumberFormat="0" applyBorder="0" applyAlignment="0" applyProtection="0"/>
    <xf numFmtId="0" fontId="39" fillId="11" borderId="0" applyNumberFormat="0" applyBorder="0" applyAlignment="0" applyProtection="0"/>
    <xf numFmtId="0" fontId="39" fillId="11" borderId="0" applyNumberFormat="0" applyBorder="0" applyAlignment="0" applyProtection="0"/>
    <xf numFmtId="0" fontId="39" fillId="11" borderId="0" applyNumberFormat="0" applyBorder="0" applyAlignment="0" applyProtection="0"/>
    <xf numFmtId="0" fontId="37" fillId="0" borderId="0"/>
    <xf numFmtId="0" fontId="37" fillId="0" borderId="0"/>
    <xf numFmtId="0" fontId="37" fillId="0" borderId="0"/>
    <xf numFmtId="0" fontId="37" fillId="0" borderId="0"/>
    <xf numFmtId="0" fontId="39" fillId="11" borderId="0" applyNumberFormat="0" applyBorder="0" applyAlignment="0" applyProtection="0"/>
    <xf numFmtId="0" fontId="39" fillId="11" borderId="0" applyNumberFormat="0" applyBorder="0" applyAlignment="0" applyProtection="0"/>
    <xf numFmtId="0" fontId="39" fillId="11" borderId="0" applyNumberFormat="0" applyBorder="0" applyAlignment="0" applyProtection="0"/>
    <xf numFmtId="0" fontId="39" fillId="11" borderId="0" applyNumberFormat="0" applyBorder="0" applyAlignment="0" applyProtection="0"/>
    <xf numFmtId="0" fontId="39" fillId="11" borderId="0" applyNumberFormat="0" applyBorder="0" applyAlignment="0" applyProtection="0"/>
    <xf numFmtId="0" fontId="39" fillId="11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7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7" fillId="0" borderId="0"/>
    <xf numFmtId="0" fontId="37" fillId="0" borderId="0"/>
    <xf numFmtId="0" fontId="37" fillId="0" borderId="0"/>
    <xf numFmtId="0" fontId="37" fillId="0" borderId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7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7" fillId="0" borderId="0"/>
    <xf numFmtId="0" fontId="37" fillId="0" borderId="0"/>
    <xf numFmtId="0" fontId="37" fillId="0" borderId="0"/>
    <xf numFmtId="0" fontId="37" fillId="0" borderId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7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7" fillId="0" borderId="0"/>
    <xf numFmtId="0" fontId="37" fillId="0" borderId="0"/>
    <xf numFmtId="0" fontId="37" fillId="0" borderId="0"/>
    <xf numFmtId="0" fontId="37" fillId="0" borderId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7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7" fillId="0" borderId="0"/>
    <xf numFmtId="0" fontId="37" fillId="0" borderId="0"/>
    <xf numFmtId="0" fontId="37" fillId="0" borderId="0"/>
    <xf numFmtId="0" fontId="37" fillId="0" borderId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7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7" fillId="0" borderId="0"/>
    <xf numFmtId="0" fontId="37" fillId="0" borderId="0"/>
    <xf numFmtId="0" fontId="37" fillId="0" borderId="0"/>
    <xf numFmtId="0" fontId="37" fillId="0" borderId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7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7" fillId="0" borderId="0"/>
    <xf numFmtId="0" fontId="37" fillId="0" borderId="0"/>
    <xf numFmtId="0" fontId="37" fillId="0" borderId="0"/>
    <xf numFmtId="0" fontId="37" fillId="0" borderId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7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7" fillId="0" borderId="0"/>
    <xf numFmtId="0" fontId="37" fillId="0" borderId="0"/>
    <xf numFmtId="0" fontId="37" fillId="0" borderId="0"/>
    <xf numFmtId="0" fontId="37" fillId="0" borderId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7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7" fillId="0" borderId="0"/>
    <xf numFmtId="0" fontId="37" fillId="0" borderId="0"/>
    <xf numFmtId="0" fontId="37" fillId="0" borderId="0"/>
    <xf numFmtId="0" fontId="37" fillId="0" borderId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7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7" fillId="0" borderId="0"/>
    <xf numFmtId="0" fontId="37" fillId="0" borderId="0"/>
    <xf numFmtId="0" fontId="37" fillId="0" borderId="0"/>
    <xf numFmtId="0" fontId="37" fillId="0" borderId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7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7" fillId="0" borderId="0"/>
    <xf numFmtId="0" fontId="37" fillId="0" borderId="0"/>
    <xf numFmtId="0" fontId="37" fillId="0" borderId="0"/>
    <xf numFmtId="0" fontId="37" fillId="0" borderId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40" fillId="20" borderId="0" applyNumberFormat="0" applyBorder="0" applyAlignment="0" applyProtection="0"/>
    <xf numFmtId="0" fontId="40" fillId="20" borderId="0" applyNumberFormat="0" applyBorder="0" applyAlignment="0" applyProtection="0"/>
    <xf numFmtId="0" fontId="40" fillId="20" borderId="0" applyNumberFormat="0" applyBorder="0" applyAlignment="0" applyProtection="0"/>
    <xf numFmtId="0" fontId="41" fillId="20" borderId="0" applyNumberFormat="0" applyBorder="0" applyAlignment="0" applyProtection="0"/>
    <xf numFmtId="0" fontId="40" fillId="20" borderId="0" applyNumberFormat="0" applyBorder="0" applyAlignment="0" applyProtection="0"/>
    <xf numFmtId="0" fontId="40" fillId="20" borderId="0" applyNumberFormat="0" applyBorder="0" applyAlignment="0" applyProtection="0"/>
    <xf numFmtId="0" fontId="40" fillId="20" borderId="0" applyNumberFormat="0" applyBorder="0" applyAlignment="0" applyProtection="0"/>
    <xf numFmtId="0" fontId="40" fillId="20" borderId="0" applyNumberFormat="0" applyBorder="0" applyAlignment="0" applyProtection="0"/>
    <xf numFmtId="0" fontId="40" fillId="20" borderId="0" applyNumberFormat="0" applyBorder="0" applyAlignment="0" applyProtection="0"/>
    <xf numFmtId="0" fontId="40" fillId="20" borderId="0" applyNumberFormat="0" applyBorder="0" applyAlignment="0" applyProtection="0"/>
    <xf numFmtId="0" fontId="40" fillId="20" borderId="0" applyNumberFormat="0" applyBorder="0" applyAlignment="0" applyProtection="0"/>
    <xf numFmtId="0" fontId="40" fillId="20" borderId="0" applyNumberFormat="0" applyBorder="0" applyAlignment="0" applyProtection="0"/>
    <xf numFmtId="0" fontId="40" fillId="20" borderId="0" applyNumberFormat="0" applyBorder="0" applyAlignment="0" applyProtection="0"/>
    <xf numFmtId="0" fontId="40" fillId="20" borderId="0" applyNumberFormat="0" applyBorder="0" applyAlignment="0" applyProtection="0"/>
    <xf numFmtId="0" fontId="40" fillId="20" borderId="0" applyNumberFormat="0" applyBorder="0" applyAlignment="0" applyProtection="0"/>
    <xf numFmtId="0" fontId="40" fillId="20" borderId="0" applyNumberFormat="0" applyBorder="0" applyAlignment="0" applyProtection="0"/>
    <xf numFmtId="0" fontId="40" fillId="20" borderId="0" applyNumberFormat="0" applyBorder="0" applyAlignment="0" applyProtection="0"/>
    <xf numFmtId="0" fontId="40" fillId="20" borderId="0" applyNumberFormat="0" applyBorder="0" applyAlignment="0" applyProtection="0"/>
    <xf numFmtId="0" fontId="40" fillId="20" borderId="0" applyNumberFormat="0" applyBorder="0" applyAlignment="0" applyProtection="0"/>
    <xf numFmtId="0" fontId="40" fillId="20" borderId="0" applyNumberFormat="0" applyBorder="0" applyAlignment="0" applyProtection="0"/>
    <xf numFmtId="0" fontId="40" fillId="20" borderId="0" applyNumberFormat="0" applyBorder="0" applyAlignment="0" applyProtection="0"/>
    <xf numFmtId="0" fontId="40" fillId="20" borderId="0" applyNumberFormat="0" applyBorder="0" applyAlignment="0" applyProtection="0"/>
    <xf numFmtId="0" fontId="40" fillId="20" borderId="0" applyNumberFormat="0" applyBorder="0" applyAlignment="0" applyProtection="0"/>
    <xf numFmtId="0" fontId="40" fillId="20" borderId="0" applyNumberFormat="0" applyBorder="0" applyAlignment="0" applyProtection="0"/>
    <xf numFmtId="0" fontId="40" fillId="20" borderId="0" applyNumberFormat="0" applyBorder="0" applyAlignment="0" applyProtection="0"/>
    <xf numFmtId="0" fontId="40" fillId="20" borderId="0" applyNumberFormat="0" applyBorder="0" applyAlignment="0" applyProtection="0"/>
    <xf numFmtId="0" fontId="40" fillId="20" borderId="0" applyNumberFormat="0" applyBorder="0" applyAlignment="0" applyProtection="0"/>
    <xf numFmtId="0" fontId="40" fillId="20" borderId="0" applyNumberFormat="0" applyBorder="0" applyAlignment="0" applyProtection="0"/>
    <xf numFmtId="0" fontId="40" fillId="20" borderId="0" applyNumberFormat="0" applyBorder="0" applyAlignment="0" applyProtection="0"/>
    <xf numFmtId="0" fontId="37" fillId="0" borderId="0"/>
    <xf numFmtId="0" fontId="37" fillId="0" borderId="0"/>
    <xf numFmtId="0" fontId="37" fillId="0" borderId="0"/>
    <xf numFmtId="0" fontId="37" fillId="0" borderId="0"/>
    <xf numFmtId="0" fontId="40" fillId="20" borderId="0" applyNumberFormat="0" applyBorder="0" applyAlignment="0" applyProtection="0"/>
    <xf numFmtId="0" fontId="40" fillId="20" borderId="0" applyNumberFormat="0" applyBorder="0" applyAlignment="0" applyProtection="0"/>
    <xf numFmtId="0" fontId="40" fillId="20" borderId="0" applyNumberFormat="0" applyBorder="0" applyAlignment="0" applyProtection="0"/>
    <xf numFmtId="0" fontId="40" fillId="20" borderId="0" applyNumberFormat="0" applyBorder="0" applyAlignment="0" applyProtection="0"/>
    <xf numFmtId="0" fontId="40" fillId="20" borderId="0" applyNumberFormat="0" applyBorder="0" applyAlignment="0" applyProtection="0"/>
    <xf numFmtId="0" fontId="40" fillId="20" borderId="0" applyNumberFormat="0" applyBorder="0" applyAlignment="0" applyProtection="0"/>
    <xf numFmtId="0" fontId="40" fillId="17" borderId="0" applyNumberFormat="0" applyBorder="0" applyAlignment="0" applyProtection="0"/>
    <xf numFmtId="0" fontId="40" fillId="17" borderId="0" applyNumberFormat="0" applyBorder="0" applyAlignment="0" applyProtection="0"/>
    <xf numFmtId="0" fontId="40" fillId="17" borderId="0" applyNumberFormat="0" applyBorder="0" applyAlignment="0" applyProtection="0"/>
    <xf numFmtId="0" fontId="41" fillId="17" borderId="0" applyNumberFormat="0" applyBorder="0" applyAlignment="0" applyProtection="0"/>
    <xf numFmtId="0" fontId="40" fillId="17" borderId="0" applyNumberFormat="0" applyBorder="0" applyAlignment="0" applyProtection="0"/>
    <xf numFmtId="0" fontId="40" fillId="17" borderId="0" applyNumberFormat="0" applyBorder="0" applyAlignment="0" applyProtection="0"/>
    <xf numFmtId="0" fontId="40" fillId="17" borderId="0" applyNumberFormat="0" applyBorder="0" applyAlignment="0" applyProtection="0"/>
    <xf numFmtId="0" fontId="40" fillId="17" borderId="0" applyNumberFormat="0" applyBorder="0" applyAlignment="0" applyProtection="0"/>
    <xf numFmtId="0" fontId="40" fillId="17" borderId="0" applyNumberFormat="0" applyBorder="0" applyAlignment="0" applyProtection="0"/>
    <xf numFmtId="0" fontId="40" fillId="17" borderId="0" applyNumberFormat="0" applyBorder="0" applyAlignment="0" applyProtection="0"/>
    <xf numFmtId="0" fontId="40" fillId="17" borderId="0" applyNumberFormat="0" applyBorder="0" applyAlignment="0" applyProtection="0"/>
    <xf numFmtId="0" fontId="40" fillId="17" borderId="0" applyNumberFormat="0" applyBorder="0" applyAlignment="0" applyProtection="0"/>
    <xf numFmtId="0" fontId="40" fillId="17" borderId="0" applyNumberFormat="0" applyBorder="0" applyAlignment="0" applyProtection="0"/>
    <xf numFmtId="0" fontId="40" fillId="17" borderId="0" applyNumberFormat="0" applyBorder="0" applyAlignment="0" applyProtection="0"/>
    <xf numFmtId="0" fontId="40" fillId="17" borderId="0" applyNumberFormat="0" applyBorder="0" applyAlignment="0" applyProtection="0"/>
    <xf numFmtId="0" fontId="40" fillId="17" borderId="0" applyNumberFormat="0" applyBorder="0" applyAlignment="0" applyProtection="0"/>
    <xf numFmtId="0" fontId="40" fillId="17" borderId="0" applyNumberFormat="0" applyBorder="0" applyAlignment="0" applyProtection="0"/>
    <xf numFmtId="0" fontId="40" fillId="17" borderId="0" applyNumberFormat="0" applyBorder="0" applyAlignment="0" applyProtection="0"/>
    <xf numFmtId="0" fontId="40" fillId="17" borderId="0" applyNumberFormat="0" applyBorder="0" applyAlignment="0" applyProtection="0"/>
    <xf numFmtId="0" fontId="40" fillId="17" borderId="0" applyNumberFormat="0" applyBorder="0" applyAlignment="0" applyProtection="0"/>
    <xf numFmtId="0" fontId="40" fillId="17" borderId="0" applyNumberFormat="0" applyBorder="0" applyAlignment="0" applyProtection="0"/>
    <xf numFmtId="0" fontId="40" fillId="17" borderId="0" applyNumberFormat="0" applyBorder="0" applyAlignment="0" applyProtection="0"/>
    <xf numFmtId="0" fontId="40" fillId="17" borderId="0" applyNumberFormat="0" applyBorder="0" applyAlignment="0" applyProtection="0"/>
    <xf numFmtId="0" fontId="40" fillId="17" borderId="0" applyNumberFormat="0" applyBorder="0" applyAlignment="0" applyProtection="0"/>
    <xf numFmtId="0" fontId="40" fillId="17" borderId="0" applyNumberFormat="0" applyBorder="0" applyAlignment="0" applyProtection="0"/>
    <xf numFmtId="0" fontId="40" fillId="17" borderId="0" applyNumberFormat="0" applyBorder="0" applyAlignment="0" applyProtection="0"/>
    <xf numFmtId="0" fontId="40" fillId="17" borderId="0" applyNumberFormat="0" applyBorder="0" applyAlignment="0" applyProtection="0"/>
    <xf numFmtId="0" fontId="40" fillId="17" borderId="0" applyNumberFormat="0" applyBorder="0" applyAlignment="0" applyProtection="0"/>
    <xf numFmtId="0" fontId="40" fillId="17" borderId="0" applyNumberFormat="0" applyBorder="0" applyAlignment="0" applyProtection="0"/>
    <xf numFmtId="0" fontId="37" fillId="0" borderId="0"/>
    <xf numFmtId="0" fontId="37" fillId="0" borderId="0"/>
    <xf numFmtId="0" fontId="37" fillId="0" borderId="0" applyBorder="0" applyProtection="0"/>
    <xf numFmtId="0" fontId="37" fillId="0" borderId="0"/>
    <xf numFmtId="0" fontId="37" fillId="0" borderId="0"/>
    <xf numFmtId="0" fontId="40" fillId="17" borderId="0" applyNumberFormat="0" applyBorder="0" applyAlignment="0" applyProtection="0"/>
    <xf numFmtId="0" fontId="40" fillId="17" borderId="0" applyNumberFormat="0" applyBorder="0" applyAlignment="0" applyProtection="0"/>
    <xf numFmtId="0" fontId="40" fillId="17" borderId="0" applyNumberFormat="0" applyBorder="0" applyAlignment="0" applyProtection="0"/>
    <xf numFmtId="0" fontId="40" fillId="17" borderId="0" applyNumberFormat="0" applyBorder="0" applyAlignment="0" applyProtection="0"/>
    <xf numFmtId="0" fontId="40" fillId="17" borderId="0" applyNumberFormat="0" applyBorder="0" applyAlignment="0" applyProtection="0"/>
    <xf numFmtId="0" fontId="40" fillId="17" borderId="0" applyNumberFormat="0" applyBorder="0" applyAlignment="0" applyProtection="0"/>
    <xf numFmtId="0" fontId="40" fillId="18" borderId="0" applyNumberFormat="0" applyBorder="0" applyAlignment="0" applyProtection="0"/>
    <xf numFmtId="0" fontId="40" fillId="18" borderId="0" applyNumberFormat="0" applyBorder="0" applyAlignment="0" applyProtection="0"/>
    <xf numFmtId="0" fontId="40" fillId="18" borderId="0" applyNumberFormat="0" applyBorder="0" applyAlignment="0" applyProtection="0"/>
    <xf numFmtId="0" fontId="41" fillId="18" borderId="0" applyNumberFormat="0" applyBorder="0" applyAlignment="0" applyProtection="0"/>
    <xf numFmtId="0" fontId="40" fillId="18" borderId="0" applyNumberFormat="0" applyBorder="0" applyAlignment="0" applyProtection="0"/>
    <xf numFmtId="0" fontId="40" fillId="18" borderId="0" applyNumberFormat="0" applyBorder="0" applyAlignment="0" applyProtection="0"/>
    <xf numFmtId="0" fontId="40" fillId="18" borderId="0" applyNumberFormat="0" applyBorder="0" applyAlignment="0" applyProtection="0"/>
    <xf numFmtId="0" fontId="40" fillId="18" borderId="0" applyNumberFormat="0" applyBorder="0" applyAlignment="0" applyProtection="0"/>
    <xf numFmtId="0" fontId="40" fillId="18" borderId="0" applyNumberFormat="0" applyBorder="0" applyAlignment="0" applyProtection="0"/>
    <xf numFmtId="0" fontId="40" fillId="18" borderId="0" applyNumberFormat="0" applyBorder="0" applyAlignment="0" applyProtection="0"/>
    <xf numFmtId="0" fontId="40" fillId="18" borderId="0" applyNumberFormat="0" applyBorder="0" applyAlignment="0" applyProtection="0"/>
    <xf numFmtId="0" fontId="40" fillId="18" borderId="0" applyNumberFormat="0" applyBorder="0" applyAlignment="0" applyProtection="0"/>
    <xf numFmtId="0" fontId="40" fillId="18" borderId="0" applyNumberFormat="0" applyBorder="0" applyAlignment="0" applyProtection="0"/>
    <xf numFmtId="0" fontId="40" fillId="18" borderId="0" applyNumberFormat="0" applyBorder="0" applyAlignment="0" applyProtection="0"/>
    <xf numFmtId="0" fontId="40" fillId="18" borderId="0" applyNumberFormat="0" applyBorder="0" applyAlignment="0" applyProtection="0"/>
    <xf numFmtId="0" fontId="40" fillId="18" borderId="0" applyNumberFormat="0" applyBorder="0" applyAlignment="0" applyProtection="0"/>
    <xf numFmtId="0" fontId="40" fillId="18" borderId="0" applyNumberFormat="0" applyBorder="0" applyAlignment="0" applyProtection="0"/>
    <xf numFmtId="0" fontId="40" fillId="18" borderId="0" applyNumberFormat="0" applyBorder="0" applyAlignment="0" applyProtection="0"/>
    <xf numFmtId="0" fontId="40" fillId="18" borderId="0" applyNumberFormat="0" applyBorder="0" applyAlignment="0" applyProtection="0"/>
    <xf numFmtId="0" fontId="40" fillId="18" borderId="0" applyNumberFormat="0" applyBorder="0" applyAlignment="0" applyProtection="0"/>
    <xf numFmtId="0" fontId="40" fillId="18" borderId="0" applyNumberFormat="0" applyBorder="0" applyAlignment="0" applyProtection="0"/>
    <xf numFmtId="0" fontId="40" fillId="18" borderId="0" applyNumberFormat="0" applyBorder="0" applyAlignment="0" applyProtection="0"/>
    <xf numFmtId="0" fontId="40" fillId="18" borderId="0" applyNumberFormat="0" applyBorder="0" applyAlignment="0" applyProtection="0"/>
    <xf numFmtId="0" fontId="40" fillId="18" borderId="0" applyNumberFormat="0" applyBorder="0" applyAlignment="0" applyProtection="0"/>
    <xf numFmtId="0" fontId="40" fillId="18" borderId="0" applyNumberFormat="0" applyBorder="0" applyAlignment="0" applyProtection="0"/>
    <xf numFmtId="0" fontId="40" fillId="18" borderId="0" applyNumberFormat="0" applyBorder="0" applyAlignment="0" applyProtection="0"/>
    <xf numFmtId="0" fontId="40" fillId="18" borderId="0" applyNumberFormat="0" applyBorder="0" applyAlignment="0" applyProtection="0"/>
    <xf numFmtId="0" fontId="40" fillId="18" borderId="0" applyNumberFormat="0" applyBorder="0" applyAlignment="0" applyProtection="0"/>
    <xf numFmtId="0" fontId="40" fillId="18" borderId="0" applyNumberFormat="0" applyBorder="0" applyAlignment="0" applyProtection="0"/>
    <xf numFmtId="0" fontId="37" fillId="0" borderId="0"/>
    <xf numFmtId="0" fontId="37" fillId="0" borderId="0"/>
    <xf numFmtId="0" fontId="37" fillId="0" borderId="0"/>
    <xf numFmtId="0" fontId="37" fillId="0" borderId="0"/>
    <xf numFmtId="0" fontId="40" fillId="18" borderId="0" applyNumberFormat="0" applyBorder="0" applyAlignment="0" applyProtection="0"/>
    <xf numFmtId="0" fontId="40" fillId="18" borderId="0" applyNumberFormat="0" applyBorder="0" applyAlignment="0" applyProtection="0"/>
    <xf numFmtId="0" fontId="40" fillId="18" borderId="0" applyNumberFormat="0" applyBorder="0" applyAlignment="0" applyProtection="0"/>
    <xf numFmtId="0" fontId="40" fillId="18" borderId="0" applyNumberFormat="0" applyBorder="0" applyAlignment="0" applyProtection="0"/>
    <xf numFmtId="0" fontId="40" fillId="18" borderId="0" applyNumberFormat="0" applyBorder="0" applyAlignment="0" applyProtection="0"/>
    <xf numFmtId="0" fontId="40" fillId="18" borderId="0" applyNumberFormat="0" applyBorder="0" applyAlignment="0" applyProtection="0"/>
    <xf numFmtId="0" fontId="40" fillId="21" borderId="0" applyNumberFormat="0" applyBorder="0" applyAlignment="0" applyProtection="0"/>
    <xf numFmtId="0" fontId="40" fillId="21" borderId="0" applyNumberFormat="0" applyBorder="0" applyAlignment="0" applyProtection="0"/>
    <xf numFmtId="0" fontId="40" fillId="21" borderId="0" applyNumberFormat="0" applyBorder="0" applyAlignment="0" applyProtection="0"/>
    <xf numFmtId="0" fontId="41" fillId="21" borderId="0" applyNumberFormat="0" applyBorder="0" applyAlignment="0" applyProtection="0"/>
    <xf numFmtId="0" fontId="40" fillId="21" borderId="0" applyNumberFormat="0" applyBorder="0" applyAlignment="0" applyProtection="0"/>
    <xf numFmtId="0" fontId="40" fillId="21" borderId="0" applyNumberFormat="0" applyBorder="0" applyAlignment="0" applyProtection="0"/>
    <xf numFmtId="0" fontId="40" fillId="21" borderId="0" applyNumberFormat="0" applyBorder="0" applyAlignment="0" applyProtection="0"/>
    <xf numFmtId="0" fontId="40" fillId="21" borderId="0" applyNumberFormat="0" applyBorder="0" applyAlignment="0" applyProtection="0"/>
    <xf numFmtId="0" fontId="40" fillId="21" borderId="0" applyNumberFormat="0" applyBorder="0" applyAlignment="0" applyProtection="0"/>
    <xf numFmtId="0" fontId="40" fillId="21" borderId="0" applyNumberFormat="0" applyBorder="0" applyAlignment="0" applyProtection="0"/>
    <xf numFmtId="0" fontId="40" fillId="21" borderId="0" applyNumberFormat="0" applyBorder="0" applyAlignment="0" applyProtection="0"/>
    <xf numFmtId="0" fontId="40" fillId="21" borderId="0" applyNumberFormat="0" applyBorder="0" applyAlignment="0" applyProtection="0"/>
    <xf numFmtId="0" fontId="40" fillId="21" borderId="0" applyNumberFormat="0" applyBorder="0" applyAlignment="0" applyProtection="0"/>
    <xf numFmtId="0" fontId="40" fillId="21" borderId="0" applyNumberFormat="0" applyBorder="0" applyAlignment="0" applyProtection="0"/>
    <xf numFmtId="0" fontId="40" fillId="21" borderId="0" applyNumberFormat="0" applyBorder="0" applyAlignment="0" applyProtection="0"/>
    <xf numFmtId="0" fontId="40" fillId="21" borderId="0" applyNumberFormat="0" applyBorder="0" applyAlignment="0" applyProtection="0"/>
    <xf numFmtId="0" fontId="40" fillId="21" borderId="0" applyNumberFormat="0" applyBorder="0" applyAlignment="0" applyProtection="0"/>
    <xf numFmtId="0" fontId="40" fillId="21" borderId="0" applyNumberFormat="0" applyBorder="0" applyAlignment="0" applyProtection="0"/>
    <xf numFmtId="0" fontId="40" fillId="21" borderId="0" applyNumberFormat="0" applyBorder="0" applyAlignment="0" applyProtection="0"/>
    <xf numFmtId="0" fontId="40" fillId="21" borderId="0" applyNumberFormat="0" applyBorder="0" applyAlignment="0" applyProtection="0"/>
    <xf numFmtId="0" fontId="40" fillId="21" borderId="0" applyNumberFormat="0" applyBorder="0" applyAlignment="0" applyProtection="0"/>
    <xf numFmtId="0" fontId="40" fillId="21" borderId="0" applyNumberFormat="0" applyBorder="0" applyAlignment="0" applyProtection="0"/>
    <xf numFmtId="0" fontId="40" fillId="21" borderId="0" applyNumberFormat="0" applyBorder="0" applyAlignment="0" applyProtection="0"/>
    <xf numFmtId="0" fontId="40" fillId="21" borderId="0" applyNumberFormat="0" applyBorder="0" applyAlignment="0" applyProtection="0"/>
    <xf numFmtId="0" fontId="40" fillId="21" borderId="0" applyNumberFormat="0" applyBorder="0" applyAlignment="0" applyProtection="0"/>
    <xf numFmtId="0" fontId="40" fillId="21" borderId="0" applyNumberFormat="0" applyBorder="0" applyAlignment="0" applyProtection="0"/>
    <xf numFmtId="0" fontId="40" fillId="21" borderId="0" applyNumberFormat="0" applyBorder="0" applyAlignment="0" applyProtection="0"/>
    <xf numFmtId="0" fontId="40" fillId="21" borderId="0" applyNumberFormat="0" applyBorder="0" applyAlignment="0" applyProtection="0"/>
    <xf numFmtId="0" fontId="40" fillId="21" borderId="0" applyNumberFormat="0" applyBorder="0" applyAlignment="0" applyProtection="0"/>
    <xf numFmtId="0" fontId="37" fillId="0" borderId="0"/>
    <xf numFmtId="0" fontId="37" fillId="0" borderId="0"/>
    <xf numFmtId="0" fontId="37" fillId="0" borderId="0"/>
    <xf numFmtId="0" fontId="37" fillId="0" borderId="0" applyBorder="0" applyProtection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 applyBorder="0" applyProtection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40" fillId="21" borderId="0" applyNumberFormat="0" applyBorder="0" applyAlignment="0" applyProtection="0"/>
    <xf numFmtId="0" fontId="37" fillId="0" borderId="0"/>
    <xf numFmtId="0" fontId="40" fillId="21" borderId="0" applyNumberFormat="0" applyBorder="0" applyAlignment="0" applyProtection="0"/>
    <xf numFmtId="0" fontId="40" fillId="21" borderId="0" applyNumberFormat="0" applyBorder="0" applyAlignment="0" applyProtection="0"/>
    <xf numFmtId="0" fontId="40" fillId="21" borderId="0" applyNumberFormat="0" applyBorder="0" applyAlignment="0" applyProtection="0"/>
    <xf numFmtId="0" fontId="40" fillId="21" borderId="0" applyNumberFormat="0" applyBorder="0" applyAlignment="0" applyProtection="0"/>
    <xf numFmtId="0" fontId="40" fillId="21" borderId="0" applyNumberFormat="0" applyBorder="0" applyAlignment="0" applyProtection="0"/>
    <xf numFmtId="0" fontId="40" fillId="22" borderId="0" applyNumberFormat="0" applyBorder="0" applyAlignment="0" applyProtection="0"/>
    <xf numFmtId="0" fontId="40" fillId="22" borderId="0" applyNumberFormat="0" applyBorder="0" applyAlignment="0" applyProtection="0"/>
    <xf numFmtId="0" fontId="40" fillId="22" borderId="0" applyNumberFormat="0" applyBorder="0" applyAlignment="0" applyProtection="0"/>
    <xf numFmtId="0" fontId="41" fillId="22" borderId="0" applyNumberFormat="0" applyBorder="0" applyAlignment="0" applyProtection="0"/>
    <xf numFmtId="0" fontId="40" fillId="22" borderId="0" applyNumberFormat="0" applyBorder="0" applyAlignment="0" applyProtection="0"/>
    <xf numFmtId="0" fontId="40" fillId="22" borderId="0" applyNumberFormat="0" applyBorder="0" applyAlignment="0" applyProtection="0"/>
    <xf numFmtId="0" fontId="40" fillId="22" borderId="0" applyNumberFormat="0" applyBorder="0" applyAlignment="0" applyProtection="0"/>
    <xf numFmtId="0" fontId="40" fillId="22" borderId="0" applyNumberFormat="0" applyBorder="0" applyAlignment="0" applyProtection="0"/>
    <xf numFmtId="0" fontId="40" fillId="22" borderId="0" applyNumberFormat="0" applyBorder="0" applyAlignment="0" applyProtection="0"/>
    <xf numFmtId="0" fontId="40" fillId="22" borderId="0" applyNumberFormat="0" applyBorder="0" applyAlignment="0" applyProtection="0"/>
    <xf numFmtId="0" fontId="40" fillId="22" borderId="0" applyNumberFormat="0" applyBorder="0" applyAlignment="0" applyProtection="0"/>
    <xf numFmtId="0" fontId="40" fillId="22" borderId="0" applyNumberFormat="0" applyBorder="0" applyAlignment="0" applyProtection="0"/>
    <xf numFmtId="0" fontId="40" fillId="22" borderId="0" applyNumberFormat="0" applyBorder="0" applyAlignment="0" applyProtection="0"/>
    <xf numFmtId="0" fontId="40" fillId="22" borderId="0" applyNumberFormat="0" applyBorder="0" applyAlignment="0" applyProtection="0"/>
    <xf numFmtId="0" fontId="40" fillId="22" borderId="0" applyNumberFormat="0" applyBorder="0" applyAlignment="0" applyProtection="0"/>
    <xf numFmtId="0" fontId="40" fillId="22" borderId="0" applyNumberFormat="0" applyBorder="0" applyAlignment="0" applyProtection="0"/>
    <xf numFmtId="0" fontId="40" fillId="22" borderId="0" applyNumberFormat="0" applyBorder="0" applyAlignment="0" applyProtection="0"/>
    <xf numFmtId="0" fontId="40" fillId="22" borderId="0" applyNumberFormat="0" applyBorder="0" applyAlignment="0" applyProtection="0"/>
    <xf numFmtId="0" fontId="40" fillId="22" borderId="0" applyNumberFormat="0" applyBorder="0" applyAlignment="0" applyProtection="0"/>
    <xf numFmtId="0" fontId="40" fillId="22" borderId="0" applyNumberFormat="0" applyBorder="0" applyAlignment="0" applyProtection="0"/>
    <xf numFmtId="0" fontId="40" fillId="22" borderId="0" applyNumberFormat="0" applyBorder="0" applyAlignment="0" applyProtection="0"/>
    <xf numFmtId="0" fontId="40" fillId="22" borderId="0" applyNumberFormat="0" applyBorder="0" applyAlignment="0" applyProtection="0"/>
    <xf numFmtId="0" fontId="40" fillId="22" borderId="0" applyNumberFormat="0" applyBorder="0" applyAlignment="0" applyProtection="0"/>
    <xf numFmtId="0" fontId="40" fillId="22" borderId="0" applyNumberFormat="0" applyBorder="0" applyAlignment="0" applyProtection="0"/>
    <xf numFmtId="0" fontId="40" fillId="22" borderId="0" applyNumberFormat="0" applyBorder="0" applyAlignment="0" applyProtection="0"/>
    <xf numFmtId="0" fontId="40" fillId="22" borderId="0" applyNumberFormat="0" applyBorder="0" applyAlignment="0" applyProtection="0"/>
    <xf numFmtId="0" fontId="40" fillId="22" borderId="0" applyNumberFormat="0" applyBorder="0" applyAlignment="0" applyProtection="0"/>
    <xf numFmtId="0" fontId="40" fillId="22" borderId="0" applyNumberFormat="0" applyBorder="0" applyAlignment="0" applyProtection="0"/>
    <xf numFmtId="0" fontId="40" fillId="22" borderId="0" applyNumberFormat="0" applyBorder="0" applyAlignment="0" applyProtection="0"/>
    <xf numFmtId="0" fontId="37" fillId="0" borderId="0"/>
    <xf numFmtId="0" fontId="37" fillId="0" borderId="0"/>
    <xf numFmtId="0" fontId="37" fillId="0" borderId="0"/>
    <xf numFmtId="0" fontId="37" fillId="0" borderId="0"/>
    <xf numFmtId="0" fontId="40" fillId="22" borderId="0" applyNumberFormat="0" applyBorder="0" applyAlignment="0" applyProtection="0"/>
    <xf numFmtId="0" fontId="40" fillId="22" borderId="0" applyNumberFormat="0" applyBorder="0" applyAlignment="0" applyProtection="0"/>
    <xf numFmtId="0" fontId="40" fillId="22" borderId="0" applyNumberFormat="0" applyBorder="0" applyAlignment="0" applyProtection="0"/>
    <xf numFmtId="0" fontId="40" fillId="22" borderId="0" applyNumberFormat="0" applyBorder="0" applyAlignment="0" applyProtection="0"/>
    <xf numFmtId="0" fontId="40" fillId="22" borderId="0" applyNumberFormat="0" applyBorder="0" applyAlignment="0" applyProtection="0"/>
    <xf numFmtId="0" fontId="40" fillId="22" borderId="0" applyNumberFormat="0" applyBorder="0" applyAlignment="0" applyProtection="0"/>
    <xf numFmtId="0" fontId="40" fillId="23" borderId="0" applyNumberFormat="0" applyBorder="0" applyAlignment="0" applyProtection="0"/>
    <xf numFmtId="0" fontId="40" fillId="23" borderId="0" applyNumberFormat="0" applyBorder="0" applyAlignment="0" applyProtection="0"/>
    <xf numFmtId="0" fontId="40" fillId="23" borderId="0" applyNumberFormat="0" applyBorder="0" applyAlignment="0" applyProtection="0"/>
    <xf numFmtId="0" fontId="41" fillId="23" borderId="0" applyNumberFormat="0" applyBorder="0" applyAlignment="0" applyProtection="0"/>
    <xf numFmtId="0" fontId="40" fillId="23" borderId="0" applyNumberFormat="0" applyBorder="0" applyAlignment="0" applyProtection="0"/>
    <xf numFmtId="0" fontId="40" fillId="23" borderId="0" applyNumberFormat="0" applyBorder="0" applyAlignment="0" applyProtection="0"/>
    <xf numFmtId="0" fontId="40" fillId="23" borderId="0" applyNumberFormat="0" applyBorder="0" applyAlignment="0" applyProtection="0"/>
    <xf numFmtId="0" fontId="40" fillId="23" borderId="0" applyNumberFormat="0" applyBorder="0" applyAlignment="0" applyProtection="0"/>
    <xf numFmtId="0" fontId="40" fillId="23" borderId="0" applyNumberFormat="0" applyBorder="0" applyAlignment="0" applyProtection="0"/>
    <xf numFmtId="0" fontId="40" fillId="23" borderId="0" applyNumberFormat="0" applyBorder="0" applyAlignment="0" applyProtection="0"/>
    <xf numFmtId="0" fontId="40" fillId="23" borderId="0" applyNumberFormat="0" applyBorder="0" applyAlignment="0" applyProtection="0"/>
    <xf numFmtId="0" fontId="40" fillId="23" borderId="0" applyNumberFormat="0" applyBorder="0" applyAlignment="0" applyProtection="0"/>
    <xf numFmtId="0" fontId="40" fillId="23" borderId="0" applyNumberFormat="0" applyBorder="0" applyAlignment="0" applyProtection="0"/>
    <xf numFmtId="0" fontId="40" fillId="23" borderId="0" applyNumberFormat="0" applyBorder="0" applyAlignment="0" applyProtection="0"/>
    <xf numFmtId="0" fontId="40" fillId="23" borderId="0" applyNumberFormat="0" applyBorder="0" applyAlignment="0" applyProtection="0"/>
    <xf numFmtId="0" fontId="40" fillId="23" borderId="0" applyNumberFormat="0" applyBorder="0" applyAlignment="0" applyProtection="0"/>
    <xf numFmtId="0" fontId="40" fillId="23" borderId="0" applyNumberFormat="0" applyBorder="0" applyAlignment="0" applyProtection="0"/>
    <xf numFmtId="0" fontId="40" fillId="23" borderId="0" applyNumberFormat="0" applyBorder="0" applyAlignment="0" applyProtection="0"/>
    <xf numFmtId="0" fontId="40" fillId="23" borderId="0" applyNumberFormat="0" applyBorder="0" applyAlignment="0" applyProtection="0"/>
    <xf numFmtId="0" fontId="40" fillId="23" borderId="0" applyNumberFormat="0" applyBorder="0" applyAlignment="0" applyProtection="0"/>
    <xf numFmtId="0" fontId="40" fillId="23" borderId="0" applyNumberFormat="0" applyBorder="0" applyAlignment="0" applyProtection="0"/>
    <xf numFmtId="0" fontId="40" fillId="23" borderId="0" applyNumberFormat="0" applyBorder="0" applyAlignment="0" applyProtection="0"/>
    <xf numFmtId="0" fontId="40" fillId="23" borderId="0" applyNumberFormat="0" applyBorder="0" applyAlignment="0" applyProtection="0"/>
    <xf numFmtId="0" fontId="40" fillId="23" borderId="0" applyNumberFormat="0" applyBorder="0" applyAlignment="0" applyProtection="0"/>
    <xf numFmtId="0" fontId="40" fillId="23" borderId="0" applyNumberFormat="0" applyBorder="0" applyAlignment="0" applyProtection="0"/>
    <xf numFmtId="0" fontId="40" fillId="23" borderId="0" applyNumberFormat="0" applyBorder="0" applyAlignment="0" applyProtection="0"/>
    <xf numFmtId="0" fontId="40" fillId="23" borderId="0" applyNumberFormat="0" applyBorder="0" applyAlignment="0" applyProtection="0"/>
    <xf numFmtId="0" fontId="40" fillId="23" borderId="0" applyNumberFormat="0" applyBorder="0" applyAlignment="0" applyProtection="0"/>
    <xf numFmtId="0" fontId="40" fillId="23" borderId="0" applyNumberFormat="0" applyBorder="0" applyAlignment="0" applyProtection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40" fillId="23" borderId="0" applyNumberFormat="0" applyBorder="0" applyAlignment="0" applyProtection="0"/>
    <xf numFmtId="0" fontId="37" fillId="0" borderId="0"/>
    <xf numFmtId="0" fontId="40" fillId="23" borderId="0" applyNumberFormat="0" applyBorder="0" applyAlignment="0" applyProtection="0"/>
    <xf numFmtId="0" fontId="40" fillId="23" borderId="0" applyNumberFormat="0" applyBorder="0" applyAlignment="0" applyProtection="0"/>
    <xf numFmtId="0" fontId="40" fillId="23" borderId="0" applyNumberFormat="0" applyBorder="0" applyAlignment="0" applyProtection="0"/>
    <xf numFmtId="0" fontId="40" fillId="23" borderId="0" applyNumberFormat="0" applyBorder="0" applyAlignment="0" applyProtection="0"/>
    <xf numFmtId="0" fontId="40" fillId="23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3" fillId="12" borderId="0" applyNumberFormat="0" applyBorder="0" applyAlignment="0" applyProtection="0"/>
    <xf numFmtId="0" fontId="43" fillId="12" borderId="0" applyNumberFormat="0" applyBorder="0" applyAlignment="0" applyProtection="0"/>
    <xf numFmtId="0" fontId="43" fillId="12" borderId="0" applyNumberFormat="0" applyBorder="0" applyAlignment="0" applyProtection="0"/>
    <xf numFmtId="0" fontId="43" fillId="12" borderId="0" applyNumberFormat="0" applyBorder="0" applyAlignment="0" applyProtection="0"/>
    <xf numFmtId="0" fontId="43" fillId="12" borderId="0" applyNumberFormat="0" applyBorder="0" applyAlignment="0" applyProtection="0"/>
    <xf numFmtId="0" fontId="43" fillId="12" borderId="0" applyNumberFormat="0" applyBorder="0" applyAlignment="0" applyProtection="0"/>
    <xf numFmtId="0" fontId="43" fillId="12" borderId="0" applyNumberFormat="0" applyBorder="0" applyAlignment="0" applyProtection="0"/>
    <xf numFmtId="0" fontId="42" fillId="12" borderId="0" applyNumberFormat="0" applyBorder="0" applyAlignment="0" applyProtection="0"/>
    <xf numFmtId="0" fontId="43" fillId="12" borderId="0" applyNumberFormat="0" applyBorder="0" applyAlignment="0" applyProtection="0"/>
    <xf numFmtId="0" fontId="43" fillId="12" borderId="0" applyNumberFormat="0" applyBorder="0" applyAlignment="0" applyProtection="0"/>
    <xf numFmtId="0" fontId="43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3" fillId="12" borderId="0" applyNumberFormat="0" applyBorder="0" applyAlignment="0" applyProtection="0"/>
    <xf numFmtId="0" fontId="43" fillId="12" borderId="0" applyNumberFormat="0" applyBorder="0" applyAlignment="0" applyProtection="0"/>
    <xf numFmtId="0" fontId="43" fillId="12" borderId="0" applyNumberFormat="0" applyBorder="0" applyAlignment="0" applyProtection="0"/>
    <xf numFmtId="0" fontId="42" fillId="12" borderId="0" applyNumberFormat="0" applyBorder="0" applyAlignment="0" applyProtection="0"/>
    <xf numFmtId="0" fontId="43" fillId="12" borderId="0" applyNumberFormat="0" applyBorder="0" applyAlignment="0" applyProtection="0"/>
    <xf numFmtId="0" fontId="43" fillId="12" borderId="0" applyNumberFormat="0" applyBorder="0" applyAlignment="0" applyProtection="0"/>
    <xf numFmtId="0" fontId="43" fillId="12" borderId="0" applyNumberFormat="0" applyBorder="0" applyAlignment="0" applyProtection="0"/>
    <xf numFmtId="0" fontId="43" fillId="12" borderId="0" applyNumberFormat="0" applyBorder="0" applyAlignment="0" applyProtection="0"/>
    <xf numFmtId="0" fontId="43" fillId="12" borderId="0" applyNumberFormat="0" applyBorder="0" applyAlignment="0" applyProtection="0"/>
    <xf numFmtId="0" fontId="43" fillId="12" borderId="0" applyNumberFormat="0" applyBorder="0" applyAlignment="0" applyProtection="0"/>
    <xf numFmtId="0" fontId="37" fillId="0" borderId="0"/>
    <xf numFmtId="0" fontId="37" fillId="0" borderId="0"/>
    <xf numFmtId="0" fontId="37" fillId="0" borderId="0"/>
    <xf numFmtId="0" fontId="37" fillId="0" borderId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3" fillId="12" borderId="0" applyNumberFormat="0" applyBorder="0" applyAlignment="0" applyProtection="0"/>
    <xf numFmtId="0" fontId="42" fillId="12" borderId="0" applyNumberFormat="0" applyBorder="0" applyAlignment="0" applyProtection="0"/>
    <xf numFmtId="0" fontId="44" fillId="24" borderId="63" applyNumberFormat="0" applyAlignment="0" applyProtection="0"/>
    <xf numFmtId="0" fontId="44" fillId="24" borderId="63" applyNumberFormat="0" applyAlignment="0" applyProtection="0"/>
    <xf numFmtId="0" fontId="44" fillId="24" borderId="63" applyNumberFormat="0" applyAlignment="0" applyProtection="0"/>
    <xf numFmtId="0" fontId="45" fillId="24" borderId="63" applyNumberFormat="0" applyAlignment="0" applyProtection="0"/>
    <xf numFmtId="0" fontId="44" fillId="24" borderId="63" applyNumberFormat="0" applyAlignment="0" applyProtection="0"/>
    <xf numFmtId="0" fontId="44" fillId="24" borderId="63" applyNumberFormat="0" applyAlignment="0" applyProtection="0"/>
    <xf numFmtId="0" fontId="44" fillId="24" borderId="63" applyNumberFormat="0" applyAlignment="0" applyProtection="0"/>
    <xf numFmtId="0" fontId="44" fillId="24" borderId="63" applyNumberFormat="0" applyAlignment="0" applyProtection="0"/>
    <xf numFmtId="0" fontId="44" fillId="24" borderId="63" applyNumberFormat="0" applyAlignment="0" applyProtection="0"/>
    <xf numFmtId="0" fontId="44" fillId="24" borderId="63" applyNumberFormat="0" applyAlignment="0" applyProtection="0"/>
    <xf numFmtId="0" fontId="44" fillId="24" borderId="63" applyNumberFormat="0" applyAlignment="0" applyProtection="0"/>
    <xf numFmtId="0" fontId="44" fillId="24" borderId="63" applyNumberFormat="0" applyAlignment="0" applyProtection="0"/>
    <xf numFmtId="0" fontId="44" fillId="24" borderId="63" applyNumberFormat="0" applyAlignment="0" applyProtection="0"/>
    <xf numFmtId="0" fontId="44" fillId="24" borderId="63" applyNumberFormat="0" applyAlignment="0" applyProtection="0"/>
    <xf numFmtId="0" fontId="44" fillId="24" borderId="63" applyNumberFormat="0" applyAlignment="0" applyProtection="0"/>
    <xf numFmtId="0" fontId="44" fillId="24" borderId="63" applyNumberFormat="0" applyAlignment="0" applyProtection="0"/>
    <xf numFmtId="0" fontId="44" fillId="24" borderId="63" applyNumberFormat="0" applyAlignment="0" applyProtection="0"/>
    <xf numFmtId="0" fontId="44" fillId="24" borderId="63" applyNumberFormat="0" applyAlignment="0" applyProtection="0"/>
    <xf numFmtId="0" fontId="44" fillId="24" borderId="63" applyNumberFormat="0" applyAlignment="0" applyProtection="0"/>
    <xf numFmtId="0" fontId="44" fillId="24" borderId="63" applyNumberFormat="0" applyAlignment="0" applyProtection="0"/>
    <xf numFmtId="0" fontId="44" fillId="24" borderId="63" applyNumberFormat="0" applyAlignment="0" applyProtection="0"/>
    <xf numFmtId="0" fontId="44" fillId="24" borderId="63" applyNumberFormat="0" applyAlignment="0" applyProtection="0"/>
    <xf numFmtId="0" fontId="44" fillId="24" borderId="63" applyNumberFormat="0" applyAlignment="0" applyProtection="0"/>
    <xf numFmtId="0" fontId="44" fillId="24" borderId="63" applyNumberFormat="0" applyAlignment="0" applyProtection="0"/>
    <xf numFmtId="0" fontId="44" fillId="24" borderId="63" applyNumberFormat="0" applyAlignment="0" applyProtection="0"/>
    <xf numFmtId="0" fontId="44" fillId="24" borderId="63" applyNumberFormat="0" applyAlignment="0" applyProtection="0"/>
    <xf numFmtId="0" fontId="44" fillId="24" borderId="63" applyNumberFormat="0" applyAlignment="0" applyProtection="0"/>
    <xf numFmtId="0" fontId="44" fillId="24" borderId="63" applyNumberFormat="0" applyAlignment="0" applyProtection="0"/>
    <xf numFmtId="0" fontId="44" fillId="24" borderId="63" applyNumberFormat="0" applyAlignment="0" applyProtection="0"/>
    <xf numFmtId="0" fontId="37" fillId="0" borderId="0"/>
    <xf numFmtId="0" fontId="37" fillId="0" borderId="0"/>
    <xf numFmtId="0" fontId="37" fillId="0" borderId="0"/>
    <xf numFmtId="0" fontId="37" fillId="0" borderId="0"/>
    <xf numFmtId="0" fontId="44" fillId="24" borderId="63" applyNumberFormat="0" applyAlignment="0" applyProtection="0"/>
    <xf numFmtId="0" fontId="44" fillId="24" borderId="63" applyNumberFormat="0" applyAlignment="0" applyProtection="0"/>
    <xf numFmtId="0" fontId="44" fillId="24" borderId="63" applyNumberFormat="0" applyAlignment="0" applyProtection="0"/>
    <xf numFmtId="0" fontId="44" fillId="24" borderId="63" applyNumberFormat="0" applyAlignment="0" applyProtection="0"/>
    <xf numFmtId="0" fontId="44" fillId="24" borderId="63" applyNumberFormat="0" applyAlignment="0" applyProtection="0"/>
    <xf numFmtId="0" fontId="44" fillId="24" borderId="63" applyNumberFormat="0" applyAlignment="0" applyProtection="0"/>
    <xf numFmtId="0" fontId="37" fillId="0" borderId="0"/>
    <xf numFmtId="0" fontId="37" fillId="0" borderId="0"/>
    <xf numFmtId="0" fontId="37" fillId="0" borderId="0"/>
    <xf numFmtId="0" fontId="46" fillId="25" borderId="64" applyNumberFormat="0" applyAlignment="0" applyProtection="0"/>
    <xf numFmtId="0" fontId="46" fillId="25" borderId="64" applyNumberFormat="0" applyAlignment="0" applyProtection="0"/>
    <xf numFmtId="0" fontId="46" fillId="25" borderId="64" applyNumberFormat="0" applyAlignment="0" applyProtection="0"/>
    <xf numFmtId="0" fontId="47" fillId="25" borderId="64" applyNumberFormat="0" applyAlignment="0" applyProtection="0"/>
    <xf numFmtId="0" fontId="46" fillId="25" borderId="64" applyNumberFormat="0" applyAlignment="0" applyProtection="0"/>
    <xf numFmtId="0" fontId="46" fillId="25" borderId="64" applyNumberFormat="0" applyAlignment="0" applyProtection="0"/>
    <xf numFmtId="0" fontId="46" fillId="25" borderId="64" applyNumberFormat="0" applyAlignment="0" applyProtection="0"/>
    <xf numFmtId="0" fontId="46" fillId="25" borderId="64" applyNumberFormat="0" applyAlignment="0" applyProtection="0"/>
    <xf numFmtId="0" fontId="46" fillId="25" borderId="64" applyNumberFormat="0" applyAlignment="0" applyProtection="0"/>
    <xf numFmtId="0" fontId="46" fillId="25" borderId="64" applyNumberFormat="0" applyAlignment="0" applyProtection="0"/>
    <xf numFmtId="0" fontId="46" fillId="25" borderId="64" applyNumberFormat="0" applyAlignment="0" applyProtection="0"/>
    <xf numFmtId="0" fontId="46" fillId="25" borderId="64" applyNumberFormat="0" applyAlignment="0" applyProtection="0"/>
    <xf numFmtId="0" fontId="46" fillId="25" borderId="64" applyNumberFormat="0" applyAlignment="0" applyProtection="0"/>
    <xf numFmtId="0" fontId="46" fillId="25" borderId="64" applyNumberFormat="0" applyAlignment="0" applyProtection="0"/>
    <xf numFmtId="0" fontId="46" fillId="25" borderId="64" applyNumberFormat="0" applyAlignment="0" applyProtection="0"/>
    <xf numFmtId="0" fontId="46" fillId="25" borderId="64" applyNumberFormat="0" applyAlignment="0" applyProtection="0"/>
    <xf numFmtId="0" fontId="46" fillId="25" borderId="64" applyNumberFormat="0" applyAlignment="0" applyProtection="0"/>
    <xf numFmtId="0" fontId="46" fillId="25" borderId="64" applyNumberFormat="0" applyAlignment="0" applyProtection="0"/>
    <xf numFmtId="0" fontId="46" fillId="25" borderId="64" applyNumberFormat="0" applyAlignment="0" applyProtection="0"/>
    <xf numFmtId="0" fontId="46" fillId="25" borderId="64" applyNumberFormat="0" applyAlignment="0" applyProtection="0"/>
    <xf numFmtId="0" fontId="46" fillId="25" borderId="64" applyNumberFormat="0" applyAlignment="0" applyProtection="0"/>
    <xf numFmtId="0" fontId="46" fillId="25" borderId="64" applyNumberFormat="0" applyAlignment="0" applyProtection="0"/>
    <xf numFmtId="0" fontId="46" fillId="25" borderId="64" applyNumberFormat="0" applyAlignment="0" applyProtection="0"/>
    <xf numFmtId="0" fontId="46" fillId="25" borderId="64" applyNumberFormat="0" applyAlignment="0" applyProtection="0"/>
    <xf numFmtId="0" fontId="46" fillId="25" borderId="64" applyNumberFormat="0" applyAlignment="0" applyProtection="0"/>
    <xf numFmtId="0" fontId="46" fillId="25" borderId="64" applyNumberFormat="0" applyAlignment="0" applyProtection="0"/>
    <xf numFmtId="0" fontId="46" fillId="25" borderId="64" applyNumberFormat="0" applyAlignment="0" applyProtection="0"/>
    <xf numFmtId="0" fontId="46" fillId="25" borderId="64" applyNumberFormat="0" applyAlignment="0" applyProtection="0"/>
    <xf numFmtId="0" fontId="46" fillId="25" borderId="64" applyNumberFormat="0" applyAlignment="0" applyProtection="0"/>
    <xf numFmtId="0" fontId="37" fillId="0" borderId="0"/>
    <xf numFmtId="0" fontId="37" fillId="0" borderId="0"/>
    <xf numFmtId="0" fontId="37" fillId="0" borderId="0"/>
    <xf numFmtId="0" fontId="37" fillId="0" borderId="0"/>
    <xf numFmtId="0" fontId="46" fillId="25" borderId="64" applyNumberFormat="0" applyAlignment="0" applyProtection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46" fillId="25" borderId="64" applyNumberFormat="0" applyAlignment="0" applyProtection="0"/>
    <xf numFmtId="0" fontId="46" fillId="25" borderId="64" applyNumberFormat="0" applyAlignment="0" applyProtection="0"/>
    <xf numFmtId="0" fontId="46" fillId="25" borderId="64" applyNumberFormat="0" applyAlignment="0" applyProtection="0"/>
    <xf numFmtId="0" fontId="46" fillId="25" borderId="64" applyNumberFormat="0" applyAlignment="0" applyProtection="0"/>
    <xf numFmtId="0" fontId="46" fillId="25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9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7" fillId="0" borderId="0"/>
    <xf numFmtId="0" fontId="37" fillId="0" borderId="0"/>
    <xf numFmtId="0" fontId="37" fillId="0" borderId="0"/>
    <xf numFmtId="0" fontId="37" fillId="0" borderId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0" fillId="26" borderId="0" applyNumberFormat="0" applyBorder="0" applyAlignment="0" applyProtection="0"/>
    <xf numFmtId="0" fontId="40" fillId="26" borderId="0" applyNumberFormat="0" applyBorder="0" applyAlignment="0" applyProtection="0"/>
    <xf numFmtId="0" fontId="40" fillId="26" borderId="0" applyNumberFormat="0" applyBorder="0" applyAlignment="0" applyProtection="0"/>
    <xf numFmtId="0" fontId="41" fillId="26" borderId="0" applyNumberFormat="0" applyBorder="0" applyAlignment="0" applyProtection="0"/>
    <xf numFmtId="0" fontId="40" fillId="26" borderId="0" applyNumberFormat="0" applyBorder="0" applyAlignment="0" applyProtection="0"/>
    <xf numFmtId="0" fontId="40" fillId="26" borderId="0" applyNumberFormat="0" applyBorder="0" applyAlignment="0" applyProtection="0"/>
    <xf numFmtId="0" fontId="40" fillId="26" borderId="0" applyNumberFormat="0" applyBorder="0" applyAlignment="0" applyProtection="0"/>
    <xf numFmtId="0" fontId="40" fillId="26" borderId="0" applyNumberFormat="0" applyBorder="0" applyAlignment="0" applyProtection="0"/>
    <xf numFmtId="0" fontId="40" fillId="26" borderId="0" applyNumberFormat="0" applyBorder="0" applyAlignment="0" applyProtection="0"/>
    <xf numFmtId="0" fontId="40" fillId="26" borderId="0" applyNumberFormat="0" applyBorder="0" applyAlignment="0" applyProtection="0"/>
    <xf numFmtId="0" fontId="40" fillId="26" borderId="0" applyNumberFormat="0" applyBorder="0" applyAlignment="0" applyProtection="0"/>
    <xf numFmtId="0" fontId="40" fillId="26" borderId="0" applyNumberFormat="0" applyBorder="0" applyAlignment="0" applyProtection="0"/>
    <xf numFmtId="0" fontId="40" fillId="26" borderId="0" applyNumberFormat="0" applyBorder="0" applyAlignment="0" applyProtection="0"/>
    <xf numFmtId="0" fontId="40" fillId="26" borderId="0" applyNumberFormat="0" applyBorder="0" applyAlignment="0" applyProtection="0"/>
    <xf numFmtId="0" fontId="40" fillId="26" borderId="0" applyNumberFormat="0" applyBorder="0" applyAlignment="0" applyProtection="0"/>
    <xf numFmtId="0" fontId="40" fillId="26" borderId="0" applyNumberFormat="0" applyBorder="0" applyAlignment="0" applyProtection="0"/>
    <xf numFmtId="0" fontId="40" fillId="26" borderId="0" applyNumberFormat="0" applyBorder="0" applyAlignment="0" applyProtection="0"/>
    <xf numFmtId="0" fontId="40" fillId="26" borderId="0" applyNumberFormat="0" applyBorder="0" applyAlignment="0" applyProtection="0"/>
    <xf numFmtId="0" fontId="40" fillId="26" borderId="0" applyNumberFormat="0" applyBorder="0" applyAlignment="0" applyProtection="0"/>
    <xf numFmtId="0" fontId="40" fillId="26" borderId="0" applyNumberFormat="0" applyBorder="0" applyAlignment="0" applyProtection="0"/>
    <xf numFmtId="0" fontId="40" fillId="26" borderId="0" applyNumberFormat="0" applyBorder="0" applyAlignment="0" applyProtection="0"/>
    <xf numFmtId="0" fontId="40" fillId="26" borderId="0" applyNumberFormat="0" applyBorder="0" applyAlignment="0" applyProtection="0"/>
    <xf numFmtId="0" fontId="40" fillId="26" borderId="0" applyNumberFormat="0" applyBorder="0" applyAlignment="0" applyProtection="0"/>
    <xf numFmtId="0" fontId="40" fillId="26" borderId="0" applyNumberFormat="0" applyBorder="0" applyAlignment="0" applyProtection="0"/>
    <xf numFmtId="0" fontId="40" fillId="26" borderId="0" applyNumberFormat="0" applyBorder="0" applyAlignment="0" applyProtection="0"/>
    <xf numFmtId="0" fontId="40" fillId="26" borderId="0" applyNumberFormat="0" applyBorder="0" applyAlignment="0" applyProtection="0"/>
    <xf numFmtId="0" fontId="40" fillId="26" borderId="0" applyNumberFormat="0" applyBorder="0" applyAlignment="0" applyProtection="0"/>
    <xf numFmtId="0" fontId="40" fillId="26" borderId="0" applyNumberFormat="0" applyBorder="0" applyAlignment="0" applyProtection="0"/>
    <xf numFmtId="0" fontId="40" fillId="26" borderId="0" applyNumberFormat="0" applyBorder="0" applyAlignment="0" applyProtection="0"/>
    <xf numFmtId="0" fontId="37" fillId="0" borderId="0"/>
    <xf numFmtId="0" fontId="37" fillId="0" borderId="0"/>
    <xf numFmtId="0" fontId="37" fillId="0" borderId="0"/>
    <xf numFmtId="0" fontId="37" fillId="0" borderId="0"/>
    <xf numFmtId="0" fontId="40" fillId="26" borderId="0" applyNumberFormat="0" applyBorder="0" applyAlignment="0" applyProtection="0"/>
    <xf numFmtId="0" fontId="40" fillId="26" borderId="0" applyNumberFormat="0" applyBorder="0" applyAlignment="0" applyProtection="0"/>
    <xf numFmtId="0" fontId="40" fillId="26" borderId="0" applyNumberFormat="0" applyBorder="0" applyAlignment="0" applyProtection="0"/>
    <xf numFmtId="0" fontId="40" fillId="26" borderId="0" applyNumberFormat="0" applyBorder="0" applyAlignment="0" applyProtection="0"/>
    <xf numFmtId="0" fontId="40" fillId="26" borderId="0" applyNumberFormat="0" applyBorder="0" applyAlignment="0" applyProtection="0"/>
    <xf numFmtId="0" fontId="40" fillId="26" borderId="0" applyNumberFormat="0" applyBorder="0" applyAlignment="0" applyProtection="0"/>
    <xf numFmtId="0" fontId="40" fillId="27" borderId="0" applyNumberFormat="0" applyBorder="0" applyAlignment="0" applyProtection="0"/>
    <xf numFmtId="0" fontId="40" fillId="27" borderId="0" applyNumberFormat="0" applyBorder="0" applyAlignment="0" applyProtection="0"/>
    <xf numFmtId="0" fontId="40" fillId="27" borderId="0" applyNumberFormat="0" applyBorder="0" applyAlignment="0" applyProtection="0"/>
    <xf numFmtId="0" fontId="41" fillId="27" borderId="0" applyNumberFormat="0" applyBorder="0" applyAlignment="0" applyProtection="0"/>
    <xf numFmtId="0" fontId="40" fillId="27" borderId="0" applyNumberFormat="0" applyBorder="0" applyAlignment="0" applyProtection="0"/>
    <xf numFmtId="0" fontId="40" fillId="27" borderId="0" applyNumberFormat="0" applyBorder="0" applyAlignment="0" applyProtection="0"/>
    <xf numFmtId="0" fontId="40" fillId="27" borderId="0" applyNumberFormat="0" applyBorder="0" applyAlignment="0" applyProtection="0"/>
    <xf numFmtId="0" fontId="40" fillId="27" borderId="0" applyNumberFormat="0" applyBorder="0" applyAlignment="0" applyProtection="0"/>
    <xf numFmtId="0" fontId="40" fillId="27" borderId="0" applyNumberFormat="0" applyBorder="0" applyAlignment="0" applyProtection="0"/>
    <xf numFmtId="0" fontId="40" fillId="27" borderId="0" applyNumberFormat="0" applyBorder="0" applyAlignment="0" applyProtection="0"/>
    <xf numFmtId="0" fontId="40" fillId="27" borderId="0" applyNumberFormat="0" applyBorder="0" applyAlignment="0" applyProtection="0"/>
    <xf numFmtId="0" fontId="40" fillId="27" borderId="0" applyNumberFormat="0" applyBorder="0" applyAlignment="0" applyProtection="0"/>
    <xf numFmtId="0" fontId="40" fillId="27" borderId="0" applyNumberFormat="0" applyBorder="0" applyAlignment="0" applyProtection="0"/>
    <xf numFmtId="0" fontId="40" fillId="27" borderId="0" applyNumberFormat="0" applyBorder="0" applyAlignment="0" applyProtection="0"/>
    <xf numFmtId="0" fontId="40" fillId="27" borderId="0" applyNumberFormat="0" applyBorder="0" applyAlignment="0" applyProtection="0"/>
    <xf numFmtId="0" fontId="40" fillId="27" borderId="0" applyNumberFormat="0" applyBorder="0" applyAlignment="0" applyProtection="0"/>
    <xf numFmtId="0" fontId="40" fillId="27" borderId="0" applyNumberFormat="0" applyBorder="0" applyAlignment="0" applyProtection="0"/>
    <xf numFmtId="0" fontId="40" fillId="27" borderId="0" applyNumberFormat="0" applyBorder="0" applyAlignment="0" applyProtection="0"/>
    <xf numFmtId="0" fontId="40" fillId="27" borderId="0" applyNumberFormat="0" applyBorder="0" applyAlignment="0" applyProtection="0"/>
    <xf numFmtId="0" fontId="40" fillId="27" borderId="0" applyNumberFormat="0" applyBorder="0" applyAlignment="0" applyProtection="0"/>
    <xf numFmtId="0" fontId="40" fillId="27" borderId="0" applyNumberFormat="0" applyBorder="0" applyAlignment="0" applyProtection="0"/>
    <xf numFmtId="0" fontId="40" fillId="27" borderId="0" applyNumberFormat="0" applyBorder="0" applyAlignment="0" applyProtection="0"/>
    <xf numFmtId="0" fontId="40" fillId="27" borderId="0" applyNumberFormat="0" applyBorder="0" applyAlignment="0" applyProtection="0"/>
    <xf numFmtId="0" fontId="40" fillId="27" borderId="0" applyNumberFormat="0" applyBorder="0" applyAlignment="0" applyProtection="0"/>
    <xf numFmtId="0" fontId="40" fillId="27" borderId="0" applyNumberFormat="0" applyBorder="0" applyAlignment="0" applyProtection="0"/>
    <xf numFmtId="0" fontId="40" fillId="27" borderId="0" applyNumberFormat="0" applyBorder="0" applyAlignment="0" applyProtection="0"/>
    <xf numFmtId="0" fontId="40" fillId="27" borderId="0" applyNumberFormat="0" applyBorder="0" applyAlignment="0" applyProtection="0"/>
    <xf numFmtId="0" fontId="40" fillId="27" borderId="0" applyNumberFormat="0" applyBorder="0" applyAlignment="0" applyProtection="0"/>
    <xf numFmtId="0" fontId="40" fillId="27" borderId="0" applyNumberFormat="0" applyBorder="0" applyAlignment="0" applyProtection="0"/>
    <xf numFmtId="0" fontId="37" fillId="0" borderId="0"/>
    <xf numFmtId="0" fontId="37" fillId="0" borderId="0"/>
    <xf numFmtId="0" fontId="37" fillId="0" borderId="0"/>
    <xf numFmtId="0" fontId="37" fillId="0" borderId="0"/>
    <xf numFmtId="0" fontId="40" fillId="27" borderId="0" applyNumberFormat="0" applyBorder="0" applyAlignment="0" applyProtection="0"/>
    <xf numFmtId="0" fontId="40" fillId="27" borderId="0" applyNumberFormat="0" applyBorder="0" applyAlignment="0" applyProtection="0"/>
    <xf numFmtId="0" fontId="40" fillId="27" borderId="0" applyNumberFormat="0" applyBorder="0" applyAlignment="0" applyProtection="0"/>
    <xf numFmtId="0" fontId="40" fillId="27" borderId="0" applyNumberFormat="0" applyBorder="0" applyAlignment="0" applyProtection="0"/>
    <xf numFmtId="0" fontId="40" fillId="27" borderId="0" applyNumberFormat="0" applyBorder="0" applyAlignment="0" applyProtection="0"/>
    <xf numFmtId="0" fontId="40" fillId="27" borderId="0" applyNumberFormat="0" applyBorder="0" applyAlignment="0" applyProtection="0"/>
    <xf numFmtId="0" fontId="40" fillId="28" borderId="0" applyNumberFormat="0" applyBorder="0" applyAlignment="0" applyProtection="0"/>
    <xf numFmtId="0" fontId="40" fillId="28" borderId="0" applyNumberFormat="0" applyBorder="0" applyAlignment="0" applyProtection="0"/>
    <xf numFmtId="0" fontId="40" fillId="28" borderId="0" applyNumberFormat="0" applyBorder="0" applyAlignment="0" applyProtection="0"/>
    <xf numFmtId="0" fontId="41" fillId="28" borderId="0" applyNumberFormat="0" applyBorder="0" applyAlignment="0" applyProtection="0"/>
    <xf numFmtId="0" fontId="1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0" fillId="15" borderId="63" applyNumberFormat="0" applyAlignment="0" applyProtection="0"/>
    <xf numFmtId="0" fontId="50" fillId="15" borderId="63" applyNumberFormat="0" applyAlignment="0" applyProtection="0"/>
    <xf numFmtId="0" fontId="50" fillId="15" borderId="63" applyNumberFormat="0" applyAlignment="0" applyProtection="0"/>
    <xf numFmtId="0" fontId="51" fillId="15" borderId="63" applyNumberFormat="0" applyAlignment="0" applyProtection="0"/>
    <xf numFmtId="0" fontId="50" fillId="15" borderId="63" applyNumberFormat="0" applyAlignment="0" applyProtection="0"/>
    <xf numFmtId="0" fontId="50" fillId="15" borderId="63" applyNumberFormat="0" applyAlignment="0" applyProtection="0"/>
    <xf numFmtId="0" fontId="50" fillId="15" borderId="63" applyNumberFormat="0" applyAlignment="0" applyProtection="0"/>
    <xf numFmtId="0" fontId="50" fillId="15" borderId="63" applyNumberFormat="0" applyAlignment="0" applyProtection="0"/>
    <xf numFmtId="0" fontId="50" fillId="15" borderId="63" applyNumberFormat="0" applyAlignment="0" applyProtection="0"/>
    <xf numFmtId="0" fontId="50" fillId="15" borderId="63" applyNumberFormat="0" applyAlignment="0" applyProtection="0"/>
    <xf numFmtId="0" fontId="50" fillId="15" borderId="63" applyNumberFormat="0" applyAlignment="0" applyProtection="0"/>
    <xf numFmtId="0" fontId="50" fillId="15" borderId="63" applyNumberFormat="0" applyAlignment="0" applyProtection="0"/>
    <xf numFmtId="0" fontId="50" fillId="15" borderId="63" applyNumberFormat="0" applyAlignment="0" applyProtection="0"/>
    <xf numFmtId="0" fontId="50" fillId="15" borderId="63" applyNumberFormat="0" applyAlignment="0" applyProtection="0"/>
    <xf numFmtId="0" fontId="50" fillId="15" borderId="63" applyNumberFormat="0" applyAlignment="0" applyProtection="0"/>
    <xf numFmtId="0" fontId="50" fillId="15" borderId="63" applyNumberFormat="0" applyAlignment="0" applyProtection="0"/>
    <xf numFmtId="0" fontId="50" fillId="15" borderId="63" applyNumberFormat="0" applyAlignment="0" applyProtection="0"/>
    <xf numFmtId="0" fontId="50" fillId="15" borderId="63" applyNumberFormat="0" applyAlignment="0" applyProtection="0"/>
    <xf numFmtId="0" fontId="50" fillId="15" borderId="63" applyNumberFormat="0" applyAlignment="0" applyProtection="0"/>
    <xf numFmtId="0" fontId="50" fillId="15" borderId="63" applyNumberFormat="0" applyAlignment="0" applyProtection="0"/>
    <xf numFmtId="0" fontId="50" fillId="15" borderId="63" applyNumberFormat="0" applyAlignment="0" applyProtection="0"/>
    <xf numFmtId="0" fontId="50" fillId="15" borderId="63" applyNumberFormat="0" applyAlignment="0" applyProtection="0"/>
    <xf numFmtId="0" fontId="50" fillId="15" borderId="63" applyNumberFormat="0" applyAlignment="0" applyProtection="0"/>
    <xf numFmtId="0" fontId="50" fillId="15" borderId="63" applyNumberFormat="0" applyAlignment="0" applyProtection="0"/>
    <xf numFmtId="0" fontId="50" fillId="15" borderId="63" applyNumberFormat="0" applyAlignment="0" applyProtection="0"/>
    <xf numFmtId="0" fontId="50" fillId="15" borderId="63" applyNumberFormat="0" applyAlignment="0" applyProtection="0"/>
    <xf numFmtId="0" fontId="50" fillId="15" borderId="63" applyNumberFormat="0" applyAlignment="0" applyProtection="0"/>
    <xf numFmtId="0" fontId="50" fillId="15" borderId="63" applyNumberFormat="0" applyAlignment="0" applyProtection="0"/>
    <xf numFmtId="0" fontId="50" fillId="15" borderId="63" applyNumberFormat="0" applyAlignment="0" applyProtection="0"/>
    <xf numFmtId="0" fontId="37" fillId="0" borderId="0"/>
    <xf numFmtId="0" fontId="37" fillId="0" borderId="0"/>
    <xf numFmtId="0" fontId="37" fillId="0" borderId="0"/>
    <xf numFmtId="0" fontId="37" fillId="0" borderId="0"/>
    <xf numFmtId="0" fontId="50" fillId="15" borderId="63" applyNumberFormat="0" applyAlignment="0" applyProtection="0"/>
    <xf numFmtId="0" fontId="50" fillId="15" borderId="63" applyNumberFormat="0" applyAlignment="0" applyProtection="0"/>
    <xf numFmtId="0" fontId="50" fillId="15" borderId="63" applyNumberFormat="0" applyAlignment="0" applyProtection="0"/>
    <xf numFmtId="0" fontId="50" fillId="15" borderId="63" applyNumberFormat="0" applyAlignment="0" applyProtection="0"/>
    <xf numFmtId="0" fontId="50" fillId="15" borderId="63" applyNumberFormat="0" applyAlignment="0" applyProtection="0"/>
    <xf numFmtId="0" fontId="50" fillId="15" borderId="63" applyNumberFormat="0" applyAlignment="0" applyProtection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11" borderId="0" applyNumberFormat="0" applyBorder="0" applyAlignment="0" applyProtection="0"/>
    <xf numFmtId="0" fontId="52" fillId="11" borderId="0" applyNumberFormat="0" applyBorder="0" applyAlignment="0" applyProtection="0"/>
    <xf numFmtId="0" fontId="52" fillId="11" borderId="0" applyNumberFormat="0" applyBorder="0" applyAlignment="0" applyProtection="0"/>
    <xf numFmtId="0" fontId="53" fillId="11" borderId="0" applyNumberFormat="0" applyBorder="0" applyAlignment="0" applyProtection="0"/>
    <xf numFmtId="0" fontId="52" fillId="11" borderId="0" applyNumberFormat="0" applyBorder="0" applyAlignment="0" applyProtection="0"/>
    <xf numFmtId="0" fontId="52" fillId="11" borderId="0" applyNumberFormat="0" applyBorder="0" applyAlignment="0" applyProtection="0"/>
    <xf numFmtId="0" fontId="52" fillId="11" borderId="0" applyNumberFormat="0" applyBorder="0" applyAlignment="0" applyProtection="0"/>
    <xf numFmtId="0" fontId="52" fillId="11" borderId="0" applyNumberFormat="0" applyBorder="0" applyAlignment="0" applyProtection="0"/>
    <xf numFmtId="0" fontId="52" fillId="11" borderId="0" applyNumberFormat="0" applyBorder="0" applyAlignment="0" applyProtection="0"/>
    <xf numFmtId="0" fontId="52" fillId="11" borderId="0" applyNumberFormat="0" applyBorder="0" applyAlignment="0" applyProtection="0"/>
    <xf numFmtId="0" fontId="52" fillId="11" borderId="0" applyNumberFormat="0" applyBorder="0" applyAlignment="0" applyProtection="0"/>
    <xf numFmtId="0" fontId="52" fillId="11" borderId="0" applyNumberFormat="0" applyBorder="0" applyAlignment="0" applyProtection="0"/>
    <xf numFmtId="0" fontId="52" fillId="11" borderId="0" applyNumberFormat="0" applyBorder="0" applyAlignment="0" applyProtection="0"/>
    <xf numFmtId="0" fontId="52" fillId="11" borderId="0" applyNumberFormat="0" applyBorder="0" applyAlignment="0" applyProtection="0"/>
    <xf numFmtId="0" fontId="52" fillId="11" borderId="0" applyNumberFormat="0" applyBorder="0" applyAlignment="0" applyProtection="0"/>
    <xf numFmtId="0" fontId="52" fillId="11" borderId="0" applyNumberFormat="0" applyBorder="0" applyAlignment="0" applyProtection="0"/>
    <xf numFmtId="0" fontId="52" fillId="11" borderId="0" applyNumberFormat="0" applyBorder="0" applyAlignment="0" applyProtection="0"/>
    <xf numFmtId="0" fontId="52" fillId="11" borderId="0" applyNumberFormat="0" applyBorder="0" applyAlignment="0" applyProtection="0"/>
    <xf numFmtId="0" fontId="52" fillId="11" borderId="0" applyNumberFormat="0" applyBorder="0" applyAlignment="0" applyProtection="0"/>
    <xf numFmtId="0" fontId="52" fillId="11" borderId="0" applyNumberFormat="0" applyBorder="0" applyAlignment="0" applyProtection="0"/>
    <xf numFmtId="0" fontId="52" fillId="11" borderId="0" applyNumberFormat="0" applyBorder="0" applyAlignment="0" applyProtection="0"/>
    <xf numFmtId="0" fontId="52" fillId="11" borderId="0" applyNumberFormat="0" applyBorder="0" applyAlignment="0" applyProtection="0"/>
    <xf numFmtId="0" fontId="52" fillId="11" borderId="0" applyNumberFormat="0" applyBorder="0" applyAlignment="0" applyProtection="0"/>
    <xf numFmtId="0" fontId="52" fillId="11" borderId="0" applyNumberFormat="0" applyBorder="0" applyAlignment="0" applyProtection="0"/>
    <xf numFmtId="0" fontId="52" fillId="11" borderId="0" applyNumberFormat="0" applyBorder="0" applyAlignment="0" applyProtection="0"/>
    <xf numFmtId="0" fontId="52" fillId="11" borderId="0" applyNumberFormat="0" applyBorder="0" applyAlignment="0" applyProtection="0"/>
    <xf numFmtId="0" fontId="52" fillId="11" borderId="0" applyNumberFormat="0" applyBorder="0" applyAlignment="0" applyProtection="0"/>
    <xf numFmtId="0" fontId="52" fillId="11" borderId="0" applyNumberFormat="0" applyBorder="0" applyAlignment="0" applyProtection="0"/>
    <xf numFmtId="0" fontId="52" fillId="11" borderId="0" applyNumberFormat="0" applyBorder="0" applyAlignment="0" applyProtection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11" borderId="0" applyNumberFormat="0" applyBorder="0" applyAlignment="0" applyProtection="0"/>
    <xf numFmtId="0" fontId="52" fillId="11" borderId="0" applyNumberFormat="0" applyBorder="0" applyAlignment="0" applyProtection="0"/>
    <xf numFmtId="0" fontId="52" fillId="11" borderId="0" applyNumberFormat="0" applyBorder="0" applyAlignment="0" applyProtection="0"/>
    <xf numFmtId="0" fontId="52" fillId="11" borderId="0" applyNumberFormat="0" applyBorder="0" applyAlignment="0" applyProtection="0"/>
    <xf numFmtId="0" fontId="52" fillId="11" borderId="0" applyNumberFormat="0" applyBorder="0" applyAlignment="0" applyProtection="0"/>
    <xf numFmtId="0" fontId="52" fillId="11" borderId="0" applyNumberFormat="0" applyBorder="0" applyAlignment="0" applyProtection="0"/>
    <xf numFmtId="173" fontId="37" fillId="0" borderId="0" applyFill="0" applyBorder="0" applyAlignment="0" applyProtection="0"/>
    <xf numFmtId="173" fontId="37" fillId="0" borderId="0" applyFill="0" applyBorder="0" applyAlignment="0" applyProtection="0"/>
    <xf numFmtId="173" fontId="37" fillId="0" borderId="0" applyFill="0" applyBorder="0" applyAlignment="0" applyProtection="0"/>
    <xf numFmtId="173" fontId="37" fillId="0" borderId="0" applyFill="0" applyBorder="0" applyAlignment="0" applyProtection="0"/>
    <xf numFmtId="173" fontId="37" fillId="0" borderId="0" applyFill="0" applyBorder="0" applyAlignment="0" applyProtection="0"/>
    <xf numFmtId="173" fontId="37" fillId="0" borderId="0" applyFill="0" applyBorder="0" applyAlignment="0" applyProtection="0"/>
    <xf numFmtId="173" fontId="37" fillId="0" borderId="0" applyFill="0" applyBorder="0" applyAlignment="0" applyProtection="0"/>
    <xf numFmtId="173" fontId="37" fillId="0" borderId="0" applyFill="0" applyBorder="0" applyAlignment="0" applyProtection="0"/>
    <xf numFmtId="173" fontId="37" fillId="0" borderId="0" applyFill="0" applyBorder="0" applyAlignment="0" applyProtection="0"/>
    <xf numFmtId="173" fontId="37" fillId="0" borderId="0" applyFill="0" applyBorder="0" applyAlignment="0" applyProtection="0"/>
    <xf numFmtId="173" fontId="37" fillId="0" borderId="0" applyFill="0" applyBorder="0" applyAlignment="0" applyProtection="0"/>
    <xf numFmtId="173" fontId="37" fillId="0" borderId="0" applyFill="0" applyBorder="0" applyAlignment="0" applyProtection="0"/>
    <xf numFmtId="173" fontId="37" fillId="0" borderId="0" applyFill="0" applyBorder="0" applyAlignment="0" applyProtection="0"/>
    <xf numFmtId="173" fontId="37" fillId="0" borderId="0" applyFill="0" applyBorder="0" applyAlignment="0" applyProtection="0"/>
    <xf numFmtId="173" fontId="37" fillId="0" borderId="0" applyFill="0" applyBorder="0" applyAlignment="0" applyProtection="0"/>
    <xf numFmtId="173" fontId="54" fillId="0" borderId="0" applyFill="0" applyBorder="0" applyAlignment="0" applyProtection="0"/>
    <xf numFmtId="0" fontId="37" fillId="0" borderId="0"/>
    <xf numFmtId="0" fontId="55" fillId="29" borderId="0" applyNumberFormat="0" applyBorder="0" applyAlignment="0" applyProtection="0"/>
    <xf numFmtId="0" fontId="55" fillId="29" borderId="0" applyNumberFormat="0" applyBorder="0" applyAlignment="0" applyProtection="0"/>
    <xf numFmtId="0" fontId="55" fillId="29" borderId="0" applyNumberFormat="0" applyBorder="0" applyAlignment="0" applyProtection="0"/>
    <xf numFmtId="0" fontId="55" fillId="29" borderId="0" applyNumberFormat="0" applyBorder="0" applyAlignment="0" applyProtection="0"/>
    <xf numFmtId="0" fontId="56" fillId="29" borderId="0" applyNumberFormat="0" applyBorder="0" applyAlignment="0" applyProtection="0"/>
    <xf numFmtId="0" fontId="56" fillId="29" borderId="0" applyNumberFormat="0" applyBorder="0" applyAlignment="0" applyProtection="0"/>
    <xf numFmtId="0" fontId="56" fillId="29" borderId="0" applyNumberFormat="0" applyBorder="0" applyAlignment="0" applyProtection="0"/>
    <xf numFmtId="0" fontId="56" fillId="29" borderId="0" applyNumberFormat="0" applyBorder="0" applyAlignment="0" applyProtection="0"/>
    <xf numFmtId="0" fontId="56" fillId="29" borderId="0" applyNumberFormat="0" applyBorder="0" applyAlignment="0" applyProtection="0"/>
    <xf numFmtId="0" fontId="56" fillId="29" borderId="0" applyNumberFormat="0" applyBorder="0" applyAlignment="0" applyProtection="0"/>
    <xf numFmtId="0" fontId="56" fillId="29" borderId="0" applyNumberFormat="0" applyBorder="0" applyAlignment="0" applyProtection="0"/>
    <xf numFmtId="0" fontId="55" fillId="29" borderId="0" applyNumberFormat="0" applyBorder="0" applyAlignment="0" applyProtection="0"/>
    <xf numFmtId="0" fontId="56" fillId="29" borderId="0" applyNumberFormat="0" applyBorder="0" applyAlignment="0" applyProtection="0"/>
    <xf numFmtId="0" fontId="56" fillId="29" borderId="0" applyNumberFormat="0" applyBorder="0" applyAlignment="0" applyProtection="0"/>
    <xf numFmtId="0" fontId="56" fillId="29" borderId="0" applyNumberFormat="0" applyBorder="0" applyAlignment="0" applyProtection="0"/>
    <xf numFmtId="0" fontId="55" fillId="29" borderId="0" applyNumberFormat="0" applyBorder="0" applyAlignment="0" applyProtection="0"/>
    <xf numFmtId="0" fontId="55" fillId="29" borderId="0" applyNumberFormat="0" applyBorder="0" applyAlignment="0" applyProtection="0"/>
    <xf numFmtId="0" fontId="55" fillId="29" borderId="0" applyNumberFormat="0" applyBorder="0" applyAlignment="0" applyProtection="0"/>
    <xf numFmtId="0" fontId="55" fillId="29" borderId="0" applyNumberFormat="0" applyBorder="0" applyAlignment="0" applyProtection="0"/>
    <xf numFmtId="0" fontId="56" fillId="29" borderId="0" applyNumberFormat="0" applyBorder="0" applyAlignment="0" applyProtection="0"/>
    <xf numFmtId="0" fontId="56" fillId="29" borderId="0" applyNumberFormat="0" applyBorder="0" applyAlignment="0" applyProtection="0"/>
    <xf numFmtId="0" fontId="56" fillId="29" borderId="0" applyNumberFormat="0" applyBorder="0" applyAlignment="0" applyProtection="0"/>
    <xf numFmtId="0" fontId="55" fillId="29" borderId="0" applyNumberFormat="0" applyBorder="0" applyAlignment="0" applyProtection="0"/>
    <xf numFmtId="0" fontId="56" fillId="29" borderId="0" applyNumberFormat="0" applyBorder="0" applyAlignment="0" applyProtection="0"/>
    <xf numFmtId="0" fontId="56" fillId="29" borderId="0" applyNumberFormat="0" applyBorder="0" applyAlignment="0" applyProtection="0"/>
    <xf numFmtId="0" fontId="56" fillId="29" borderId="0" applyNumberFormat="0" applyBorder="0" applyAlignment="0" applyProtection="0"/>
    <xf numFmtId="0" fontId="56" fillId="29" borderId="0" applyNumberFormat="0" applyBorder="0" applyAlignment="0" applyProtection="0"/>
    <xf numFmtId="0" fontId="56" fillId="29" borderId="0" applyNumberFormat="0" applyBorder="0" applyAlignment="0" applyProtection="0"/>
    <xf numFmtId="0" fontId="56" fillId="29" borderId="0" applyNumberFormat="0" applyBorder="0" applyAlignment="0" applyProtection="0"/>
    <xf numFmtId="0" fontId="37" fillId="0" borderId="0"/>
    <xf numFmtId="0" fontId="37" fillId="0" borderId="0"/>
    <xf numFmtId="0" fontId="37" fillId="0" borderId="0"/>
    <xf numFmtId="0" fontId="37" fillId="0" borderId="0"/>
    <xf numFmtId="0" fontId="55" fillId="29" borderId="0" applyNumberFormat="0" applyBorder="0" applyAlignment="0" applyProtection="0"/>
    <xf numFmtId="0" fontId="55" fillId="29" borderId="0" applyNumberFormat="0" applyBorder="0" applyAlignment="0" applyProtection="0"/>
    <xf numFmtId="0" fontId="55" fillId="29" borderId="0" applyNumberFormat="0" applyBorder="0" applyAlignment="0" applyProtection="0"/>
    <xf numFmtId="0" fontId="55" fillId="29" borderId="0" applyNumberFormat="0" applyBorder="0" applyAlignment="0" applyProtection="0"/>
    <xf numFmtId="0" fontId="56" fillId="29" borderId="0" applyNumberFormat="0" applyBorder="0" applyAlignment="0" applyProtection="0"/>
    <xf numFmtId="0" fontId="55" fillId="29" borderId="0" applyNumberFormat="0" applyBorder="0" applyAlignment="0" applyProtection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37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37" fillId="30" borderId="66" applyNumberFormat="0" applyAlignment="0" applyProtection="0"/>
    <xf numFmtId="0" fontId="37" fillId="30" borderId="66" applyNumberFormat="0" applyAlignment="0" applyProtection="0"/>
    <xf numFmtId="0" fontId="37" fillId="30" borderId="66" applyNumberFormat="0" applyAlignment="0" applyProtection="0"/>
    <xf numFmtId="0" fontId="37" fillId="30" borderId="66" applyNumberFormat="0" applyAlignment="0" applyProtection="0"/>
    <xf numFmtId="0" fontId="37" fillId="30" borderId="66" applyNumberFormat="0" applyAlignment="0" applyProtection="0"/>
    <xf numFmtId="0" fontId="37" fillId="30" borderId="66" applyNumberFormat="0" applyAlignment="0" applyProtection="0"/>
    <xf numFmtId="0" fontId="37" fillId="30" borderId="66" applyNumberFormat="0" applyAlignment="0" applyProtection="0"/>
    <xf numFmtId="0" fontId="37" fillId="30" borderId="66" applyNumberFormat="0" applyAlignment="0" applyProtection="0"/>
    <xf numFmtId="0" fontId="37" fillId="30" borderId="66" applyNumberFormat="0" applyAlignment="0" applyProtection="0"/>
    <xf numFmtId="0" fontId="37" fillId="30" borderId="66" applyNumberFormat="0" applyAlignment="0" applyProtection="0"/>
    <xf numFmtId="0" fontId="37" fillId="30" borderId="66" applyNumberFormat="0" applyAlignment="0" applyProtection="0"/>
    <xf numFmtId="0" fontId="37" fillId="30" borderId="66" applyNumberFormat="0" applyAlignment="0" applyProtection="0"/>
    <xf numFmtId="0" fontId="37" fillId="30" borderId="66" applyNumberFormat="0" applyAlignment="0" applyProtection="0"/>
    <xf numFmtId="0" fontId="37" fillId="30" borderId="66" applyNumberFormat="0" applyAlignment="0" applyProtection="0"/>
    <xf numFmtId="0" fontId="37" fillId="30" borderId="66" applyNumberFormat="0" applyAlignment="0" applyProtection="0"/>
    <xf numFmtId="0" fontId="37" fillId="30" borderId="66" applyNumberFormat="0" applyAlignment="0" applyProtection="0"/>
    <xf numFmtId="0" fontId="37" fillId="30" borderId="66" applyNumberFormat="0" applyAlignment="0" applyProtection="0"/>
    <xf numFmtId="0" fontId="37" fillId="30" borderId="66" applyNumberFormat="0" applyAlignment="0" applyProtection="0"/>
    <xf numFmtId="0" fontId="37" fillId="30" borderId="66" applyNumberFormat="0" applyAlignment="0" applyProtection="0"/>
    <xf numFmtId="0" fontId="37" fillId="30" borderId="66" applyNumberFormat="0" applyAlignment="0" applyProtection="0"/>
    <xf numFmtId="0" fontId="37" fillId="30" borderId="66" applyNumberFormat="0" applyAlignment="0" applyProtection="0"/>
    <xf numFmtId="0" fontId="37" fillId="30" borderId="66" applyNumberFormat="0" applyAlignment="0" applyProtection="0"/>
    <xf numFmtId="0" fontId="37" fillId="30" borderId="66" applyNumberFormat="0" applyAlignment="0" applyProtection="0"/>
    <xf numFmtId="0" fontId="37" fillId="30" borderId="66" applyNumberFormat="0" applyAlignment="0" applyProtection="0"/>
    <xf numFmtId="0" fontId="37" fillId="30" borderId="66" applyNumberFormat="0" applyAlignment="0" applyProtection="0"/>
    <xf numFmtId="0" fontId="37" fillId="30" borderId="66" applyNumberFormat="0" applyAlignment="0" applyProtection="0"/>
    <xf numFmtId="0" fontId="37" fillId="30" borderId="66" applyNumberFormat="0" applyAlignment="0" applyProtection="0"/>
    <xf numFmtId="0" fontId="37" fillId="30" borderId="66" applyNumberFormat="0" applyAlignment="0" applyProtection="0"/>
    <xf numFmtId="0" fontId="37" fillId="30" borderId="66" applyNumberFormat="0" applyAlignment="0" applyProtection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30" borderId="66" applyNumberFormat="0" applyAlignment="0" applyProtection="0"/>
    <xf numFmtId="0" fontId="37" fillId="30" borderId="66" applyNumberFormat="0" applyAlignment="0" applyProtection="0"/>
    <xf numFmtId="0" fontId="37" fillId="30" borderId="66" applyNumberFormat="0" applyAlignment="0" applyProtection="0"/>
    <xf numFmtId="0" fontId="37" fillId="30" borderId="66" applyNumberFormat="0" applyAlignment="0" applyProtection="0"/>
    <xf numFmtId="0" fontId="37" fillId="30" borderId="66" applyNumberFormat="0" applyAlignment="0" applyProtection="0"/>
    <xf numFmtId="0" fontId="37" fillId="30" borderId="66" applyNumberFormat="0" applyAlignment="0" applyProtection="0"/>
    <xf numFmtId="9" fontId="38" fillId="0" borderId="0" applyFill="0" applyBorder="0" applyAlignment="0" applyProtection="0"/>
    <xf numFmtId="0" fontId="37" fillId="0" borderId="0"/>
    <xf numFmtId="0" fontId="37" fillId="0" borderId="0"/>
    <xf numFmtId="0" fontId="37" fillId="0" borderId="0"/>
    <xf numFmtId="0" fontId="57" fillId="24" borderId="67" applyNumberFormat="0" applyAlignment="0" applyProtection="0"/>
    <xf numFmtId="0" fontId="57" fillId="24" borderId="67" applyNumberFormat="0" applyAlignment="0" applyProtection="0"/>
    <xf numFmtId="0" fontId="57" fillId="24" borderId="67" applyNumberFormat="0" applyAlignment="0" applyProtection="0"/>
    <xf numFmtId="0" fontId="58" fillId="24" borderId="67" applyNumberFormat="0" applyAlignment="0" applyProtection="0"/>
    <xf numFmtId="0" fontId="57" fillId="24" borderId="67" applyNumberFormat="0" applyAlignment="0" applyProtection="0"/>
    <xf numFmtId="0" fontId="57" fillId="24" borderId="67" applyNumberFormat="0" applyAlignment="0" applyProtection="0"/>
    <xf numFmtId="0" fontId="57" fillId="24" borderId="67" applyNumberFormat="0" applyAlignment="0" applyProtection="0"/>
    <xf numFmtId="0" fontId="57" fillId="24" borderId="67" applyNumberFormat="0" applyAlignment="0" applyProtection="0"/>
    <xf numFmtId="0" fontId="57" fillId="24" borderId="67" applyNumberFormat="0" applyAlignment="0" applyProtection="0"/>
    <xf numFmtId="0" fontId="57" fillId="24" borderId="67" applyNumberFormat="0" applyAlignment="0" applyProtection="0"/>
    <xf numFmtId="0" fontId="57" fillId="24" borderId="67" applyNumberFormat="0" applyAlignment="0" applyProtection="0"/>
    <xf numFmtId="0" fontId="57" fillId="24" borderId="67" applyNumberFormat="0" applyAlignment="0" applyProtection="0"/>
    <xf numFmtId="0" fontId="57" fillId="24" borderId="67" applyNumberFormat="0" applyAlignment="0" applyProtection="0"/>
    <xf numFmtId="0" fontId="57" fillId="24" borderId="67" applyNumberFormat="0" applyAlignment="0" applyProtection="0"/>
    <xf numFmtId="0" fontId="57" fillId="24" borderId="67" applyNumberFormat="0" applyAlignment="0" applyProtection="0"/>
    <xf numFmtId="0" fontId="57" fillId="24" borderId="67" applyNumberFormat="0" applyAlignment="0" applyProtection="0"/>
    <xf numFmtId="0" fontId="57" fillId="24" borderId="67" applyNumberFormat="0" applyAlignment="0" applyProtection="0"/>
    <xf numFmtId="0" fontId="57" fillId="24" borderId="67" applyNumberFormat="0" applyAlignment="0" applyProtection="0"/>
    <xf numFmtId="0" fontId="57" fillId="24" borderId="67" applyNumberFormat="0" applyAlignment="0" applyProtection="0"/>
    <xf numFmtId="0" fontId="57" fillId="24" borderId="67" applyNumberFormat="0" applyAlignment="0" applyProtection="0"/>
    <xf numFmtId="0" fontId="57" fillId="24" borderId="67" applyNumberFormat="0" applyAlignment="0" applyProtection="0"/>
    <xf numFmtId="0" fontId="57" fillId="24" borderId="67" applyNumberFormat="0" applyAlignment="0" applyProtection="0"/>
    <xf numFmtId="0" fontId="57" fillId="24" borderId="67" applyNumberFormat="0" applyAlignment="0" applyProtection="0"/>
    <xf numFmtId="0" fontId="57" fillId="24" borderId="67" applyNumberFormat="0" applyAlignment="0" applyProtection="0"/>
    <xf numFmtId="0" fontId="57" fillId="24" borderId="67" applyNumberFormat="0" applyAlignment="0" applyProtection="0"/>
    <xf numFmtId="0" fontId="57" fillId="24" borderId="67" applyNumberFormat="0" applyAlignment="0" applyProtection="0"/>
    <xf numFmtId="0" fontId="57" fillId="24" borderId="67" applyNumberFormat="0" applyAlignment="0" applyProtection="0"/>
    <xf numFmtId="0" fontId="57" fillId="24" borderId="67" applyNumberFormat="0" applyAlignment="0" applyProtection="0"/>
    <xf numFmtId="0" fontId="57" fillId="24" borderId="67" applyNumberFormat="0" applyAlignment="0" applyProtection="0"/>
    <xf numFmtId="0" fontId="37" fillId="0" borderId="0"/>
    <xf numFmtId="0" fontId="37" fillId="0" borderId="0"/>
    <xf numFmtId="0" fontId="37" fillId="0" borderId="0"/>
    <xf numFmtId="0" fontId="37" fillId="0" borderId="0"/>
    <xf numFmtId="0" fontId="57" fillId="24" borderId="67" applyNumberFormat="0" applyAlignment="0" applyProtection="0"/>
    <xf numFmtId="0" fontId="57" fillId="24" borderId="67" applyNumberFormat="0" applyAlignment="0" applyProtection="0"/>
    <xf numFmtId="0" fontId="57" fillId="24" borderId="67" applyNumberFormat="0" applyAlignment="0" applyProtection="0"/>
    <xf numFmtId="0" fontId="57" fillId="24" borderId="67" applyNumberFormat="0" applyAlignment="0" applyProtection="0"/>
    <xf numFmtId="0" fontId="57" fillId="24" borderId="67" applyNumberFormat="0" applyAlignment="0" applyProtection="0"/>
    <xf numFmtId="0" fontId="57" fillId="24" borderId="67" applyNumberFormat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37" fillId="0" borderId="0"/>
    <xf numFmtId="0" fontId="37" fillId="0" borderId="0"/>
    <xf numFmtId="0" fontId="37" fillId="0" borderId="0"/>
    <xf numFmtId="0" fontId="37" fillId="0" borderId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37" fillId="0" borderId="0"/>
    <xf numFmtId="0" fontId="37" fillId="0" borderId="0"/>
    <xf numFmtId="0" fontId="37" fillId="0" borderId="0"/>
    <xf numFmtId="0" fontId="37" fillId="0" borderId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4" fillId="0" borderId="68" applyNumberFormat="0" applyFill="0" applyAlignment="0" applyProtection="0"/>
    <xf numFmtId="0" fontId="64" fillId="0" borderId="68" applyNumberFormat="0" applyFill="0" applyAlignment="0" applyProtection="0"/>
    <xf numFmtId="0" fontId="64" fillId="0" borderId="68" applyNumberFormat="0" applyFill="0" applyAlignment="0" applyProtection="0"/>
    <xf numFmtId="0" fontId="64" fillId="0" borderId="68" applyNumberFormat="0" applyFill="0" applyAlignment="0" applyProtection="0"/>
    <xf numFmtId="0" fontId="64" fillId="0" borderId="68" applyNumberFormat="0" applyFill="0" applyAlignment="0" applyProtection="0"/>
    <xf numFmtId="0" fontId="64" fillId="0" borderId="68" applyNumberFormat="0" applyFill="0" applyAlignment="0" applyProtection="0"/>
    <xf numFmtId="0" fontId="64" fillId="0" borderId="68" applyNumberFormat="0" applyFill="0" applyAlignment="0" applyProtection="0"/>
    <xf numFmtId="0" fontId="64" fillId="0" borderId="68" applyNumberFormat="0" applyFill="0" applyAlignment="0" applyProtection="0"/>
    <xf numFmtId="0" fontId="64" fillId="0" borderId="68" applyNumberFormat="0" applyFill="0" applyAlignment="0" applyProtection="0"/>
    <xf numFmtId="0" fontId="64" fillId="0" borderId="68" applyNumberFormat="0" applyFill="0" applyAlignment="0" applyProtection="0"/>
    <xf numFmtId="0" fontId="64" fillId="0" borderId="68" applyNumberFormat="0" applyFill="0" applyAlignment="0" applyProtection="0"/>
    <xf numFmtId="0" fontId="64" fillId="0" borderId="68" applyNumberFormat="0" applyFill="0" applyAlignment="0" applyProtection="0"/>
    <xf numFmtId="0" fontId="64" fillId="0" borderId="68" applyNumberFormat="0" applyFill="0" applyAlignment="0" applyProtection="0"/>
    <xf numFmtId="0" fontId="64" fillId="0" borderId="68" applyNumberFormat="0" applyFill="0" applyAlignment="0" applyProtection="0"/>
    <xf numFmtId="0" fontId="64" fillId="0" borderId="68" applyNumberFormat="0" applyFill="0" applyAlignment="0" applyProtection="0"/>
    <xf numFmtId="0" fontId="64" fillId="0" borderId="68" applyNumberFormat="0" applyFill="0" applyAlignment="0" applyProtection="0"/>
    <xf numFmtId="0" fontId="64" fillId="0" borderId="68" applyNumberFormat="0" applyFill="0" applyAlignment="0" applyProtection="0"/>
    <xf numFmtId="0" fontId="64" fillId="0" borderId="68" applyNumberFormat="0" applyFill="0" applyAlignment="0" applyProtection="0"/>
    <xf numFmtId="0" fontId="64" fillId="0" borderId="68" applyNumberFormat="0" applyFill="0" applyAlignment="0" applyProtection="0"/>
    <xf numFmtId="0" fontId="64" fillId="0" borderId="68" applyNumberFormat="0" applyFill="0" applyAlignment="0" applyProtection="0"/>
    <xf numFmtId="0" fontId="64" fillId="0" borderId="68" applyNumberFormat="0" applyFill="0" applyAlignment="0" applyProtection="0"/>
    <xf numFmtId="0" fontId="64" fillId="0" borderId="68" applyNumberFormat="0" applyFill="0" applyAlignment="0" applyProtection="0"/>
    <xf numFmtId="0" fontId="64" fillId="0" borderId="68" applyNumberFormat="0" applyFill="0" applyAlignment="0" applyProtection="0"/>
    <xf numFmtId="0" fontId="64" fillId="0" borderId="68" applyNumberFormat="0" applyFill="0" applyAlignment="0" applyProtection="0"/>
    <xf numFmtId="0" fontId="64" fillId="0" borderId="68" applyNumberFormat="0" applyFill="0" applyAlignment="0" applyProtection="0"/>
    <xf numFmtId="0" fontId="64" fillId="0" borderId="68" applyNumberFormat="0" applyFill="0" applyAlignment="0" applyProtection="0"/>
    <xf numFmtId="0" fontId="64" fillId="0" borderId="68" applyNumberFormat="0" applyFill="0" applyAlignment="0" applyProtection="0"/>
    <xf numFmtId="0" fontId="64" fillId="0" borderId="68" applyNumberFormat="0" applyFill="0" applyAlignment="0" applyProtection="0"/>
    <xf numFmtId="0" fontId="64" fillId="0" borderId="68" applyNumberFormat="0" applyFill="0" applyAlignment="0" applyProtection="0"/>
    <xf numFmtId="0" fontId="37" fillId="0" borderId="0"/>
    <xf numFmtId="0" fontId="64" fillId="0" borderId="68" applyNumberFormat="0" applyFill="0" applyAlignment="0" applyProtection="0"/>
    <xf numFmtId="0" fontId="37" fillId="0" borderId="0"/>
    <xf numFmtId="0" fontId="37" fillId="0" borderId="0"/>
    <xf numFmtId="0" fontId="37" fillId="0" borderId="0"/>
    <xf numFmtId="0" fontId="64" fillId="0" borderId="68" applyNumberFormat="0" applyFill="0" applyAlignment="0" applyProtection="0"/>
    <xf numFmtId="0" fontId="37" fillId="0" borderId="0"/>
    <xf numFmtId="0" fontId="64" fillId="0" borderId="68" applyNumberFormat="0" applyFill="0" applyAlignment="0" applyProtection="0"/>
    <xf numFmtId="0" fontId="64" fillId="0" borderId="68" applyNumberFormat="0" applyFill="0" applyAlignment="0" applyProtection="0"/>
    <xf numFmtId="0" fontId="64" fillId="0" borderId="68" applyNumberFormat="0" applyFill="0" applyAlignment="0" applyProtection="0"/>
    <xf numFmtId="0" fontId="64" fillId="0" borderId="68" applyNumberFormat="0" applyFill="0" applyAlignment="0" applyProtection="0"/>
    <xf numFmtId="0" fontId="64" fillId="0" borderId="68" applyNumberFormat="0" applyFill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9" fontId="12" fillId="0" borderId="0" applyFill="0" applyBorder="0" applyAlignment="0" applyProtection="0"/>
    <xf numFmtId="0" fontId="37" fillId="0" borderId="0"/>
    <xf numFmtId="0" fontId="37" fillId="0" borderId="0"/>
    <xf numFmtId="0" fontId="72" fillId="0" borderId="0"/>
    <xf numFmtId="43" fontId="72" fillId="0" borderId="0" applyFont="0" applyFill="0" applyBorder="0" applyAlignment="0" applyProtection="0"/>
    <xf numFmtId="0" fontId="80" fillId="0" borderId="0"/>
    <xf numFmtId="0" fontId="83" fillId="0" borderId="0"/>
    <xf numFmtId="9" fontId="83" fillId="0" borderId="0" applyFont="0" applyFill="0" applyBorder="0" applyAlignment="0" applyProtection="0"/>
  </cellStyleXfs>
  <cellXfs count="685">
    <xf numFmtId="0" fontId="0" fillId="0" borderId="0" xfId="0"/>
    <xf numFmtId="0" fontId="4" fillId="0" borderId="0" xfId="0" applyFont="1" applyAlignment="1">
      <alignment horizontal="right" vertical="center"/>
    </xf>
    <xf numFmtId="0" fontId="10" fillId="0" borderId="1" xfId="0" applyFont="1" applyBorder="1"/>
    <xf numFmtId="0" fontId="13" fillId="0" borderId="5" xfId="1" applyFont="1" applyBorder="1" applyAlignment="1">
      <alignment vertical="center"/>
    </xf>
    <xf numFmtId="0" fontId="14" fillId="0" borderId="6" xfId="1" applyFont="1" applyBorder="1" applyAlignment="1">
      <alignment vertical="center"/>
    </xf>
    <xf numFmtId="0" fontId="12" fillId="0" borderId="0" xfId="1"/>
    <xf numFmtId="0" fontId="13" fillId="0" borderId="8" xfId="1" applyFont="1" applyBorder="1" applyAlignment="1">
      <alignment vertical="center"/>
    </xf>
    <xf numFmtId="0" fontId="14" fillId="0" borderId="0" xfId="1" applyFont="1" applyAlignment="1">
      <alignment vertical="center"/>
    </xf>
    <xf numFmtId="0" fontId="13" fillId="0" borderId="8" xfId="2" applyFont="1" applyBorder="1" applyAlignment="1">
      <alignment horizontal="left" vertical="center"/>
    </xf>
    <xf numFmtId="10" fontId="13" fillId="0" borderId="0" xfId="2" applyNumberFormat="1" applyFont="1" applyAlignment="1">
      <alignment horizontal="center" vertical="center"/>
    </xf>
    <xf numFmtId="10" fontId="13" fillId="0" borderId="9" xfId="2" applyNumberFormat="1" applyFont="1" applyBorder="1" applyAlignment="1">
      <alignment horizontal="center" vertical="center"/>
    </xf>
    <xf numFmtId="0" fontId="13" fillId="0" borderId="10" xfId="2" applyFont="1" applyBorder="1" applyAlignment="1">
      <alignment horizontal="left" vertical="center"/>
    </xf>
    <xf numFmtId="10" fontId="13" fillId="0" borderId="1" xfId="2" applyNumberFormat="1" applyFont="1" applyBorder="1" applyAlignment="1">
      <alignment horizontal="center" vertical="center"/>
    </xf>
    <xf numFmtId="10" fontId="13" fillId="0" borderId="11" xfId="2" applyNumberFormat="1" applyFont="1" applyBorder="1" applyAlignment="1">
      <alignment horizontal="center" vertical="center"/>
    </xf>
    <xf numFmtId="0" fontId="15" fillId="0" borderId="15" xfId="1" applyFont="1" applyBorder="1" applyAlignment="1">
      <alignment horizontal="center" vertical="center"/>
    </xf>
    <xf numFmtId="0" fontId="15" fillId="0" borderId="16" xfId="1" applyFont="1" applyBorder="1" applyAlignment="1">
      <alignment horizontal="left" vertical="center"/>
    </xf>
    <xf numFmtId="0" fontId="16" fillId="0" borderId="15" xfId="2" applyFont="1" applyBorder="1" applyAlignment="1">
      <alignment horizontal="center" vertical="center"/>
    </xf>
    <xf numFmtId="4" fontId="16" fillId="0" borderId="17" xfId="1" applyNumberFormat="1" applyFont="1" applyBorder="1" applyAlignment="1">
      <alignment horizontal="center" vertical="center"/>
    </xf>
    <xf numFmtId="0" fontId="16" fillId="0" borderId="17" xfId="1" applyFont="1" applyBorder="1" applyAlignment="1">
      <alignment horizontal="center" vertical="center"/>
    </xf>
    <xf numFmtId="4" fontId="16" fillId="0" borderId="17" xfId="1" applyNumberFormat="1" applyFont="1" applyBorder="1" applyAlignment="1">
      <alignment horizontal="right" vertical="center"/>
    </xf>
    <xf numFmtId="4" fontId="16" fillId="0" borderId="15" xfId="1" applyNumberFormat="1" applyFont="1" applyBorder="1" applyAlignment="1">
      <alignment horizontal="right" vertical="center"/>
    </xf>
    <xf numFmtId="167" fontId="15" fillId="0" borderId="18" xfId="3" applyNumberFormat="1" applyFont="1" applyBorder="1" applyAlignment="1">
      <alignment horizontal="center" vertical="center" wrapText="1"/>
    </xf>
    <xf numFmtId="166" fontId="15" fillId="0" borderId="15" xfId="3" applyFont="1" applyBorder="1" applyAlignment="1">
      <alignment horizontal="center" vertical="center" wrapText="1"/>
    </xf>
    <xf numFmtId="0" fontId="16" fillId="0" borderId="19" xfId="1" applyFont="1" applyBorder="1" applyAlignment="1">
      <alignment horizontal="center" vertical="center"/>
    </xf>
    <xf numFmtId="0" fontId="16" fillId="0" borderId="20" xfId="1" applyFont="1" applyBorder="1" applyAlignment="1">
      <alignment horizontal="left" vertical="center"/>
    </xf>
    <xf numFmtId="4" fontId="16" fillId="0" borderId="19" xfId="1" applyNumberFormat="1" applyFont="1" applyBorder="1" applyAlignment="1">
      <alignment horizontal="center" vertical="center"/>
    </xf>
    <xf numFmtId="4" fontId="16" fillId="0" borderId="22" xfId="1" applyNumberFormat="1" applyFont="1" applyBorder="1" applyAlignment="1">
      <alignment vertical="center"/>
    </xf>
    <xf numFmtId="4" fontId="16" fillId="0" borderId="19" xfId="3" applyNumberFormat="1" applyFont="1" applyBorder="1" applyAlignment="1">
      <alignment vertical="center" wrapText="1"/>
    </xf>
    <xf numFmtId="0" fontId="16" fillId="3" borderId="19" xfId="1" applyFont="1" applyFill="1" applyBorder="1" applyAlignment="1">
      <alignment horizontal="center" vertical="center"/>
    </xf>
    <xf numFmtId="0" fontId="15" fillId="3" borderId="20" xfId="1" applyFont="1" applyFill="1" applyBorder="1" applyAlignment="1">
      <alignment horizontal="right" vertical="center"/>
    </xf>
    <xf numFmtId="4" fontId="16" fillId="3" borderId="19" xfId="1" applyNumberFormat="1" applyFont="1" applyFill="1" applyBorder="1" applyAlignment="1">
      <alignment horizontal="center" vertical="center"/>
    </xf>
    <xf numFmtId="4" fontId="16" fillId="3" borderId="19" xfId="1" applyNumberFormat="1" applyFont="1" applyFill="1" applyBorder="1" applyAlignment="1">
      <alignment horizontal="right" vertical="center"/>
    </xf>
    <xf numFmtId="4" fontId="15" fillId="3" borderId="22" xfId="1" applyNumberFormat="1" applyFont="1" applyFill="1" applyBorder="1" applyAlignment="1">
      <alignment vertical="center"/>
    </xf>
    <xf numFmtId="4" fontId="15" fillId="3" borderId="19" xfId="3" applyNumberFormat="1" applyFont="1" applyFill="1" applyBorder="1" applyAlignment="1">
      <alignment vertical="center" wrapText="1"/>
    </xf>
    <xf numFmtId="4" fontId="15" fillId="0" borderId="22" xfId="3" applyNumberFormat="1" applyFont="1" applyBorder="1" applyAlignment="1">
      <alignment horizontal="center" vertical="center" wrapText="1"/>
    </xf>
    <xf numFmtId="166" fontId="15" fillId="0" borderId="19" xfId="3" applyFont="1" applyBorder="1" applyAlignment="1">
      <alignment horizontal="center" vertical="center" wrapText="1"/>
    </xf>
    <xf numFmtId="4" fontId="12" fillId="0" borderId="0" xfId="1" applyNumberFormat="1"/>
    <xf numFmtId="0" fontId="15" fillId="0" borderId="19" xfId="1" applyFont="1" applyBorder="1" applyAlignment="1">
      <alignment horizontal="center" vertical="center"/>
    </xf>
    <xf numFmtId="0" fontId="16" fillId="0" borderId="20" xfId="1" applyFont="1" applyBorder="1" applyAlignment="1">
      <alignment horizontal="center" vertical="center"/>
    </xf>
    <xf numFmtId="4" fontId="16" fillId="0" borderId="19" xfId="4" applyNumberFormat="1" applyFont="1" applyBorder="1" applyAlignment="1">
      <alignment horizontal="right" vertical="center"/>
    </xf>
    <xf numFmtId="0" fontId="16" fillId="0" borderId="19" xfId="4" applyFont="1" applyBorder="1" applyAlignment="1">
      <alignment vertical="center"/>
    </xf>
    <xf numFmtId="0" fontId="15" fillId="0" borderId="20" xfId="1" applyFont="1" applyBorder="1" applyAlignment="1">
      <alignment horizontal="right" vertical="center"/>
    </xf>
    <xf numFmtId="4" fontId="15" fillId="0" borderId="22" xfId="1" applyNumberFormat="1" applyFont="1" applyBorder="1" applyAlignment="1">
      <alignment vertical="center"/>
    </xf>
    <xf numFmtId="4" fontId="15" fillId="0" borderId="19" xfId="3" applyNumberFormat="1" applyFont="1" applyBorder="1" applyAlignment="1">
      <alignment vertical="center" wrapText="1"/>
    </xf>
    <xf numFmtId="0" fontId="16" fillId="0" borderId="19" xfId="4" applyFont="1" applyBorder="1" applyAlignment="1">
      <alignment horizontal="center" vertical="center"/>
    </xf>
    <xf numFmtId="4" fontId="16" fillId="0" borderId="19" xfId="4" applyNumberFormat="1" applyFont="1" applyBorder="1" applyAlignment="1" applyProtection="1">
      <alignment horizontal="right" vertical="center"/>
      <protection locked="0"/>
    </xf>
    <xf numFmtId="0" fontId="18" fillId="0" borderId="19" xfId="4" applyFont="1" applyBorder="1" applyAlignment="1">
      <alignment horizontal="center" vertical="center"/>
    </xf>
    <xf numFmtId="0" fontId="15" fillId="0" borderId="20" xfId="1" applyFont="1" applyBorder="1" applyAlignment="1">
      <alignment vertical="center"/>
    </xf>
    <xf numFmtId="4" fontId="16" fillId="0" borderId="21" xfId="1" applyNumberFormat="1" applyFont="1" applyBorder="1" applyAlignment="1">
      <alignment horizontal="center" vertical="center"/>
    </xf>
    <xf numFmtId="0" fontId="16" fillId="0" borderId="21" xfId="1" applyFont="1" applyBorder="1" applyAlignment="1">
      <alignment horizontal="center" vertical="center"/>
    </xf>
    <xf numFmtId="4" fontId="16" fillId="0" borderId="19" xfId="2" applyNumberFormat="1" applyFont="1" applyBorder="1" applyAlignment="1">
      <alignment horizontal="right" vertical="center"/>
    </xf>
    <xf numFmtId="4" fontId="16" fillId="3" borderId="19" xfId="2" applyNumberFormat="1" applyFont="1" applyFill="1" applyBorder="1" applyAlignment="1">
      <alignment horizontal="right" vertical="center"/>
    </xf>
    <xf numFmtId="4" fontId="16" fillId="3" borderId="22" xfId="1" applyNumberFormat="1" applyFont="1" applyFill="1" applyBorder="1" applyAlignment="1">
      <alignment vertical="center"/>
    </xf>
    <xf numFmtId="0" fontId="16" fillId="0" borderId="27" xfId="1" applyFont="1" applyBorder="1" applyAlignment="1">
      <alignment horizontal="center" vertical="center"/>
    </xf>
    <xf numFmtId="0" fontId="15" fillId="0" borderId="28" xfId="1" applyFont="1" applyBorder="1" applyAlignment="1">
      <alignment horizontal="right" vertical="center"/>
    </xf>
    <xf numFmtId="4" fontId="16" fillId="0" borderId="29" xfId="1" applyNumberFormat="1" applyFont="1" applyBorder="1" applyAlignment="1">
      <alignment horizontal="center" vertical="center"/>
    </xf>
    <xf numFmtId="0" fontId="16" fillId="0" borderId="29" xfId="1" applyFont="1" applyBorder="1" applyAlignment="1">
      <alignment horizontal="center" vertical="center"/>
    </xf>
    <xf numFmtId="4" fontId="16" fillId="0" borderId="27" xfId="2" applyNumberFormat="1" applyFont="1" applyBorder="1" applyAlignment="1">
      <alignment horizontal="right" vertical="center"/>
    </xf>
    <xf numFmtId="4" fontId="16" fillId="0" borderId="30" xfId="1" applyNumberFormat="1" applyFont="1" applyBorder="1" applyAlignment="1">
      <alignment vertical="center"/>
    </xf>
    <xf numFmtId="4" fontId="15" fillId="0" borderId="27" xfId="3" applyNumberFormat="1" applyFont="1" applyBorder="1" applyAlignment="1">
      <alignment vertical="center" wrapText="1"/>
    </xf>
    <xf numFmtId="0" fontId="16" fillId="3" borderId="31" xfId="1" applyFont="1" applyFill="1" applyBorder="1"/>
    <xf numFmtId="0" fontId="15" fillId="3" borderId="31" xfId="1" applyFont="1" applyFill="1" applyBorder="1" applyAlignment="1">
      <alignment vertical="center"/>
    </xf>
    <xf numFmtId="0" fontId="15" fillId="3" borderId="4" xfId="1" applyFont="1" applyFill="1" applyBorder="1" applyAlignment="1">
      <alignment horizontal="right" vertical="center"/>
    </xf>
    <xf numFmtId="0" fontId="15" fillId="3" borderId="2" xfId="1" applyFont="1" applyFill="1" applyBorder="1" applyAlignment="1">
      <alignment horizontal="left" vertical="center" wrapText="1"/>
    </xf>
    <xf numFmtId="4" fontId="15" fillId="3" borderId="4" xfId="3" applyNumberFormat="1" applyFont="1" applyFill="1" applyBorder="1" applyAlignment="1">
      <alignment vertical="center" wrapText="1"/>
    </xf>
    <xf numFmtId="0" fontId="13" fillId="0" borderId="0" xfId="1" applyFont="1"/>
    <xf numFmtId="0" fontId="14" fillId="0" borderId="0" xfId="1" applyFont="1"/>
    <xf numFmtId="0" fontId="7" fillId="0" borderId="37" xfId="1" applyFont="1" applyBorder="1" applyAlignment="1">
      <alignment horizontal="center" vertical="center" wrapText="1"/>
    </xf>
    <xf numFmtId="0" fontId="20" fillId="0" borderId="38" xfId="1" applyFont="1" applyBorder="1" applyAlignment="1">
      <alignment vertical="center"/>
    </xf>
    <xf numFmtId="0" fontId="20" fillId="0" borderId="30" xfId="1" applyFont="1" applyBorder="1" applyAlignment="1">
      <alignment vertical="center"/>
    </xf>
    <xf numFmtId="0" fontId="20" fillId="0" borderId="28" xfId="1" applyFont="1" applyBorder="1" applyAlignment="1">
      <alignment horizontal="right" vertical="center"/>
    </xf>
    <xf numFmtId="4" fontId="20" fillId="0" borderId="29" xfId="1" applyNumberFormat="1" applyFont="1" applyBorder="1" applyAlignment="1">
      <alignment vertical="center"/>
    </xf>
    <xf numFmtId="10" fontId="20" fillId="0" borderId="39" xfId="1" applyNumberFormat="1" applyFont="1" applyBorder="1" applyAlignment="1">
      <alignment horizontal="center" vertical="center"/>
    </xf>
    <xf numFmtId="0" fontId="20" fillId="0" borderId="22" xfId="1" applyFont="1" applyBorder="1" applyAlignment="1">
      <alignment vertical="center"/>
    </xf>
    <xf numFmtId="4" fontId="20" fillId="0" borderId="21" xfId="1" applyNumberFormat="1" applyFont="1" applyBorder="1" applyAlignment="1">
      <alignment vertical="center"/>
    </xf>
    <xf numFmtId="0" fontId="12" fillId="0" borderId="22" xfId="1" applyBorder="1" applyAlignment="1">
      <alignment vertical="center"/>
    </xf>
    <xf numFmtId="0" fontId="20" fillId="3" borderId="20" xfId="1" applyFont="1" applyFill="1" applyBorder="1" applyAlignment="1">
      <alignment horizontal="right" vertical="center"/>
    </xf>
    <xf numFmtId="4" fontId="20" fillId="3" borderId="21" xfId="1" applyNumberFormat="1" applyFont="1" applyFill="1" applyBorder="1" applyAlignment="1">
      <alignment vertical="center"/>
    </xf>
    <xf numFmtId="10" fontId="20" fillId="3" borderId="39" xfId="1" applyNumberFormat="1" applyFont="1" applyFill="1" applyBorder="1" applyAlignment="1">
      <alignment horizontal="center" vertical="center"/>
    </xf>
    <xf numFmtId="0" fontId="12" fillId="0" borderId="47" xfId="1" applyBorder="1" applyAlignment="1">
      <alignment vertical="center"/>
    </xf>
    <xf numFmtId="0" fontId="12" fillId="0" borderId="0" xfId="1" applyAlignment="1">
      <alignment vertical="center"/>
    </xf>
    <xf numFmtId="0" fontId="12" fillId="0" borderId="9" xfId="1" applyBorder="1" applyAlignment="1">
      <alignment vertical="center"/>
    </xf>
    <xf numFmtId="0" fontId="12" fillId="0" borderId="0" xfId="2" applyAlignment="1">
      <alignment horizontal="right" vertical="center"/>
    </xf>
    <xf numFmtId="0" fontId="12" fillId="0" borderId="0" xfId="2" applyAlignment="1">
      <alignment horizontal="left" vertical="center"/>
    </xf>
    <xf numFmtId="0" fontId="12" fillId="0" borderId="50" xfId="2" applyBorder="1" applyAlignment="1">
      <alignment vertical="center"/>
    </xf>
    <xf numFmtId="10" fontId="20" fillId="0" borderId="51" xfId="2" applyNumberFormat="1" applyFont="1" applyBorder="1" applyAlignment="1">
      <alignment horizontal="left" vertical="center"/>
    </xf>
    <xf numFmtId="0" fontId="12" fillId="0" borderId="51" xfId="2" applyBorder="1" applyAlignment="1">
      <alignment horizontal="right" vertical="center"/>
    </xf>
    <xf numFmtId="0" fontId="20" fillId="0" borderId="6" xfId="7" applyFont="1" applyBorder="1"/>
    <xf numFmtId="0" fontId="12" fillId="0" borderId="7" xfId="7" applyBorder="1" applyAlignment="1">
      <alignment horizontal="right"/>
    </xf>
    <xf numFmtId="166" fontId="25" fillId="0" borderId="0" xfId="8" applyFont="1"/>
    <xf numFmtId="0" fontId="14" fillId="0" borderId="8" xfId="7" applyFont="1" applyBorder="1" applyAlignment="1">
      <alignment vertical="center"/>
    </xf>
    <xf numFmtId="0" fontId="20" fillId="0" borderId="0" xfId="7" applyFont="1"/>
    <xf numFmtId="0" fontId="12" fillId="0" borderId="9" xfId="7" applyBorder="1" applyAlignment="1">
      <alignment horizontal="right"/>
    </xf>
    <xf numFmtId="0" fontId="20" fillId="0" borderId="9" xfId="7" applyFont="1" applyBorder="1" applyAlignment="1">
      <alignment horizontal="right"/>
    </xf>
    <xf numFmtId="0" fontId="6" fillId="0" borderId="0" xfId="7" applyFont="1"/>
    <xf numFmtId="166" fontId="6" fillId="0" borderId="0" xfId="8" applyFont="1"/>
    <xf numFmtId="166" fontId="26" fillId="0" borderId="0" xfId="8" applyFont="1"/>
    <xf numFmtId="166" fontId="27" fillId="0" borderId="0" xfId="8" applyFont="1"/>
    <xf numFmtId="166" fontId="28" fillId="0" borderId="0" xfId="8" applyFont="1"/>
    <xf numFmtId="0" fontId="26" fillId="0" borderId="0" xfId="7" applyFont="1"/>
    <xf numFmtId="0" fontId="7" fillId="0" borderId="6" xfId="7" applyFont="1" applyBorder="1" applyAlignment="1">
      <alignment vertical="center"/>
    </xf>
    <xf numFmtId="0" fontId="7" fillId="0" borderId="0" xfId="7" applyFont="1" applyAlignment="1">
      <alignment horizontal="center" vertical="center"/>
    </xf>
    <xf numFmtId="0" fontId="7" fillId="0" borderId="9" xfId="7" applyFont="1" applyBorder="1" applyAlignment="1">
      <alignment horizontal="center" vertical="center"/>
    </xf>
    <xf numFmtId="0" fontId="13" fillId="0" borderId="4" xfId="7" applyFont="1" applyBorder="1" applyAlignment="1">
      <alignment horizontal="center" vertical="center"/>
    </xf>
    <xf numFmtId="0" fontId="13" fillId="0" borderId="36" xfId="7" applyFont="1" applyBorder="1" applyAlignment="1">
      <alignment horizontal="center" vertical="center"/>
    </xf>
    <xf numFmtId="4" fontId="14" fillId="0" borderId="19" xfId="7" applyNumberFormat="1" applyFont="1" applyBorder="1" applyAlignment="1">
      <alignment horizontal="center" vertical="center"/>
    </xf>
    <xf numFmtId="4" fontId="6" fillId="0" borderId="0" xfId="7" applyNumberFormat="1" applyFont="1"/>
    <xf numFmtId="0" fontId="14" fillId="0" borderId="20" xfId="11" applyFont="1" applyBorder="1" applyAlignment="1">
      <alignment horizontal="center" vertical="center"/>
    </xf>
    <xf numFmtId="4" fontId="14" fillId="0" borderId="19" xfId="9" applyNumberFormat="1" applyFont="1" applyBorder="1" applyAlignment="1">
      <alignment horizontal="center" vertical="center"/>
    </xf>
    <xf numFmtId="165" fontId="14" fillId="0" borderId="19" xfId="9" applyNumberFormat="1" applyFont="1" applyBorder="1" applyAlignment="1">
      <alignment horizontal="right" vertical="center"/>
    </xf>
    <xf numFmtId="166" fontId="27" fillId="0" borderId="0" xfId="8" applyFont="1" applyAlignment="1">
      <alignment vertical="center"/>
    </xf>
    <xf numFmtId="0" fontId="14" fillId="0" borderId="6" xfId="11" applyFont="1" applyBorder="1" applyAlignment="1">
      <alignment vertical="center"/>
    </xf>
    <xf numFmtId="1" fontId="20" fillId="0" borderId="4" xfId="12" applyNumberFormat="1" applyFont="1" applyBorder="1" applyAlignment="1">
      <alignment horizontal="center" vertical="center"/>
    </xf>
    <xf numFmtId="0" fontId="12" fillId="0" borderId="0" xfId="12"/>
    <xf numFmtId="0" fontId="20" fillId="0" borderId="58" xfId="12" applyFont="1" applyBorder="1" applyAlignment="1">
      <alignment horizontal="center" vertical="center" wrapText="1"/>
    </xf>
    <xf numFmtId="167" fontId="20" fillId="0" borderId="59" xfId="8" applyNumberFormat="1" applyFont="1" applyBorder="1" applyAlignment="1">
      <alignment horizontal="center" vertical="center" wrapText="1"/>
    </xf>
    <xf numFmtId="166" fontId="20" fillId="0" borderId="59" xfId="8" applyFont="1" applyBorder="1" applyAlignment="1">
      <alignment horizontal="center" vertical="center" wrapText="1"/>
    </xf>
    <xf numFmtId="0" fontId="14" fillId="0" borderId="23" xfId="11" applyFont="1" applyBorder="1" applyAlignment="1">
      <alignment horizontal="center" vertical="center"/>
    </xf>
    <xf numFmtId="0" fontId="14" fillId="0" borderId="24" xfId="11" applyFont="1" applyBorder="1" applyAlignment="1">
      <alignment vertical="center"/>
    </xf>
    <xf numFmtId="0" fontId="14" fillId="0" borderId="25" xfId="11" applyFont="1" applyBorder="1" applyAlignment="1" applyProtection="1">
      <alignment vertical="center"/>
      <protection locked="0"/>
    </xf>
    <xf numFmtId="4" fontId="14" fillId="0" borderId="26" xfId="11" applyNumberFormat="1" applyFont="1" applyBorder="1" applyAlignment="1">
      <alignment horizontal="center" vertical="center"/>
    </xf>
    <xf numFmtId="165" fontId="14" fillId="0" borderId="23" xfId="11" applyNumberFormat="1" applyFont="1" applyBorder="1" applyAlignment="1">
      <alignment horizontal="center" vertical="center"/>
    </xf>
    <xf numFmtId="0" fontId="14" fillId="0" borderId="5" xfId="1" applyFont="1" applyBorder="1" applyAlignment="1">
      <alignment vertical="center"/>
    </xf>
    <xf numFmtId="0" fontId="13" fillId="0" borderId="6" xfId="11" applyFont="1" applyBorder="1" applyAlignment="1">
      <alignment horizontal="right" vertical="center"/>
    </xf>
    <xf numFmtId="0" fontId="14" fillId="0" borderId="8" xfId="1" applyFont="1" applyBorder="1" applyAlignment="1">
      <alignment vertical="center"/>
    </xf>
    <xf numFmtId="0" fontId="13" fillId="0" borderId="0" xfId="11" applyFont="1" applyAlignment="1">
      <alignment horizontal="right" vertical="center"/>
    </xf>
    <xf numFmtId="4" fontId="14" fillId="0" borderId="8" xfId="11" applyNumberFormat="1" applyFont="1" applyBorder="1" applyAlignment="1">
      <alignment horizontal="left" vertical="center"/>
    </xf>
    <xf numFmtId="4" fontId="14" fillId="0" borderId="9" xfId="11" applyNumberFormat="1" applyFont="1" applyBorder="1" applyAlignment="1">
      <alignment horizontal="left" vertical="center"/>
    </xf>
    <xf numFmtId="0" fontId="14" fillId="0" borderId="8" xfId="11" applyFont="1" applyBorder="1" applyAlignment="1">
      <alignment vertical="center"/>
    </xf>
    <xf numFmtId="10" fontId="14" fillId="0" borderId="9" xfId="11" applyNumberFormat="1" applyFont="1" applyBorder="1" applyAlignment="1">
      <alignment horizontal="left" vertical="center"/>
    </xf>
    <xf numFmtId="4" fontId="14" fillId="0" borderId="10" xfId="11" applyNumberFormat="1" applyFont="1" applyBorder="1" applyAlignment="1">
      <alignment vertical="center"/>
    </xf>
    <xf numFmtId="0" fontId="13" fillId="0" borderId="1" xfId="11" applyFont="1" applyBorder="1" applyAlignment="1">
      <alignment horizontal="right" vertical="center"/>
    </xf>
    <xf numFmtId="0" fontId="13" fillId="0" borderId="11" xfId="1" applyFont="1" applyBorder="1" applyAlignment="1">
      <alignment vertical="center" wrapText="1"/>
    </xf>
    <xf numFmtId="4" fontId="14" fillId="0" borderId="10" xfId="11" applyNumberFormat="1" applyFont="1" applyBorder="1" applyAlignment="1">
      <alignment horizontal="left" vertical="center"/>
    </xf>
    <xf numFmtId="4" fontId="14" fillId="0" borderId="11" xfId="11" applyNumberFormat="1" applyFont="1" applyBorder="1" applyAlignment="1">
      <alignment horizontal="right" vertical="center"/>
    </xf>
    <xf numFmtId="4" fontId="16" fillId="0" borderId="19" xfId="1" applyNumberFormat="1" applyFont="1" applyBorder="1" applyAlignment="1">
      <alignment horizontal="right" vertical="center"/>
    </xf>
    <xf numFmtId="170" fontId="5" fillId="0" borderId="3" xfId="0" applyNumberFormat="1" applyFont="1" applyBorder="1" applyAlignment="1">
      <alignment horizontal="right" vertical="center"/>
    </xf>
    <xf numFmtId="0" fontId="14" fillId="0" borderId="0" xfId="7" applyFont="1"/>
    <xf numFmtId="0" fontId="16" fillId="4" borderId="19" xfId="2" applyFont="1" applyFill="1" applyBorder="1" applyAlignment="1">
      <alignment horizontal="center" vertical="center"/>
    </xf>
    <xf numFmtId="0" fontId="12" fillId="0" borderId="0" xfId="15"/>
    <xf numFmtId="49" fontId="12" fillId="0" borderId="0" xfId="14" applyNumberFormat="1" applyAlignment="1">
      <alignment horizontal="center"/>
    </xf>
    <xf numFmtId="171" fontId="20" fillId="0" borderId="0" xfId="14" applyNumberFormat="1" applyFont="1" applyAlignment="1">
      <alignment horizontal="left"/>
    </xf>
    <xf numFmtId="0" fontId="34" fillId="0" borderId="0" xfId="14" applyFont="1" applyAlignment="1">
      <alignment horizontal="centerContinuous" vertical="center"/>
    </xf>
    <xf numFmtId="168" fontId="34" fillId="0" borderId="0" xfId="14" applyNumberFormat="1" applyFont="1" applyAlignment="1">
      <alignment horizontal="centerContinuous" vertical="center"/>
    </xf>
    <xf numFmtId="49" fontId="14" fillId="0" borderId="6" xfId="14" applyNumberFormat="1" applyFont="1" applyBorder="1" applyAlignment="1">
      <alignment horizontal="left" vertical="center"/>
    </xf>
    <xf numFmtId="0" fontId="14" fillId="0" borderId="6" xfId="14" applyFont="1" applyBorder="1" applyAlignment="1">
      <alignment horizontal="left" vertical="center"/>
    </xf>
    <xf numFmtId="168" fontId="14" fillId="0" borderId="6" xfId="14" applyNumberFormat="1" applyFont="1" applyBorder="1" applyAlignment="1">
      <alignment vertical="center"/>
    </xf>
    <xf numFmtId="0" fontId="14" fillId="0" borderId="6" xfId="14" applyFont="1" applyBorder="1" applyAlignment="1">
      <alignment vertical="center"/>
    </xf>
    <xf numFmtId="0" fontId="13" fillId="0" borderId="7" xfId="14" applyFont="1" applyBorder="1" applyAlignment="1">
      <alignment horizontal="right" vertical="center"/>
    </xf>
    <xf numFmtId="0" fontId="14" fillId="0" borderId="9" xfId="14" applyFont="1" applyBorder="1" applyAlignment="1">
      <alignment horizontal="right" vertical="center"/>
    </xf>
    <xf numFmtId="0" fontId="14" fillId="0" borderId="1" xfId="14" applyFont="1" applyBorder="1" applyAlignment="1">
      <alignment vertical="center"/>
    </xf>
    <xf numFmtId="0" fontId="14" fillId="0" borderId="11" xfId="14" applyFont="1" applyBorder="1" applyAlignment="1">
      <alignment horizontal="right" vertical="center"/>
    </xf>
    <xf numFmtId="49" fontId="20" fillId="0" borderId="0" xfId="14" applyNumberFormat="1" applyFont="1" applyAlignment="1">
      <alignment horizontal="left"/>
    </xf>
    <xf numFmtId="0" fontId="12" fillId="0" borderId="0" xfId="14"/>
    <xf numFmtId="168" fontId="12" fillId="0" borderId="0" xfId="14" applyNumberFormat="1"/>
    <xf numFmtId="0" fontId="12" fillId="0" borderId="0" xfId="14" applyAlignment="1">
      <alignment horizontal="left"/>
    </xf>
    <xf numFmtId="166" fontId="13" fillId="0" borderId="13" xfId="16" applyFont="1" applyBorder="1" applyAlignment="1">
      <alignment horizontal="center" wrapText="1"/>
    </xf>
    <xf numFmtId="3" fontId="13" fillId="0" borderId="36" xfId="15" applyNumberFormat="1" applyFont="1" applyBorder="1" applyAlignment="1">
      <alignment horizontal="center" vertical="center"/>
    </xf>
    <xf numFmtId="166" fontId="13" fillId="0" borderId="14" xfId="16" applyFont="1" applyBorder="1" applyAlignment="1">
      <alignment horizontal="center" vertical="top" wrapText="1"/>
    </xf>
    <xf numFmtId="4" fontId="13" fillId="5" borderId="14" xfId="15" applyNumberFormat="1" applyFont="1" applyFill="1" applyBorder="1" applyAlignment="1">
      <alignment horizontal="center" vertical="center"/>
    </xf>
    <xf numFmtId="4" fontId="13" fillId="0" borderId="1" xfId="15" applyNumberFormat="1" applyFont="1" applyBorder="1" applyAlignment="1">
      <alignment horizontal="center" vertical="center"/>
    </xf>
    <xf numFmtId="4" fontId="13" fillId="0" borderId="11" xfId="15" applyNumberFormat="1" applyFont="1" applyBorder="1" applyAlignment="1">
      <alignment horizontal="center" vertical="center"/>
    </xf>
    <xf numFmtId="49" fontId="16" fillId="0" borderId="28" xfId="15" applyNumberFormat="1" applyFont="1" applyBorder="1" applyAlignment="1">
      <alignment horizontal="center" vertical="center"/>
    </xf>
    <xf numFmtId="0" fontId="16" fillId="0" borderId="28" xfId="15" applyFont="1" applyBorder="1" applyAlignment="1">
      <alignment horizontal="left" vertical="center"/>
    </xf>
    <xf numFmtId="0" fontId="15" fillId="0" borderId="29" xfId="15" applyFont="1" applyBorder="1" applyAlignment="1">
      <alignment horizontal="center" vertical="center" wrapText="1"/>
    </xf>
    <xf numFmtId="4" fontId="16" fillId="0" borderId="27" xfId="16" applyNumberFormat="1" applyFont="1" applyBorder="1" applyAlignment="1">
      <alignment horizontal="right" vertical="center"/>
    </xf>
    <xf numFmtId="4" fontId="16" fillId="0" borderId="19" xfId="16" applyNumberFormat="1" applyFont="1" applyBorder="1" applyAlignment="1">
      <alignment horizontal="right" vertical="center"/>
    </xf>
    <xf numFmtId="0" fontId="16" fillId="0" borderId="20" xfId="15" applyFont="1" applyBorder="1" applyAlignment="1">
      <alignment horizontal="left" vertical="center"/>
    </xf>
    <xf numFmtId="4" fontId="16" fillId="0" borderId="15" xfId="15" applyNumberFormat="1" applyFont="1" applyBorder="1" applyAlignment="1">
      <alignment vertical="center" wrapText="1"/>
    </xf>
    <xf numFmtId="4" fontId="16" fillId="0" borderId="16" xfId="16" applyNumberFormat="1" applyFont="1" applyBorder="1" applyAlignment="1">
      <alignment vertical="center"/>
    </xf>
    <xf numFmtId="4" fontId="16" fillId="0" borderId="15" xfId="16" applyNumberFormat="1" applyFont="1" applyBorder="1" applyAlignment="1">
      <alignment vertical="center"/>
    </xf>
    <xf numFmtId="4" fontId="16" fillId="0" borderId="57" xfId="15" applyNumberFormat="1" applyFont="1" applyBorder="1" applyAlignment="1">
      <alignment vertical="center" wrapText="1"/>
    </xf>
    <xf numFmtId="4" fontId="16" fillId="0" borderId="62" xfId="16" applyNumberFormat="1" applyFont="1" applyBorder="1" applyAlignment="1">
      <alignment horizontal="right" vertical="center"/>
    </xf>
    <xf numFmtId="4" fontId="16" fillId="0" borderId="57" xfId="16" applyNumberFormat="1" applyFont="1" applyBorder="1" applyAlignment="1">
      <alignment vertical="center"/>
    </xf>
    <xf numFmtId="49" fontId="14" fillId="0" borderId="0" xfId="14" applyNumberFormat="1" applyFont="1" applyAlignment="1">
      <alignment horizontal="left" vertical="center"/>
    </xf>
    <xf numFmtId="0" fontId="14" fillId="0" borderId="0" xfId="14" applyFont="1" applyAlignment="1">
      <alignment horizontal="left" vertical="center"/>
    </xf>
    <xf numFmtId="168" fontId="14" fillId="0" borderId="0" xfId="14" applyNumberFormat="1" applyFont="1" applyAlignment="1">
      <alignment vertical="center"/>
    </xf>
    <xf numFmtId="0" fontId="14" fillId="0" borderId="0" xfId="14" applyFont="1" applyAlignment="1">
      <alignment horizontal="right" vertical="center"/>
    </xf>
    <xf numFmtId="0" fontId="16" fillId="0" borderId="20" xfId="2" applyFont="1" applyBorder="1" applyAlignment="1">
      <alignment horizontal="left" vertical="center"/>
    </xf>
    <xf numFmtId="4" fontId="16" fillId="0" borderId="19" xfId="3" applyNumberFormat="1" applyFont="1" applyFill="1" applyBorder="1" applyAlignment="1">
      <alignment vertical="center" wrapText="1"/>
    </xf>
    <xf numFmtId="0" fontId="16" fillId="0" borderId="19" xfId="4" applyFont="1" applyBorder="1" applyAlignment="1">
      <alignment vertical="center" wrapText="1"/>
    </xf>
    <xf numFmtId="172" fontId="12" fillId="0" borderId="0" xfId="15" applyNumberFormat="1"/>
    <xf numFmtId="4" fontId="4" fillId="0" borderId="0" xfId="7" applyNumberFormat="1" applyFont="1"/>
    <xf numFmtId="0" fontId="13" fillId="0" borderId="55" xfId="7" applyFont="1" applyBorder="1" applyAlignment="1">
      <alignment horizontal="center" vertical="center"/>
    </xf>
    <xf numFmtId="0" fontId="13" fillId="0" borderId="56" xfId="7" applyFont="1" applyBorder="1" applyAlignment="1">
      <alignment horizontal="left" vertical="center"/>
    </xf>
    <xf numFmtId="0" fontId="13" fillId="0" borderId="56" xfId="7" applyFont="1" applyBorder="1" applyAlignment="1">
      <alignment horizontal="center" vertical="center" wrapText="1"/>
    </xf>
    <xf numFmtId="2" fontId="13" fillId="0" borderId="56" xfId="7" applyNumberFormat="1" applyFont="1" applyBorder="1" applyAlignment="1">
      <alignment horizontal="center" vertical="center" wrapText="1"/>
    </xf>
    <xf numFmtId="0" fontId="13" fillId="0" borderId="19" xfId="7" applyFont="1" applyBorder="1" applyAlignment="1">
      <alignment horizontal="center" vertical="center"/>
    </xf>
    <xf numFmtId="0" fontId="13" fillId="0" borderId="19" xfId="7" applyFont="1" applyBorder="1" applyAlignment="1">
      <alignment horizontal="left" vertical="center"/>
    </xf>
    <xf numFmtId="0" fontId="13" fillId="0" borderId="19" xfId="7" applyFont="1" applyBorder="1" applyAlignment="1">
      <alignment horizontal="center" vertical="center" wrapText="1"/>
    </xf>
    <xf numFmtId="2" fontId="13" fillId="0" borderId="19" xfId="7" applyNumberFormat="1" applyFont="1" applyBorder="1" applyAlignment="1">
      <alignment horizontal="center" vertical="center" wrapText="1"/>
    </xf>
    <xf numFmtId="0" fontId="14" fillId="0" borderId="13" xfId="7" applyFont="1" applyBorder="1" applyAlignment="1">
      <alignment horizontal="left" vertical="center" indent="3"/>
    </xf>
    <xf numFmtId="0" fontId="14" fillId="0" borderId="19" xfId="7" applyFont="1" applyBorder="1" applyAlignment="1">
      <alignment horizontal="center" vertical="center" wrapText="1"/>
    </xf>
    <xf numFmtId="2" fontId="14" fillId="0" borderId="19" xfId="7" applyNumberFormat="1" applyFont="1" applyBorder="1" applyAlignment="1">
      <alignment horizontal="center" vertical="center" wrapText="1"/>
    </xf>
    <xf numFmtId="0" fontId="4" fillId="0" borderId="0" xfId="7" applyFont="1"/>
    <xf numFmtId="0" fontId="30" fillId="0" borderId="19" xfId="10" applyFont="1" applyBorder="1" applyAlignment="1">
      <alignment horizontal="center" vertical="center"/>
    </xf>
    <xf numFmtId="0" fontId="31" fillId="0" borderId="19" xfId="10" applyFont="1" applyBorder="1" applyAlignment="1">
      <alignment horizontal="left" vertical="center"/>
    </xf>
    <xf numFmtId="166" fontId="4" fillId="0" borderId="0" xfId="8" applyFont="1"/>
    <xf numFmtId="170" fontId="0" fillId="0" borderId="0" xfId="0" applyNumberFormat="1"/>
    <xf numFmtId="49" fontId="14" fillId="0" borderId="5" xfId="7" applyNumberFormat="1" applyFont="1" applyBorder="1" applyAlignment="1">
      <alignment vertical="center"/>
    </xf>
    <xf numFmtId="169" fontId="1" fillId="0" borderId="0" xfId="0" applyNumberFormat="1" applyFont="1" applyAlignment="1">
      <alignment horizontal="right"/>
    </xf>
    <xf numFmtId="165" fontId="2" fillId="0" borderId="0" xfId="0" applyNumberFormat="1" applyFont="1"/>
    <xf numFmtId="4" fontId="16" fillId="0" borderId="22" xfId="1" applyNumberFormat="1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2" fillId="0" borderId="0" xfId="0" applyFont="1"/>
    <xf numFmtId="0" fontId="1" fillId="0" borderId="0" xfId="0" applyFont="1" applyAlignment="1">
      <alignment horizontal="right"/>
    </xf>
    <xf numFmtId="0" fontId="2" fillId="0" borderId="1" xfId="0" applyFont="1" applyBorder="1"/>
    <xf numFmtId="0" fontId="3" fillId="0" borderId="1" xfId="0" applyFont="1" applyBorder="1" applyAlignment="1">
      <alignment horizontal="right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1" xfId="0" applyBorder="1"/>
    <xf numFmtId="0" fontId="5" fillId="0" borderId="1" xfId="0" applyFont="1" applyBorder="1" applyAlignment="1">
      <alignment horizontal="right" vertical="center"/>
    </xf>
    <xf numFmtId="0" fontId="5" fillId="0" borderId="2" xfId="0" applyFont="1" applyBorder="1" applyAlignment="1">
      <alignment horizontal="left"/>
    </xf>
    <xf numFmtId="0" fontId="0" fillId="0" borderId="2" xfId="0" applyBorder="1"/>
    <xf numFmtId="0" fontId="5" fillId="0" borderId="2" xfId="0" applyFont="1" applyBorder="1" applyAlignment="1">
      <alignment horizontal="center"/>
    </xf>
    <xf numFmtId="0" fontId="5" fillId="0" borderId="2" xfId="0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 applyAlignment="1">
      <alignment horizontal="right" vertical="center"/>
    </xf>
    <xf numFmtId="0" fontId="1" fillId="0" borderId="2" xfId="0" applyFont="1" applyBorder="1" applyAlignment="1">
      <alignment horizontal="left"/>
    </xf>
    <xf numFmtId="0" fontId="1" fillId="0" borderId="2" xfId="0" applyFont="1" applyBorder="1" applyAlignment="1">
      <alignment horizontal="right" vertic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3" xfId="0" applyBorder="1"/>
    <xf numFmtId="0" fontId="5" fillId="0" borderId="3" xfId="0" applyFont="1" applyBorder="1" applyAlignment="1">
      <alignment horizontal="right" vertical="center"/>
    </xf>
    <xf numFmtId="0" fontId="0" fillId="2" borderId="0" xfId="0" applyFill="1"/>
    <xf numFmtId="165" fontId="4" fillId="0" borderId="0" xfId="0" applyNumberFormat="1" applyFont="1" applyAlignment="1">
      <alignment horizontal="right" vertical="center"/>
    </xf>
    <xf numFmtId="165" fontId="5" fillId="0" borderId="1" xfId="0" applyNumberFormat="1" applyFont="1" applyBorder="1" applyAlignment="1">
      <alignment horizontal="right" vertical="center"/>
    </xf>
    <xf numFmtId="165" fontId="5" fillId="0" borderId="0" xfId="0" applyNumberFormat="1" applyFont="1" applyAlignment="1">
      <alignment horizontal="right" vertical="center"/>
    </xf>
    <xf numFmtId="165" fontId="1" fillId="0" borderId="1" xfId="0" applyNumberFormat="1" applyFont="1" applyBorder="1" applyAlignment="1">
      <alignment horizontal="right" vertical="center"/>
    </xf>
    <xf numFmtId="165" fontId="5" fillId="0" borderId="3" xfId="0" applyNumberFormat="1" applyFont="1" applyBorder="1" applyAlignment="1">
      <alignment horizontal="right" vertical="center"/>
    </xf>
    <xf numFmtId="0" fontId="8" fillId="0" borderId="0" xfId="0" applyFont="1" applyAlignment="1">
      <alignment horizontal="left"/>
    </xf>
    <xf numFmtId="0" fontId="9" fillId="0" borderId="0" xfId="0" applyFont="1"/>
    <xf numFmtId="0" fontId="8" fillId="0" borderId="0" xfId="0" applyFont="1" applyAlignment="1">
      <alignment horizontal="right"/>
    </xf>
    <xf numFmtId="164" fontId="10" fillId="0" borderId="1" xfId="0" applyNumberFormat="1" applyFont="1" applyBorder="1"/>
    <xf numFmtId="165" fontId="10" fillId="0" borderId="1" xfId="0" applyNumberFormat="1" applyFont="1" applyBorder="1"/>
    <xf numFmtId="0" fontId="15" fillId="0" borderId="20" xfId="1" applyFont="1" applyBorder="1" applyAlignment="1">
      <alignment horizontal="left" vertical="center"/>
    </xf>
    <xf numFmtId="2" fontId="15" fillId="0" borderId="19" xfId="2" applyNumberFormat="1" applyFont="1" applyBorder="1" applyAlignment="1">
      <alignment vertical="center" wrapText="1"/>
    </xf>
    <xf numFmtId="0" fontId="16" fillId="0" borderId="20" xfId="2" applyFont="1" applyBorder="1" applyAlignment="1">
      <alignment horizontal="center" vertical="center"/>
    </xf>
    <xf numFmtId="4" fontId="16" fillId="0" borderId="20" xfId="2" applyNumberFormat="1" applyFont="1" applyBorder="1" applyAlignment="1">
      <alignment horizontal="center" vertical="center"/>
    </xf>
    <xf numFmtId="169" fontId="4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70" fontId="5" fillId="0" borderId="0" xfId="0" applyNumberFormat="1" applyFont="1" applyAlignment="1">
      <alignment horizontal="right" vertical="center"/>
    </xf>
    <xf numFmtId="2" fontId="4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left"/>
    </xf>
    <xf numFmtId="169" fontId="0" fillId="0" borderId="1" xfId="0" applyNumberFormat="1" applyBorder="1"/>
    <xf numFmtId="169" fontId="5" fillId="0" borderId="2" xfId="0" applyNumberFormat="1" applyFont="1" applyBorder="1" applyAlignment="1">
      <alignment horizontal="center"/>
    </xf>
    <xf numFmtId="169" fontId="0" fillId="0" borderId="0" xfId="0" applyNumberFormat="1"/>
    <xf numFmtId="169" fontId="36" fillId="0" borderId="0" xfId="0" applyNumberFormat="1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16" fillId="0" borderId="19" xfId="2" applyFont="1" applyBorder="1" applyAlignment="1">
      <alignment horizontal="center" vertical="center"/>
    </xf>
    <xf numFmtId="4" fontId="16" fillId="0" borderId="20" xfId="1" applyNumberFormat="1" applyFont="1" applyBorder="1" applyAlignment="1">
      <alignment horizontal="center" vertical="center"/>
    </xf>
    <xf numFmtId="2" fontId="16" fillId="0" borderId="19" xfId="2" applyNumberFormat="1" applyFont="1" applyBorder="1" applyAlignment="1">
      <alignment vertical="center" wrapText="1"/>
    </xf>
    <xf numFmtId="49" fontId="16" fillId="0" borderId="19" xfId="1" applyNumberFormat="1" applyFont="1" applyBorder="1" applyAlignment="1">
      <alignment horizontal="center" vertical="center"/>
    </xf>
    <xf numFmtId="0" fontId="20" fillId="0" borderId="40" xfId="1" applyFont="1" applyBorder="1" applyAlignment="1">
      <alignment vertical="center"/>
    </xf>
    <xf numFmtId="0" fontId="20" fillId="0" borderId="20" xfId="1" applyFont="1" applyBorder="1" applyAlignment="1">
      <alignment horizontal="right" vertical="center"/>
    </xf>
    <xf numFmtId="49" fontId="16" fillId="0" borderId="20" xfId="15" applyNumberFormat="1" applyFont="1" applyBorder="1" applyAlignment="1">
      <alignment horizontal="center" vertical="center"/>
    </xf>
    <xf numFmtId="0" fontId="16" fillId="0" borderId="20" xfId="1" applyFont="1" applyBorder="1" applyAlignment="1">
      <alignment vertical="center"/>
    </xf>
    <xf numFmtId="0" fontId="15" fillId="0" borderId="21" xfId="15" applyFont="1" applyBorder="1" applyAlignment="1">
      <alignment horizontal="center" vertical="center" wrapText="1"/>
    </xf>
    <xf numFmtId="4" fontId="16" fillId="0" borderId="21" xfId="1" applyNumberFormat="1" applyFont="1" applyBorder="1" applyAlignment="1">
      <alignment vertical="center"/>
    </xf>
    <xf numFmtId="4" fontId="15" fillId="3" borderId="4" xfId="1" applyNumberFormat="1" applyFont="1" applyFill="1" applyBorder="1" applyAlignment="1">
      <alignment vertical="center" wrapText="1"/>
    </xf>
    <xf numFmtId="10" fontId="16" fillId="0" borderId="22" xfId="19" applyNumberFormat="1" applyFont="1" applyBorder="1" applyAlignment="1">
      <alignment vertical="center"/>
    </xf>
    <xf numFmtId="10" fontId="16" fillId="0" borderId="19" xfId="19" applyNumberFormat="1" applyFont="1" applyBorder="1" applyAlignment="1">
      <alignment vertical="center" wrapText="1"/>
    </xf>
    <xf numFmtId="4" fontId="14" fillId="6" borderId="19" xfId="7" applyNumberFormat="1" applyFont="1" applyFill="1" applyBorder="1" applyAlignment="1">
      <alignment horizontal="center" vertical="center"/>
    </xf>
    <xf numFmtId="170" fontId="4" fillId="0" borderId="0" xfId="0" applyNumberFormat="1" applyFont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2" fillId="0" borderId="2" xfId="0" applyFont="1" applyBorder="1"/>
    <xf numFmtId="0" fontId="1" fillId="0" borderId="1" xfId="0" applyFont="1" applyBorder="1" applyAlignment="1">
      <alignment horizontal="left" vertical="center" wrapText="1"/>
    </xf>
    <xf numFmtId="0" fontId="18" fillId="0" borderId="19" xfId="1" applyFont="1" applyBorder="1" applyAlignment="1">
      <alignment horizontal="center" vertical="center"/>
    </xf>
    <xf numFmtId="4" fontId="16" fillId="0" borderId="19" xfId="1" applyNumberFormat="1" applyFont="1" applyBorder="1" applyAlignment="1" applyProtection="1">
      <alignment horizontal="right" vertical="center"/>
      <protection locked="0"/>
    </xf>
    <xf numFmtId="49" fontId="16" fillId="0" borderId="20" xfId="2" applyNumberFormat="1" applyFont="1" applyBorder="1" applyAlignment="1">
      <alignment horizontal="left" vertical="center" wrapText="1"/>
    </xf>
    <xf numFmtId="0" fontId="16" fillId="0" borderId="20" xfId="2" applyFont="1" applyBorder="1" applyAlignment="1">
      <alignment horizontal="left" vertical="center" wrapText="1"/>
    </xf>
    <xf numFmtId="0" fontId="16" fillId="0" borderId="19" xfId="1" applyFont="1" applyBorder="1" applyAlignment="1">
      <alignment vertical="center" wrapText="1"/>
    </xf>
    <xf numFmtId="0" fontId="16" fillId="0" borderId="20" xfId="1" applyFont="1" applyBorder="1" applyAlignment="1">
      <alignment vertical="center" wrapText="1"/>
    </xf>
    <xf numFmtId="0" fontId="0" fillId="0" borderId="0" xfId="0" applyAlignment="1">
      <alignment horizontal="center"/>
    </xf>
    <xf numFmtId="164" fontId="1" fillId="0" borderId="0" xfId="0" applyNumberFormat="1" applyFont="1" applyAlignment="1">
      <alignment horizontal="right"/>
    </xf>
    <xf numFmtId="0" fontId="14" fillId="7" borderId="20" xfId="11" applyFont="1" applyFill="1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0" fontId="16" fillId="0" borderId="19" xfId="7" applyFont="1" applyBorder="1" applyAlignment="1">
      <alignment horizontal="center" vertical="center" wrapText="1"/>
    </xf>
    <xf numFmtId="0" fontId="14" fillId="0" borderId="19" xfId="11" applyFont="1" applyBorder="1" applyAlignment="1">
      <alignment vertical="center" wrapText="1"/>
    </xf>
    <xf numFmtId="0" fontId="16" fillId="0" borderId="55" xfId="7" applyFont="1" applyBorder="1" applyAlignment="1">
      <alignment horizontal="center" vertical="center"/>
    </xf>
    <xf numFmtId="0" fontId="16" fillId="0" borderId="19" xfId="7" applyFont="1" applyBorder="1" applyAlignment="1">
      <alignment horizontal="center" vertical="center"/>
    </xf>
    <xf numFmtId="0" fontId="16" fillId="0" borderId="19" xfId="7" applyFont="1" applyBorder="1" applyAlignment="1">
      <alignment horizontal="left" vertical="center" wrapText="1"/>
    </xf>
    <xf numFmtId="0" fontId="16" fillId="0" borderId="13" xfId="7" applyFont="1" applyBorder="1" applyAlignment="1">
      <alignment horizontal="center" vertical="center"/>
    </xf>
    <xf numFmtId="0" fontId="18" fillId="0" borderId="19" xfId="10" applyFont="1" applyBorder="1" applyAlignment="1">
      <alignment horizontal="center" vertical="center"/>
    </xf>
    <xf numFmtId="0" fontId="18" fillId="0" borderId="23" xfId="10" applyFont="1" applyBorder="1" applyAlignment="1">
      <alignment horizontal="center" vertical="center"/>
    </xf>
    <xf numFmtId="0" fontId="18" fillId="0" borderId="26" xfId="10" applyFont="1" applyBorder="1" applyAlignment="1">
      <alignment horizontal="left" vertical="center" wrapText="1"/>
    </xf>
    <xf numFmtId="0" fontId="14" fillId="0" borderId="19" xfId="11" applyFont="1" applyBorder="1" applyAlignment="1">
      <alignment horizontal="center" vertical="center"/>
    </xf>
    <xf numFmtId="0" fontId="14" fillId="0" borderId="20" xfId="11" applyFont="1" applyBorder="1" applyAlignment="1">
      <alignment vertical="center"/>
    </xf>
    <xf numFmtId="0" fontId="14" fillId="0" borderId="21" xfId="11" applyFont="1" applyBorder="1" applyAlignment="1">
      <alignment vertical="center"/>
    </xf>
    <xf numFmtId="0" fontId="13" fillId="0" borderId="21" xfId="11" applyFont="1" applyBorder="1" applyAlignment="1" applyProtection="1">
      <alignment vertical="center"/>
      <protection locked="0"/>
    </xf>
    <xf numFmtId="0" fontId="14" fillId="0" borderId="21" xfId="11" applyFont="1" applyBorder="1" applyAlignment="1" applyProtection="1">
      <alignment vertical="center"/>
      <protection locked="0"/>
    </xf>
    <xf numFmtId="0" fontId="16" fillId="4" borderId="20" xfId="2" applyFont="1" applyFill="1" applyBorder="1" applyAlignment="1">
      <alignment horizontal="center" vertical="center"/>
    </xf>
    <xf numFmtId="4" fontId="16" fillId="0" borderId="15" xfId="16" applyNumberFormat="1" applyFont="1" applyBorder="1" applyAlignment="1">
      <alignment vertical="center" wrapText="1"/>
    </xf>
    <xf numFmtId="4" fontId="16" fillId="0" borderId="23" xfId="16" applyNumberFormat="1" applyFont="1" applyBorder="1" applyAlignment="1">
      <alignment vertical="center" wrapText="1"/>
    </xf>
    <xf numFmtId="166" fontId="25" fillId="0" borderId="0" xfId="8" applyFont="1" applyAlignment="1">
      <alignment wrapText="1"/>
    </xf>
    <xf numFmtId="166" fontId="27" fillId="0" borderId="0" xfId="8" applyFont="1" applyAlignment="1">
      <alignment wrapText="1"/>
    </xf>
    <xf numFmtId="166" fontId="28" fillId="0" borderId="0" xfId="8" applyFont="1" applyAlignment="1">
      <alignment wrapText="1"/>
    </xf>
    <xf numFmtId="166" fontId="26" fillId="0" borderId="0" xfId="8" applyFont="1" applyAlignment="1">
      <alignment wrapText="1"/>
    </xf>
    <xf numFmtId="0" fontId="26" fillId="0" borderId="0" xfId="7" applyFont="1" applyAlignment="1">
      <alignment wrapText="1"/>
    </xf>
    <xf numFmtId="0" fontId="6" fillId="0" borderId="0" xfId="7" applyFont="1" applyAlignment="1">
      <alignment wrapText="1"/>
    </xf>
    <xf numFmtId="166" fontId="27" fillId="0" borderId="0" xfId="8" applyFont="1" applyAlignment="1">
      <alignment horizontal="left"/>
    </xf>
    <xf numFmtId="0" fontId="6" fillId="0" borderId="0" xfId="7" applyFont="1" applyAlignment="1">
      <alignment horizontal="left"/>
    </xf>
    <xf numFmtId="2" fontId="6" fillId="0" borderId="0" xfId="7" applyNumberFormat="1" applyFont="1" applyAlignment="1">
      <alignment horizontal="left"/>
    </xf>
    <xf numFmtId="0" fontId="20" fillId="0" borderId="40" xfId="1" applyFont="1" applyBorder="1" applyAlignment="1">
      <alignment horizontal="left" vertical="center" indent="2"/>
    </xf>
    <xf numFmtId="0" fontId="20" fillId="0" borderId="40" xfId="1" applyFont="1" applyBorder="1" applyAlignment="1">
      <alignment horizontal="left" vertical="center"/>
    </xf>
    <xf numFmtId="0" fontId="16" fillId="0" borderId="0" xfId="7" applyFont="1" applyAlignment="1">
      <alignment horizontal="center" vertical="center" wrapText="1"/>
    </xf>
    <xf numFmtId="164" fontId="16" fillId="0" borderId="0" xfId="7" applyNumberFormat="1" applyFont="1" applyAlignment="1">
      <alignment horizontal="center" vertical="center" wrapText="1"/>
    </xf>
    <xf numFmtId="166" fontId="28" fillId="0" borderId="0" xfId="8" applyFont="1" applyFill="1" applyBorder="1"/>
    <xf numFmtId="166" fontId="27" fillId="0" borderId="0" xfId="8" applyFont="1" applyFill="1" applyBorder="1"/>
    <xf numFmtId="166" fontId="26" fillId="0" borderId="0" xfId="8" applyFont="1" applyFill="1" applyBorder="1"/>
    <xf numFmtId="165" fontId="14" fillId="0" borderId="0" xfId="11" applyNumberFormat="1" applyFont="1" applyAlignment="1">
      <alignment horizontal="center" vertical="center"/>
    </xf>
    <xf numFmtId="4" fontId="12" fillId="0" borderId="0" xfId="12" applyNumberFormat="1"/>
    <xf numFmtId="165" fontId="16" fillId="0" borderId="0" xfId="9" applyNumberFormat="1" applyFont="1" applyAlignment="1">
      <alignment horizontal="center" vertical="center"/>
    </xf>
    <xf numFmtId="4" fontId="14" fillId="0" borderId="0" xfId="11" applyNumberFormat="1" applyFont="1" applyAlignment="1">
      <alignment horizontal="center" vertical="center"/>
    </xf>
    <xf numFmtId="4" fontId="14" fillId="0" borderId="22" xfId="11" applyNumberFormat="1" applyFont="1" applyBorder="1" applyAlignment="1">
      <alignment horizontal="center" vertical="center"/>
    </xf>
    <xf numFmtId="165" fontId="14" fillId="0" borderId="19" xfId="11" applyNumberFormat="1" applyFont="1" applyBorder="1" applyAlignment="1">
      <alignment horizontal="center" vertical="center"/>
    </xf>
    <xf numFmtId="0" fontId="16" fillId="4" borderId="19" xfId="1" applyFont="1" applyFill="1" applyBorder="1" applyAlignment="1">
      <alignment vertical="center" wrapText="1"/>
    </xf>
    <xf numFmtId="0" fontId="1" fillId="0" borderId="0" xfId="0" applyFont="1"/>
    <xf numFmtId="0" fontId="36" fillId="0" borderId="0" xfId="0" applyFont="1" applyAlignment="1">
      <alignment wrapText="1"/>
    </xf>
    <xf numFmtId="0" fontId="16" fillId="0" borderId="8" xfId="2" applyFont="1" applyBorder="1" applyAlignment="1">
      <alignment horizontal="center" vertical="center"/>
    </xf>
    <xf numFmtId="2" fontId="16" fillId="0" borderId="8" xfId="2" applyNumberFormat="1" applyFont="1" applyBorder="1" applyAlignment="1">
      <alignment vertical="center" wrapText="1"/>
    </xf>
    <xf numFmtId="0" fontId="16" fillId="0" borderId="13" xfId="2" applyFont="1" applyBorder="1" applyAlignment="1">
      <alignment horizontal="center" vertical="center"/>
    </xf>
    <xf numFmtId="4" fontId="16" fillId="0" borderId="0" xfId="1" applyNumberFormat="1" applyFont="1" applyAlignment="1">
      <alignment horizontal="center" vertical="center"/>
    </xf>
    <xf numFmtId="0" fontId="16" fillId="0" borderId="0" xfId="1" applyFont="1" applyAlignment="1">
      <alignment horizontal="center" vertical="center"/>
    </xf>
    <xf numFmtId="168" fontId="16" fillId="0" borderId="0" xfId="2" applyNumberFormat="1" applyFont="1" applyAlignment="1">
      <alignment horizontal="right" vertical="center"/>
    </xf>
    <xf numFmtId="4" fontId="16" fillId="0" borderId="0" xfId="2" applyNumberFormat="1" applyFont="1" applyAlignment="1">
      <alignment horizontal="right" vertical="center"/>
    </xf>
    <xf numFmtId="4" fontId="16" fillId="0" borderId="9" xfId="1" applyNumberFormat="1" applyFont="1" applyBorder="1" applyAlignment="1">
      <alignment vertical="center"/>
    </xf>
    <xf numFmtId="10" fontId="16" fillId="0" borderId="0" xfId="19" applyNumberFormat="1" applyFont="1" applyBorder="1" applyAlignment="1">
      <alignment vertical="center"/>
    </xf>
    <xf numFmtId="10" fontId="16" fillId="0" borderId="13" xfId="19" applyNumberFormat="1" applyFont="1" applyBorder="1" applyAlignment="1">
      <alignment vertical="center" wrapText="1"/>
    </xf>
    <xf numFmtId="0" fontId="16" fillId="0" borderId="56" xfId="7" applyFont="1" applyBorder="1" applyAlignment="1">
      <alignment horizontal="center" vertical="center" wrapText="1"/>
    </xf>
    <xf numFmtId="164" fontId="16" fillId="0" borderId="19" xfId="7" applyNumberFormat="1" applyFont="1" applyBorder="1" applyAlignment="1">
      <alignment horizontal="center" vertical="center" wrapText="1"/>
    </xf>
    <xf numFmtId="0" fontId="20" fillId="0" borderId="6" xfId="7" applyFont="1" applyBorder="1" applyAlignment="1">
      <alignment wrapText="1"/>
    </xf>
    <xf numFmtId="0" fontId="20" fillId="0" borderId="0" xfId="7" applyFont="1" applyAlignment="1">
      <alignment wrapText="1"/>
    </xf>
    <xf numFmtId="0" fontId="16" fillId="0" borderId="56" xfId="7" applyFont="1" applyBorder="1" applyAlignment="1">
      <alignment horizontal="left" vertical="center" wrapText="1"/>
    </xf>
    <xf numFmtId="0" fontId="16" fillId="0" borderId="13" xfId="7" applyFont="1" applyBorder="1" applyAlignment="1">
      <alignment horizontal="left" vertical="center" wrapText="1"/>
    </xf>
    <xf numFmtId="0" fontId="18" fillId="0" borderId="19" xfId="10" applyFont="1" applyBorder="1" applyAlignment="1">
      <alignment horizontal="left" vertical="center" wrapText="1"/>
    </xf>
    <xf numFmtId="0" fontId="18" fillId="0" borderId="19" xfId="4" applyFont="1" applyBorder="1" applyAlignment="1">
      <alignment horizontal="left" vertical="center" wrapText="1"/>
    </xf>
    <xf numFmtId="0" fontId="18" fillId="0" borderId="22" xfId="10" applyFont="1" applyBorder="1" applyAlignment="1">
      <alignment horizontal="left" vertical="center" wrapText="1"/>
    </xf>
    <xf numFmtId="0" fontId="7" fillId="0" borderId="6" xfId="7" applyFont="1" applyBorder="1" applyAlignment="1">
      <alignment vertical="center" wrapText="1"/>
    </xf>
    <xf numFmtId="0" fontId="7" fillId="0" borderId="0" xfId="7" applyFont="1" applyAlignment="1">
      <alignment horizontal="center" vertical="center" wrapText="1"/>
    </xf>
    <xf numFmtId="0" fontId="29" fillId="0" borderId="19" xfId="10" applyFont="1" applyBorder="1" applyAlignment="1">
      <alignment vertical="center" wrapText="1"/>
    </xf>
    <xf numFmtId="0" fontId="14" fillId="8" borderId="20" xfId="11" applyFont="1" applyFill="1" applyBorder="1" applyAlignment="1">
      <alignment horizontal="center" vertical="center"/>
    </xf>
    <xf numFmtId="0" fontId="14" fillId="8" borderId="19" xfId="11" applyFont="1" applyFill="1" applyBorder="1" applyAlignment="1">
      <alignment vertical="center" wrapText="1"/>
    </xf>
    <xf numFmtId="4" fontId="14" fillId="8" borderId="19" xfId="9" applyNumberFormat="1" applyFont="1" applyFill="1" applyBorder="1" applyAlignment="1">
      <alignment horizontal="center" vertical="center"/>
    </xf>
    <xf numFmtId="165" fontId="14" fillId="8" borderId="19" xfId="9" applyNumberFormat="1" applyFont="1" applyFill="1" applyBorder="1" applyAlignment="1">
      <alignment horizontal="right" vertical="center"/>
    </xf>
    <xf numFmtId="166" fontId="13" fillId="0" borderId="13" xfId="16" applyFont="1" applyBorder="1" applyAlignment="1">
      <alignment horizontal="center" vertical="top" wrapText="1"/>
    </xf>
    <xf numFmtId="0" fontId="16" fillId="0" borderId="23" xfId="9" applyFont="1" applyBorder="1" applyAlignment="1">
      <alignment horizontal="center" vertical="center"/>
    </xf>
    <xf numFmtId="0" fontId="16" fillId="0" borderId="23" xfId="9" applyFont="1" applyBorder="1" applyAlignment="1">
      <alignment horizontal="left" vertical="center" wrapText="1"/>
    </xf>
    <xf numFmtId="0" fontId="16" fillId="0" borderId="19" xfId="9" applyFont="1" applyBorder="1" applyAlignment="1">
      <alignment horizontal="center" vertical="center"/>
    </xf>
    <xf numFmtId="0" fontId="16" fillId="0" borderId="23" xfId="4" applyFont="1" applyBorder="1" applyAlignment="1">
      <alignment vertical="center" wrapText="1"/>
    </xf>
    <xf numFmtId="0" fontId="16" fillId="0" borderId="14" xfId="9" applyFont="1" applyBorder="1" applyAlignment="1">
      <alignment horizontal="center" vertical="center"/>
    </xf>
    <xf numFmtId="0" fontId="16" fillId="0" borderId="57" xfId="4" applyFont="1" applyBorder="1" applyAlignment="1">
      <alignment vertical="center" wrapText="1"/>
    </xf>
    <xf numFmtId="4" fontId="16" fillId="0" borderId="14" xfId="9" applyNumberFormat="1" applyFont="1" applyBorder="1" applyAlignment="1">
      <alignment horizontal="center" vertical="center"/>
    </xf>
    <xf numFmtId="0" fontId="0" fillId="9" borderId="4" xfId="0" applyFill="1" applyBorder="1"/>
    <xf numFmtId="4" fontId="0" fillId="0" borderId="4" xfId="0" applyNumberFormat="1" applyBorder="1"/>
    <xf numFmtId="4" fontId="0" fillId="0" borderId="4" xfId="0" applyNumberFormat="1" applyBorder="1" applyAlignment="1">
      <alignment horizontal="center"/>
    </xf>
    <xf numFmtId="172" fontId="16" fillId="5" borderId="27" xfId="17" applyNumberFormat="1" applyFont="1" applyFill="1" applyBorder="1" applyAlignment="1">
      <alignment horizontal="center" vertical="center"/>
    </xf>
    <xf numFmtId="172" fontId="16" fillId="5" borderId="15" xfId="18" applyNumberFormat="1" applyFont="1" applyFill="1" applyBorder="1" applyAlignment="1">
      <alignment horizontal="center" vertical="center"/>
    </xf>
    <xf numFmtId="172" fontId="16" fillId="5" borderId="57" xfId="18" applyNumberFormat="1" applyFont="1" applyFill="1" applyBorder="1" applyAlignment="1">
      <alignment horizontal="center" vertical="center"/>
    </xf>
    <xf numFmtId="2" fontId="16" fillId="0" borderId="20" xfId="2" applyNumberFormat="1" applyFont="1" applyBorder="1" applyAlignment="1">
      <alignment vertical="center" wrapText="1"/>
    </xf>
    <xf numFmtId="172" fontId="16" fillId="5" borderId="19" xfId="17" applyNumberFormat="1" applyFont="1" applyFill="1" applyBorder="1" applyAlignment="1">
      <alignment horizontal="center" vertical="center"/>
    </xf>
    <xf numFmtId="10" fontId="16" fillId="5" borderId="19" xfId="17" applyNumberFormat="1" applyFont="1" applyFill="1" applyBorder="1" applyAlignment="1">
      <alignment horizontal="center" vertical="center"/>
    </xf>
    <xf numFmtId="172" fontId="16" fillId="5" borderId="21" xfId="17" applyNumberFormat="1" applyFont="1" applyFill="1" applyBorder="1" applyAlignment="1">
      <alignment horizontal="center" vertical="center"/>
    </xf>
    <xf numFmtId="49" fontId="16" fillId="0" borderId="19" xfId="2" applyNumberFormat="1" applyFont="1" applyBorder="1" applyAlignment="1">
      <alignment horizontal="left" vertical="center" wrapText="1"/>
    </xf>
    <xf numFmtId="0" fontId="16" fillId="0" borderId="19" xfId="2" applyFont="1" applyBorder="1" applyAlignment="1">
      <alignment horizontal="left" vertical="center"/>
    </xf>
    <xf numFmtId="0" fontId="18" fillId="0" borderId="19" xfId="1" quotePrefix="1" applyFont="1" applyBorder="1" applyAlignment="1">
      <alignment horizontal="center" vertical="center"/>
    </xf>
    <xf numFmtId="0" fontId="16" fillId="0" borderId="19" xfId="2" applyFont="1" applyBorder="1" applyAlignment="1">
      <alignment horizontal="left" vertical="center" wrapText="1"/>
    </xf>
    <xf numFmtId="0" fontId="16" fillId="0" borderId="19" xfId="1" applyFont="1" applyBorder="1" applyAlignment="1">
      <alignment horizontal="left" vertical="center"/>
    </xf>
    <xf numFmtId="0" fontId="1" fillId="0" borderId="1" xfId="0" quotePrefix="1" applyFont="1" applyBorder="1" applyAlignment="1">
      <alignment horizontal="left" vertical="center" wrapText="1"/>
    </xf>
    <xf numFmtId="0" fontId="18" fillId="0" borderId="19" xfId="2" applyFont="1" applyBorder="1" applyAlignment="1">
      <alignment horizontal="center" vertical="center"/>
    </xf>
    <xf numFmtId="2" fontId="18" fillId="0" borderId="19" xfId="2" applyNumberFormat="1" applyFont="1" applyBorder="1" applyAlignment="1">
      <alignment vertical="center" wrapText="1"/>
    </xf>
    <xf numFmtId="0" fontId="18" fillId="4" borderId="20" xfId="2" applyFont="1" applyFill="1" applyBorder="1" applyAlignment="1">
      <alignment horizontal="center" vertical="center"/>
    </xf>
    <xf numFmtId="4" fontId="18" fillId="0" borderId="20" xfId="2" applyNumberFormat="1" applyFont="1" applyBorder="1" applyAlignment="1">
      <alignment horizontal="center" vertical="center"/>
    </xf>
    <xf numFmtId="4" fontId="16" fillId="0" borderId="21" xfId="1" applyNumberFormat="1" applyFont="1" applyBorder="1" applyAlignment="1">
      <alignment horizontal="right" vertical="center"/>
    </xf>
    <xf numFmtId="4" fontId="16" fillId="0" borderId="19" xfId="5" applyNumberFormat="1" applyFont="1" applyBorder="1" applyAlignment="1">
      <alignment horizontal="right" vertical="center"/>
    </xf>
    <xf numFmtId="0" fontId="16" fillId="0" borderId="69" xfId="2" applyFont="1" applyBorder="1" applyAlignment="1">
      <alignment horizontal="left" vertical="center" wrapText="1"/>
    </xf>
    <xf numFmtId="0" fontId="65" fillId="0" borderId="20" xfId="1562" applyFont="1" applyBorder="1" applyAlignment="1">
      <alignment horizontal="justify" vertical="center" wrapText="1"/>
    </xf>
    <xf numFmtId="2" fontId="16" fillId="0" borderId="70" xfId="2" applyNumberFormat="1" applyFont="1" applyBorder="1" applyAlignment="1">
      <alignment vertical="center" wrapText="1"/>
    </xf>
    <xf numFmtId="0" fontId="18" fillId="0" borderId="69" xfId="1" applyFont="1" applyBorder="1" applyAlignment="1">
      <alignment horizontal="center" vertical="center"/>
    </xf>
    <xf numFmtId="0" fontId="16" fillId="0" borderId="70" xfId="2" applyFont="1" applyBorder="1" applyAlignment="1">
      <alignment horizontal="center" vertical="center"/>
    </xf>
    <xf numFmtId="4" fontId="15" fillId="3" borderId="2" xfId="1" applyNumberFormat="1" applyFont="1" applyFill="1" applyBorder="1" applyAlignment="1">
      <alignment horizontal="left" vertical="center" wrapText="1"/>
    </xf>
    <xf numFmtId="4" fontId="16" fillId="0" borderId="29" xfId="2" applyNumberFormat="1" applyFont="1" applyBorder="1" applyAlignment="1">
      <alignment horizontal="right" vertical="center"/>
    </xf>
    <xf numFmtId="4" fontId="16" fillId="3" borderId="21" xfId="2" applyNumberFormat="1" applyFont="1" applyFill="1" applyBorder="1" applyAlignment="1">
      <alignment horizontal="right" vertical="center"/>
    </xf>
    <xf numFmtId="4" fontId="16" fillId="0" borderId="21" xfId="2" applyNumberFormat="1" applyFont="1" applyBorder="1" applyAlignment="1">
      <alignment horizontal="right" vertical="center"/>
    </xf>
    <xf numFmtId="4" fontId="16" fillId="0" borderId="21" xfId="1" applyNumberFormat="1" applyFont="1" applyBorder="1" applyAlignment="1" applyProtection="1">
      <alignment horizontal="right" vertical="center"/>
      <protection locked="0"/>
    </xf>
    <xf numFmtId="4" fontId="16" fillId="0" borderId="21" xfId="5" applyNumberFormat="1" applyFont="1" applyBorder="1" applyAlignment="1">
      <alignment horizontal="right" vertical="center"/>
    </xf>
    <xf numFmtId="4" fontId="16" fillId="0" borderId="21" xfId="4" applyNumberFormat="1" applyFont="1" applyBorder="1" applyAlignment="1" applyProtection="1">
      <alignment horizontal="right" vertical="center"/>
      <protection locked="0"/>
    </xf>
    <xf numFmtId="4" fontId="16" fillId="3" borderId="21" xfId="1" applyNumberFormat="1" applyFont="1" applyFill="1" applyBorder="1" applyAlignment="1">
      <alignment horizontal="right" vertical="center"/>
    </xf>
    <xf numFmtId="4" fontId="16" fillId="4" borderId="21" xfId="1" applyNumberFormat="1" applyFont="1" applyFill="1" applyBorder="1" applyAlignment="1">
      <alignment horizontal="right" vertical="center"/>
    </xf>
    <xf numFmtId="0" fontId="65" fillId="0" borderId="71" xfId="1562" applyFont="1" applyBorder="1" applyAlignment="1">
      <alignment horizontal="justify" vertical="center" wrapText="1"/>
    </xf>
    <xf numFmtId="0" fontId="65" fillId="0" borderId="71" xfId="1038" applyFont="1" applyBorder="1" applyAlignment="1">
      <alignment horizontal="center" vertical="center"/>
    </xf>
    <xf numFmtId="0" fontId="65" fillId="0" borderId="70" xfId="1562" applyFont="1" applyBorder="1" applyAlignment="1">
      <alignment horizontal="justify" vertical="center" wrapText="1"/>
    </xf>
    <xf numFmtId="0" fontId="65" fillId="0" borderId="70" xfId="1038" applyFont="1" applyBorder="1" applyAlignment="1">
      <alignment horizontal="center" vertical="center"/>
    </xf>
    <xf numFmtId="0" fontId="65" fillId="0" borderId="69" xfId="1562" applyFont="1" applyBorder="1" applyAlignment="1">
      <alignment horizontal="justify" vertical="center" wrapText="1"/>
    </xf>
    <xf numFmtId="0" fontId="65" fillId="0" borderId="69" xfId="1038" applyFont="1" applyBorder="1" applyAlignment="1">
      <alignment horizontal="center" vertical="center"/>
    </xf>
    <xf numFmtId="0" fontId="65" fillId="0" borderId="19" xfId="1562" applyFont="1" applyBorder="1" applyAlignment="1">
      <alignment horizontal="justify" vertical="center" wrapText="1"/>
    </xf>
    <xf numFmtId="0" fontId="65" fillId="0" borderId="19" xfId="1038" applyFont="1" applyBorder="1" applyAlignment="1">
      <alignment horizontal="center" vertical="center"/>
    </xf>
    <xf numFmtId="0" fontId="18" fillId="0" borderId="71" xfId="1" applyFont="1" applyBorder="1" applyAlignment="1">
      <alignment horizontal="center" vertical="center"/>
    </xf>
    <xf numFmtId="0" fontId="16" fillId="0" borderId="20" xfId="4" applyFont="1" applyBorder="1" applyAlignment="1">
      <alignment vertical="center" wrapText="1"/>
    </xf>
    <xf numFmtId="49" fontId="16" fillId="0" borderId="71" xfId="2" applyNumberFormat="1" applyFont="1" applyBorder="1" applyAlignment="1">
      <alignment horizontal="left" vertical="center" wrapText="1"/>
    </xf>
    <xf numFmtId="0" fontId="66" fillId="0" borderId="72" xfId="0" applyFont="1" applyBorder="1" applyAlignment="1">
      <alignment horizontal="left" vertical="center"/>
    </xf>
    <xf numFmtId="0" fontId="67" fillId="0" borderId="72" xfId="0" applyFont="1" applyBorder="1" applyAlignment="1">
      <alignment horizontal="center" vertical="center"/>
    </xf>
    <xf numFmtId="0" fontId="66" fillId="0" borderId="72" xfId="0" applyFont="1" applyBorder="1" applyAlignment="1">
      <alignment horizontal="right" vertical="center"/>
    </xf>
    <xf numFmtId="0" fontId="68" fillId="0" borderId="0" xfId="0" applyFont="1" applyAlignment="1">
      <alignment horizontal="left" vertical="center"/>
    </xf>
    <xf numFmtId="0" fontId="69" fillId="0" borderId="0" xfId="0" applyFont="1" applyAlignment="1">
      <alignment horizontal="left" vertical="center"/>
    </xf>
    <xf numFmtId="0" fontId="69" fillId="0" borderId="0" xfId="0" applyFont="1" applyAlignment="1">
      <alignment horizontal="right" vertical="center"/>
    </xf>
    <xf numFmtId="174" fontId="69" fillId="0" borderId="0" xfId="0" applyNumberFormat="1" applyFont="1" applyAlignment="1">
      <alignment horizontal="right" vertical="center"/>
    </xf>
    <xf numFmtId="0" fontId="69" fillId="0" borderId="3" xfId="0" applyFont="1" applyBorder="1" applyAlignment="1">
      <alignment horizontal="left" vertical="center"/>
    </xf>
    <xf numFmtId="0" fontId="71" fillId="0" borderId="3" xfId="0" applyFont="1" applyBorder="1" applyAlignment="1">
      <alignment horizontal="left" vertical="center"/>
    </xf>
    <xf numFmtId="0" fontId="71" fillId="0" borderId="3" xfId="0" applyFont="1" applyBorder="1" applyAlignment="1">
      <alignment horizontal="center" vertical="center"/>
    </xf>
    <xf numFmtId="0" fontId="71" fillId="0" borderId="0" xfId="0" applyFont="1" applyAlignment="1">
      <alignment horizontal="center" vertical="center"/>
    </xf>
    <xf numFmtId="0" fontId="67" fillId="0" borderId="3" xfId="0" applyFont="1" applyBorder="1" applyAlignment="1">
      <alignment horizontal="center" vertical="center"/>
    </xf>
    <xf numFmtId="0" fontId="67" fillId="0" borderId="0" xfId="0" applyFont="1" applyAlignment="1">
      <alignment horizontal="center" vertical="center"/>
    </xf>
    <xf numFmtId="0" fontId="67" fillId="0" borderId="0" xfId="0" applyFont="1" applyAlignment="1">
      <alignment horizontal="left" vertical="center" wrapText="1"/>
    </xf>
    <xf numFmtId="174" fontId="67" fillId="0" borderId="0" xfId="0" applyNumberFormat="1" applyFont="1" applyAlignment="1">
      <alignment horizontal="center" vertical="center"/>
    </xf>
    <xf numFmtId="4" fontId="67" fillId="0" borderId="0" xfId="0" applyNumberFormat="1" applyFont="1" applyAlignment="1">
      <alignment horizontal="center" vertical="center"/>
    </xf>
    <xf numFmtId="165" fontId="67" fillId="0" borderId="0" xfId="0" applyNumberFormat="1" applyFont="1" applyAlignment="1">
      <alignment horizontal="right" vertical="center"/>
    </xf>
    <xf numFmtId="0" fontId="71" fillId="0" borderId="3" xfId="0" applyFont="1" applyBorder="1" applyAlignment="1">
      <alignment horizontal="right" vertical="center"/>
    </xf>
    <xf numFmtId="165" fontId="67" fillId="0" borderId="3" xfId="0" applyNumberFormat="1" applyFont="1" applyBorder="1" applyAlignment="1">
      <alignment horizontal="right" vertical="center"/>
    </xf>
    <xf numFmtId="0" fontId="71" fillId="0" borderId="0" xfId="0" applyFont="1" applyAlignment="1">
      <alignment horizontal="right" vertical="center"/>
    </xf>
    <xf numFmtId="165" fontId="71" fillId="0" borderId="3" xfId="0" applyNumberFormat="1" applyFont="1" applyBorder="1" applyAlignment="1">
      <alignment horizontal="right" vertical="center"/>
    </xf>
    <xf numFmtId="165" fontId="71" fillId="0" borderId="0" xfId="0" applyNumberFormat="1" applyFont="1" applyAlignment="1">
      <alignment horizontal="right" vertical="center"/>
    </xf>
    <xf numFmtId="4" fontId="71" fillId="0" borderId="72" xfId="0" applyNumberFormat="1" applyFont="1" applyBorder="1" applyAlignment="1">
      <alignment horizontal="right" vertical="center"/>
    </xf>
    <xf numFmtId="0" fontId="67" fillId="0" borderId="0" xfId="0" applyFont="1" applyAlignment="1">
      <alignment horizontal="right" vertical="center"/>
    </xf>
    <xf numFmtId="4" fontId="4" fillId="0" borderId="0" xfId="0" applyNumberFormat="1" applyFont="1" applyAlignment="1">
      <alignment horizontal="right" vertical="center"/>
    </xf>
    <xf numFmtId="165" fontId="0" fillId="0" borderId="4" xfId="0" applyNumberFormat="1" applyBorder="1" applyAlignment="1">
      <alignment horizontal="center"/>
    </xf>
    <xf numFmtId="164" fontId="16" fillId="31" borderId="19" xfId="7" applyNumberFormat="1" applyFont="1" applyFill="1" applyBorder="1" applyAlignment="1">
      <alignment horizontal="center" vertical="center" wrapText="1"/>
    </xf>
    <xf numFmtId="0" fontId="16" fillId="31" borderId="19" xfId="7" applyFont="1" applyFill="1" applyBorder="1" applyAlignment="1">
      <alignment horizontal="center" vertical="center" wrapText="1"/>
    </xf>
    <xf numFmtId="165" fontId="14" fillId="31" borderId="19" xfId="9" applyNumberFormat="1" applyFont="1" applyFill="1" applyBorder="1" applyAlignment="1">
      <alignment horizontal="right" vertical="center"/>
    </xf>
    <xf numFmtId="165" fontId="14" fillId="31" borderId="19" xfId="11" applyNumberFormat="1" applyFont="1" applyFill="1" applyBorder="1" applyAlignment="1">
      <alignment horizontal="center" vertical="center"/>
    </xf>
    <xf numFmtId="0" fontId="13" fillId="31" borderId="19" xfId="7" applyFont="1" applyFill="1" applyBorder="1" applyAlignment="1">
      <alignment horizontal="center" vertical="center" wrapText="1"/>
    </xf>
    <xf numFmtId="2" fontId="13" fillId="31" borderId="19" xfId="7" applyNumberFormat="1" applyFont="1" applyFill="1" applyBorder="1" applyAlignment="1">
      <alignment horizontal="center" vertical="center" wrapText="1"/>
    </xf>
    <xf numFmtId="0" fontId="73" fillId="0" borderId="0" xfId="1756" applyFont="1" applyAlignment="1">
      <alignment horizontal="left" vertical="top"/>
    </xf>
    <xf numFmtId="0" fontId="72" fillId="0" borderId="0" xfId="1756" applyAlignment="1">
      <alignment horizontal="left" vertical="top"/>
    </xf>
    <xf numFmtId="0" fontId="72" fillId="0" borderId="0" xfId="1756" applyAlignment="1">
      <alignment horizontal="center" vertical="top"/>
    </xf>
    <xf numFmtId="43" fontId="0" fillId="0" borderId="0" xfId="1757" applyFont="1" applyAlignment="1">
      <alignment horizontal="left" vertical="top"/>
    </xf>
    <xf numFmtId="0" fontId="74" fillId="32" borderId="73" xfId="1756" applyFont="1" applyFill="1" applyBorder="1" applyAlignment="1">
      <alignment horizontal="left" vertical="top" wrapText="1"/>
    </xf>
    <xf numFmtId="0" fontId="74" fillId="32" borderId="73" xfId="1756" applyFont="1" applyFill="1" applyBorder="1" applyAlignment="1">
      <alignment horizontal="center" vertical="top" wrapText="1"/>
    </xf>
    <xf numFmtId="43" fontId="74" fillId="32" borderId="74" xfId="1757" applyFont="1" applyFill="1" applyBorder="1" applyAlignment="1">
      <alignment vertical="top" wrapText="1"/>
    </xf>
    <xf numFmtId="175" fontId="75" fillId="0" borderId="73" xfId="1756" applyNumberFormat="1" applyFont="1" applyBorder="1" applyAlignment="1">
      <alignment horizontal="left" vertical="top" wrapText="1"/>
    </xf>
    <xf numFmtId="0" fontId="74" fillId="0" borderId="74" xfId="1756" applyFont="1" applyBorder="1" applyAlignment="1">
      <alignment vertical="top" wrapText="1"/>
    </xf>
    <xf numFmtId="0" fontId="74" fillId="0" borderId="75" xfId="1756" applyFont="1" applyBorder="1" applyAlignment="1">
      <alignment horizontal="center" vertical="top" wrapText="1"/>
    </xf>
    <xf numFmtId="43" fontId="74" fillId="0" borderId="75" xfId="1757" applyFont="1" applyBorder="1" applyAlignment="1">
      <alignment vertical="top" wrapText="1"/>
    </xf>
    <xf numFmtId="175" fontId="76" fillId="0" borderId="73" xfId="1756" applyNumberFormat="1" applyFont="1" applyBorder="1" applyAlignment="1">
      <alignment horizontal="left" vertical="top" wrapText="1"/>
    </xf>
    <xf numFmtId="0" fontId="73" fillId="0" borderId="73" xfId="1756" applyFont="1" applyBorder="1" applyAlignment="1">
      <alignment horizontal="left" vertical="top" wrapText="1"/>
    </xf>
    <xf numFmtId="0" fontId="73" fillId="0" borderId="73" xfId="1756" applyFont="1" applyBorder="1" applyAlignment="1">
      <alignment horizontal="center" vertical="top" wrapText="1"/>
    </xf>
    <xf numFmtId="43" fontId="76" fillId="0" borderId="74" xfId="1757" applyFont="1" applyBorder="1" applyAlignment="1">
      <alignment vertical="top" wrapText="1"/>
    </xf>
    <xf numFmtId="0" fontId="72" fillId="0" borderId="73" xfId="1756" applyBorder="1" applyAlignment="1">
      <alignment horizontal="left" vertical="top" wrapText="1"/>
    </xf>
    <xf numFmtId="0" fontId="16" fillId="5" borderId="19" xfId="2" applyFont="1" applyFill="1" applyBorder="1" applyAlignment="1">
      <alignment horizontal="center" vertical="center"/>
    </xf>
    <xf numFmtId="4" fontId="77" fillId="0" borderId="4" xfId="1349" applyNumberFormat="1" applyFont="1" applyBorder="1" applyAlignment="1">
      <alignment horizontal="right" vertical="center"/>
    </xf>
    <xf numFmtId="4" fontId="16" fillId="5" borderId="19" xfId="1" applyNumberFormat="1" applyFont="1" applyFill="1" applyBorder="1" applyAlignment="1" applyProtection="1">
      <alignment horizontal="right" vertical="center"/>
      <protection locked="0"/>
    </xf>
    <xf numFmtId="0" fontId="78" fillId="0" borderId="0" xfId="1349" applyFont="1"/>
    <xf numFmtId="0" fontId="79" fillId="0" borderId="0" xfId="1349" applyFont="1" applyAlignment="1">
      <alignment horizontal="center" vertical="center"/>
    </xf>
    <xf numFmtId="0" fontId="79" fillId="0" borderId="4" xfId="1349" applyFont="1" applyBorder="1" applyAlignment="1">
      <alignment horizontal="center" vertical="center"/>
    </xf>
    <xf numFmtId="0" fontId="79" fillId="0" borderId="4" xfId="1349" applyFont="1" applyBorder="1" applyAlignment="1">
      <alignment horizontal="center" vertical="center" wrapText="1"/>
    </xf>
    <xf numFmtId="0" fontId="77" fillId="0" borderId="4" xfId="1349" applyFont="1" applyBorder="1" applyAlignment="1">
      <alignment horizontal="center" vertical="center"/>
    </xf>
    <xf numFmtId="0" fontId="77" fillId="0" borderId="4" xfId="1349" applyFont="1" applyBorder="1" applyAlignment="1">
      <alignment horizontal="left" vertical="center" wrapText="1"/>
    </xf>
    <xf numFmtId="166" fontId="12" fillId="0" borderId="0" xfId="1" applyNumberFormat="1"/>
    <xf numFmtId="43" fontId="12" fillId="0" borderId="0" xfId="1" applyNumberFormat="1"/>
    <xf numFmtId="0" fontId="81" fillId="0" borderId="0" xfId="1758" applyFont="1" applyAlignment="1">
      <alignment horizontal="left" vertical="top"/>
    </xf>
    <xf numFmtId="0" fontId="80" fillId="0" borderId="0" xfId="1758" applyAlignment="1">
      <alignment horizontal="left" vertical="top"/>
    </xf>
    <xf numFmtId="0" fontId="80" fillId="33" borderId="73" xfId="1758" applyFill="1" applyBorder="1" applyAlignment="1">
      <alignment horizontal="left" vertical="top" wrapText="1"/>
    </xf>
    <xf numFmtId="0" fontId="80" fillId="33" borderId="73" xfId="1758" applyFill="1" applyBorder="1" applyAlignment="1">
      <alignment horizontal="center" vertical="top" wrapText="1"/>
    </xf>
    <xf numFmtId="175" fontId="77" fillId="0" borderId="73" xfId="1758" applyNumberFormat="1" applyFont="1" applyBorder="1" applyAlignment="1">
      <alignment horizontal="left" vertical="top" wrapText="1"/>
    </xf>
    <xf numFmtId="0" fontId="12" fillId="0" borderId="73" xfId="1758" applyFont="1" applyBorder="1" applyAlignment="1">
      <alignment horizontal="left" vertical="top" wrapText="1"/>
    </xf>
    <xf numFmtId="176" fontId="77" fillId="0" borderId="73" xfId="1759" applyNumberFormat="1" applyFont="1" applyBorder="1" applyAlignment="1">
      <alignment horizontal="left" vertical="top" wrapText="1"/>
    </xf>
    <xf numFmtId="0" fontId="80" fillId="0" borderId="73" xfId="1758" applyBorder="1" applyAlignment="1">
      <alignment horizontal="center" vertical="top" wrapText="1"/>
    </xf>
    <xf numFmtId="176" fontId="77" fillId="0" borderId="73" xfId="1759" applyNumberFormat="1" applyFont="1" applyBorder="1" applyAlignment="1">
      <alignment horizontal="right" vertical="top" wrapText="1"/>
    </xf>
    <xf numFmtId="176" fontId="77" fillId="0" borderId="73" xfId="1758" applyNumberFormat="1" applyFont="1" applyBorder="1" applyAlignment="1">
      <alignment horizontal="right" vertical="top" wrapText="1"/>
    </xf>
    <xf numFmtId="175" fontId="77" fillId="0" borderId="77" xfId="1758" applyNumberFormat="1" applyFont="1" applyBorder="1" applyAlignment="1">
      <alignment horizontal="left" vertical="top" wrapText="1"/>
    </xf>
    <xf numFmtId="0" fontId="12" fillId="0" borderId="75" xfId="1758" applyFont="1" applyBorder="1" applyAlignment="1">
      <alignment horizontal="left" vertical="top" wrapText="1"/>
    </xf>
    <xf numFmtId="176" fontId="77" fillId="0" borderId="75" xfId="1759" applyNumberFormat="1" applyFont="1" applyBorder="1" applyAlignment="1">
      <alignment horizontal="left" vertical="top" wrapText="1"/>
    </xf>
    <xf numFmtId="176" fontId="77" fillId="0" borderId="78" xfId="1759" applyNumberFormat="1" applyFont="1" applyBorder="1" applyAlignment="1">
      <alignment horizontal="left" vertical="top" wrapText="1"/>
    </xf>
    <xf numFmtId="0" fontId="80" fillId="0" borderId="78" xfId="1758" applyBorder="1" applyAlignment="1">
      <alignment horizontal="center" vertical="top" wrapText="1"/>
    </xf>
    <xf numFmtId="176" fontId="77" fillId="0" borderId="78" xfId="1759" applyNumberFormat="1" applyFont="1" applyBorder="1" applyAlignment="1">
      <alignment horizontal="right" vertical="top" wrapText="1"/>
    </xf>
    <xf numFmtId="0" fontId="80" fillId="0" borderId="76" xfId="1758" applyBorder="1" applyAlignment="1">
      <alignment horizontal="center" vertical="top" wrapText="1"/>
    </xf>
    <xf numFmtId="176" fontId="79" fillId="0" borderId="73" xfId="1758" applyNumberFormat="1" applyFont="1" applyBorder="1" applyAlignment="1">
      <alignment horizontal="right" vertical="top" wrapText="1"/>
    </xf>
    <xf numFmtId="0" fontId="12" fillId="0" borderId="73" xfId="1758" applyFont="1" applyBorder="1" applyAlignment="1">
      <alignment horizontal="center" vertical="top" wrapText="1"/>
    </xf>
    <xf numFmtId="9" fontId="80" fillId="0" borderId="73" xfId="1760" applyFont="1" applyBorder="1" applyAlignment="1">
      <alignment horizontal="left" vertical="top" wrapText="1"/>
    </xf>
    <xf numFmtId="0" fontId="80" fillId="0" borderId="73" xfId="1758" applyBorder="1" applyAlignment="1">
      <alignment horizontal="left" vertical="top" wrapText="1"/>
    </xf>
    <xf numFmtId="176" fontId="79" fillId="34" borderId="73" xfId="1758" applyNumberFormat="1" applyFont="1" applyFill="1" applyBorder="1" applyAlignment="1">
      <alignment horizontal="right" vertical="top" wrapText="1"/>
    </xf>
    <xf numFmtId="0" fontId="20" fillId="35" borderId="74" xfId="1758" applyFont="1" applyFill="1" applyBorder="1" applyAlignment="1">
      <alignment vertical="top" wrapText="1"/>
    </xf>
    <xf numFmtId="0" fontId="20" fillId="35" borderId="75" xfId="1758" applyFont="1" applyFill="1" applyBorder="1" applyAlignment="1">
      <alignment vertical="top" wrapText="1"/>
    </xf>
    <xf numFmtId="0" fontId="20" fillId="35" borderId="75" xfId="1758" applyFont="1" applyFill="1" applyBorder="1" applyAlignment="1">
      <alignment horizontal="right" vertical="top" wrapText="1"/>
    </xf>
    <xf numFmtId="10" fontId="20" fillId="35" borderId="76" xfId="1760" applyNumberFormat="1" applyFont="1" applyFill="1" applyBorder="1" applyAlignment="1">
      <alignment vertical="top" wrapText="1"/>
    </xf>
    <xf numFmtId="0" fontId="16" fillId="0" borderId="0" xfId="1758" applyFont="1" applyAlignment="1">
      <alignment horizontal="left" vertical="top"/>
    </xf>
    <xf numFmtId="177" fontId="12" fillId="0" borderId="0" xfId="19" applyNumberFormat="1" applyFont="1"/>
    <xf numFmtId="4" fontId="12" fillId="0" borderId="0" xfId="15" applyNumberFormat="1"/>
    <xf numFmtId="178" fontId="12" fillId="0" borderId="0" xfId="15" applyNumberFormat="1"/>
    <xf numFmtId="0" fontId="5" fillId="0" borderId="33" xfId="1" applyFont="1" applyBorder="1" applyAlignment="1">
      <alignment horizontal="center" vertical="center"/>
    </xf>
    <xf numFmtId="0" fontId="5" fillId="0" borderId="32" xfId="1" applyFont="1" applyBorder="1" applyAlignment="1">
      <alignment horizontal="center" vertical="center"/>
    </xf>
    <xf numFmtId="0" fontId="5" fillId="0" borderId="34" xfId="1" applyFont="1" applyBorder="1" applyAlignment="1">
      <alignment horizontal="center" vertical="center"/>
    </xf>
    <xf numFmtId="0" fontId="7" fillId="0" borderId="41" xfId="1" applyFont="1" applyBorder="1" applyAlignment="1">
      <alignment horizontal="center" vertical="center"/>
    </xf>
    <xf numFmtId="0" fontId="7" fillId="0" borderId="42" xfId="1" applyFont="1" applyBorder="1" applyAlignment="1">
      <alignment horizontal="center" vertical="center"/>
    </xf>
    <xf numFmtId="0" fontId="7" fillId="0" borderId="43" xfId="1" applyFont="1" applyBorder="1" applyAlignment="1">
      <alignment horizontal="center" vertical="center"/>
    </xf>
    <xf numFmtId="0" fontId="7" fillId="0" borderId="35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0" fontId="21" fillId="0" borderId="5" xfId="1" applyFont="1" applyBorder="1" applyAlignment="1">
      <alignment horizontal="center" vertical="center"/>
    </xf>
    <xf numFmtId="0" fontId="21" fillId="0" borderId="6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vertical="center"/>
    </xf>
    <xf numFmtId="0" fontId="21" fillId="0" borderId="10" xfId="1" applyFont="1" applyBorder="1" applyAlignment="1">
      <alignment horizontal="center" vertical="center"/>
    </xf>
    <xf numFmtId="0" fontId="21" fillId="0" borderId="1" xfId="1" applyFont="1" applyBorder="1" applyAlignment="1">
      <alignment horizontal="center" vertical="center"/>
    </xf>
    <xf numFmtId="0" fontId="21" fillId="0" borderId="46" xfId="1" applyFont="1" applyBorder="1" applyAlignment="1">
      <alignment horizontal="center" vertical="center"/>
    </xf>
    <xf numFmtId="0" fontId="22" fillId="0" borderId="5" xfId="1" applyFont="1" applyBorder="1" applyAlignment="1">
      <alignment horizontal="center" vertical="center" wrapText="1"/>
    </xf>
    <xf numFmtId="0" fontId="22" fillId="0" borderId="6" xfId="1" applyFont="1" applyBorder="1" applyAlignment="1">
      <alignment horizontal="center" vertical="center" wrapText="1"/>
    </xf>
    <xf numFmtId="0" fontId="22" fillId="0" borderId="48" xfId="1" applyFont="1" applyBorder="1" applyAlignment="1">
      <alignment horizontal="center" vertical="center" wrapText="1"/>
    </xf>
    <xf numFmtId="0" fontId="22" fillId="0" borderId="8" xfId="1" applyFont="1" applyBorder="1" applyAlignment="1">
      <alignment horizontal="center" vertical="center" wrapText="1"/>
    </xf>
    <xf numFmtId="0" fontId="22" fillId="0" borderId="0" xfId="1" applyFont="1" applyAlignment="1">
      <alignment horizontal="center" vertical="center" wrapText="1"/>
    </xf>
    <xf numFmtId="0" fontId="22" fillId="0" borderId="49" xfId="1" applyFont="1" applyBorder="1" applyAlignment="1">
      <alignment horizontal="center" vertical="center" wrapText="1"/>
    </xf>
    <xf numFmtId="0" fontId="22" fillId="0" borderId="52" xfId="1" applyFont="1" applyBorder="1" applyAlignment="1">
      <alignment horizontal="center" vertical="center" wrapText="1"/>
    </xf>
    <xf numFmtId="0" fontId="22" fillId="0" borderId="51" xfId="1" applyFont="1" applyBorder="1" applyAlignment="1">
      <alignment horizontal="center" vertical="center" wrapText="1"/>
    </xf>
    <xf numFmtId="0" fontId="22" fillId="0" borderId="53" xfId="1" applyFont="1" applyBorder="1" applyAlignment="1">
      <alignment horizontal="center" vertical="center" wrapText="1"/>
    </xf>
    <xf numFmtId="0" fontId="5" fillId="0" borderId="31" xfId="1" applyFont="1" applyBorder="1" applyAlignment="1">
      <alignment horizontal="center" vertical="center" wrapText="1"/>
    </xf>
    <xf numFmtId="0" fontId="7" fillId="0" borderId="36" xfId="1" applyFont="1" applyBorder="1" applyAlignment="1">
      <alignment horizontal="center" vertical="center" wrapText="1"/>
    </xf>
    <xf numFmtId="0" fontId="20" fillId="3" borderId="40" xfId="1" applyFont="1" applyFill="1" applyBorder="1" applyAlignment="1">
      <alignment horizontal="left" vertical="center"/>
    </xf>
    <xf numFmtId="0" fontId="20" fillId="3" borderId="22" xfId="1" applyFont="1" applyFill="1" applyBorder="1" applyAlignment="1">
      <alignment horizontal="left" vertical="center"/>
    </xf>
    <xf numFmtId="0" fontId="20" fillId="3" borderId="21" xfId="1" applyFont="1" applyFill="1" applyBorder="1" applyAlignment="1">
      <alignment horizontal="left" vertical="center"/>
    </xf>
    <xf numFmtId="0" fontId="21" fillId="0" borderId="41" xfId="1" applyFont="1" applyBorder="1" applyAlignment="1">
      <alignment horizontal="center" vertical="center"/>
    </xf>
    <xf numFmtId="0" fontId="21" fillId="0" borderId="42" xfId="1" applyFont="1" applyBorder="1" applyAlignment="1">
      <alignment horizontal="center" vertical="center"/>
    </xf>
    <xf numFmtId="0" fontId="21" fillId="0" borderId="43" xfId="1" applyFont="1" applyBorder="1" applyAlignment="1">
      <alignment horizontal="center" vertical="center"/>
    </xf>
    <xf numFmtId="0" fontId="21" fillId="0" borderId="35" xfId="1" applyFont="1" applyBorder="1" applyAlignment="1">
      <alignment horizontal="center" vertical="center"/>
    </xf>
    <xf numFmtId="0" fontId="21" fillId="0" borderId="11" xfId="1" applyFont="1" applyBorder="1" applyAlignment="1">
      <alignment horizontal="center" vertical="center"/>
    </xf>
    <xf numFmtId="0" fontId="21" fillId="0" borderId="44" xfId="1" applyFont="1" applyBorder="1" applyAlignment="1">
      <alignment horizontal="center" vertical="center"/>
    </xf>
    <xf numFmtId="0" fontId="21" fillId="0" borderId="45" xfId="1" applyFont="1" applyBorder="1" applyAlignment="1">
      <alignment horizontal="center" vertical="center"/>
    </xf>
    <xf numFmtId="0" fontId="12" fillId="0" borderId="0" xfId="1" quotePrefix="1" applyAlignment="1">
      <alignment horizontal="left" vertical="center" wrapText="1"/>
    </xf>
    <xf numFmtId="0" fontId="12" fillId="0" borderId="0" xfId="1" applyAlignment="1">
      <alignment horizontal="left" vertical="center" wrapText="1"/>
    </xf>
    <xf numFmtId="0" fontId="12" fillId="0" borderId="9" xfId="1" applyBorder="1" applyAlignment="1">
      <alignment horizontal="left" vertical="center" wrapText="1"/>
    </xf>
    <xf numFmtId="0" fontId="12" fillId="0" borderId="6" xfId="1" applyBorder="1" applyAlignment="1">
      <alignment horizontal="left" vertical="center" wrapText="1"/>
    </xf>
    <xf numFmtId="0" fontId="12" fillId="0" borderId="7" xfId="1" applyBorder="1" applyAlignment="1">
      <alignment horizontal="left" vertical="center" wrapText="1"/>
    </xf>
    <xf numFmtId="0" fontId="13" fillId="0" borderId="10" xfId="1" applyFont="1" applyBorder="1" applyAlignment="1">
      <alignment horizontal="left" vertical="center" wrapText="1"/>
    </xf>
    <xf numFmtId="0" fontId="13" fillId="0" borderId="1" xfId="1" applyFont="1" applyBorder="1" applyAlignment="1">
      <alignment horizontal="left" vertical="center" wrapText="1"/>
    </xf>
    <xf numFmtId="0" fontId="13" fillId="0" borderId="11" xfId="1" applyFont="1" applyBorder="1" applyAlignment="1">
      <alignment horizontal="left" vertical="center" wrapText="1"/>
    </xf>
    <xf numFmtId="0" fontId="13" fillId="0" borderId="10" xfId="2" applyFont="1" applyBorder="1" applyAlignment="1">
      <alignment horizontal="center" vertical="center"/>
    </xf>
    <xf numFmtId="0" fontId="13" fillId="0" borderId="1" xfId="2" applyFont="1" applyBorder="1" applyAlignment="1">
      <alignment horizontal="center" vertical="center"/>
    </xf>
    <xf numFmtId="0" fontId="13" fillId="0" borderId="11" xfId="2" applyFont="1" applyBorder="1" applyAlignment="1">
      <alignment horizontal="center" vertical="center"/>
    </xf>
    <xf numFmtId="0" fontId="13" fillId="0" borderId="5" xfId="2" applyFont="1" applyBorder="1" applyAlignment="1">
      <alignment horizontal="center" vertical="center"/>
    </xf>
    <xf numFmtId="0" fontId="13" fillId="0" borderId="6" xfId="2" applyFont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8" xfId="2" applyFont="1" applyBorder="1" applyAlignment="1">
      <alignment horizontal="center" vertical="center"/>
    </xf>
    <xf numFmtId="0" fontId="13" fillId="0" borderId="0" xfId="2" applyFont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4" fontId="15" fillId="0" borderId="12" xfId="3" applyNumberFormat="1" applyFont="1" applyBorder="1" applyAlignment="1">
      <alignment horizontal="center" vertical="center" wrapText="1"/>
    </xf>
    <xf numFmtId="4" fontId="15" fillId="0" borderId="13" xfId="3" applyNumberFormat="1" applyFont="1" applyBorder="1" applyAlignment="1">
      <alignment horizontal="center" vertical="center" wrapText="1"/>
    </xf>
    <xf numFmtId="167" fontId="15" fillId="0" borderId="12" xfId="3" applyNumberFormat="1" applyFont="1" applyBorder="1" applyAlignment="1">
      <alignment horizontal="center" vertical="center" wrapText="1"/>
    </xf>
    <xf numFmtId="167" fontId="15" fillId="0" borderId="9" xfId="3" applyNumberFormat="1" applyFont="1" applyBorder="1" applyAlignment="1">
      <alignment horizontal="center" vertical="center" wrapText="1"/>
    </xf>
    <xf numFmtId="166" fontId="15" fillId="0" borderId="12" xfId="3" applyFont="1" applyBorder="1" applyAlignment="1">
      <alignment horizontal="center" vertical="center" wrapText="1"/>
    </xf>
    <xf numFmtId="166" fontId="15" fillId="0" borderId="13" xfId="3" applyFont="1" applyBorder="1" applyAlignment="1">
      <alignment horizontal="center" vertical="center" wrapText="1"/>
    </xf>
    <xf numFmtId="167" fontId="15" fillId="0" borderId="13" xfId="3" applyNumberFormat="1" applyFont="1" applyBorder="1" applyAlignment="1">
      <alignment horizontal="center" vertical="center" wrapText="1"/>
    </xf>
    <xf numFmtId="0" fontId="15" fillId="0" borderId="12" xfId="1" applyFont="1" applyBorder="1" applyAlignment="1">
      <alignment horizontal="center" vertical="center" wrapText="1"/>
    </xf>
    <xf numFmtId="0" fontId="15" fillId="0" borderId="13" xfId="1" applyFont="1" applyBorder="1" applyAlignment="1">
      <alignment horizontal="center" vertical="center" wrapText="1"/>
    </xf>
    <xf numFmtId="0" fontId="15" fillId="0" borderId="14" xfId="1" applyFont="1" applyBorder="1" applyAlignment="1">
      <alignment horizontal="center" vertical="center" wrapText="1"/>
    </xf>
    <xf numFmtId="0" fontId="16" fillId="0" borderId="20" xfId="1" applyFont="1" applyBorder="1" applyAlignment="1">
      <alignment horizontal="left" vertical="center" wrapText="1"/>
    </xf>
    <xf numFmtId="0" fontId="16" fillId="0" borderId="21" xfId="1" applyFont="1" applyBorder="1" applyAlignment="1">
      <alignment horizontal="left" vertical="center" wrapText="1"/>
    </xf>
    <xf numFmtId="49" fontId="16" fillId="0" borderId="16" xfId="15" applyNumberFormat="1" applyFont="1" applyBorder="1" applyAlignment="1">
      <alignment horizontal="right" vertical="center"/>
    </xf>
    <xf numFmtId="49" fontId="16" fillId="0" borderId="18" xfId="15" applyNumberFormat="1" applyFont="1" applyBorder="1" applyAlignment="1">
      <alignment horizontal="right" vertical="center"/>
    </xf>
    <xf numFmtId="49" fontId="16" fillId="0" borderId="17" xfId="15" applyNumberFormat="1" applyFont="1" applyBorder="1" applyAlignment="1">
      <alignment horizontal="right" vertical="center"/>
    </xf>
    <xf numFmtId="49" fontId="16" fillId="0" borderId="60" xfId="15" applyNumberFormat="1" applyFont="1" applyBorder="1" applyAlignment="1">
      <alignment horizontal="right" vertical="center"/>
    </xf>
    <xf numFmtId="49" fontId="16" fillId="0" borderId="61" xfId="15" applyNumberFormat="1" applyFont="1" applyBorder="1" applyAlignment="1">
      <alignment horizontal="right" vertical="center"/>
    </xf>
    <xf numFmtId="49" fontId="16" fillId="0" borderId="62" xfId="15" applyNumberFormat="1" applyFont="1" applyBorder="1" applyAlignment="1">
      <alignment horizontal="right" vertical="center"/>
    </xf>
    <xf numFmtId="49" fontId="13" fillId="0" borderId="12" xfId="15" applyNumberFormat="1" applyFont="1" applyBorder="1" applyAlignment="1">
      <alignment horizontal="center" vertical="center"/>
    </xf>
    <xf numFmtId="49" fontId="13" fillId="0" borderId="13" xfId="15" applyNumberFormat="1" applyFont="1" applyBorder="1" applyAlignment="1">
      <alignment horizontal="center" vertical="center"/>
    </xf>
    <xf numFmtId="49" fontId="13" fillId="0" borderId="14" xfId="15" applyNumberFormat="1" applyFont="1" applyBorder="1" applyAlignment="1">
      <alignment horizontal="center" vertical="center"/>
    </xf>
    <xf numFmtId="0" fontId="13" fillId="0" borderId="5" xfId="15" applyFont="1" applyBorder="1" applyAlignment="1">
      <alignment horizontal="center" vertical="center" wrapText="1"/>
    </xf>
    <xf numFmtId="0" fontId="13" fillId="0" borderId="6" xfId="15" applyFont="1" applyBorder="1" applyAlignment="1">
      <alignment horizontal="center" vertical="center" wrapText="1"/>
    </xf>
    <xf numFmtId="0" fontId="13" fillId="0" borderId="7" xfId="15" applyFont="1" applyBorder="1" applyAlignment="1">
      <alignment horizontal="center" vertical="center" wrapText="1"/>
    </xf>
    <xf numFmtId="0" fontId="13" fillId="0" borderId="10" xfId="15" applyFont="1" applyBorder="1" applyAlignment="1">
      <alignment horizontal="center" vertical="center" wrapText="1"/>
    </xf>
    <xf numFmtId="0" fontId="13" fillId="0" borderId="1" xfId="15" applyFont="1" applyBorder="1" applyAlignment="1">
      <alignment horizontal="center" vertical="center" wrapText="1"/>
    </xf>
    <xf numFmtId="0" fontId="13" fillId="0" borderId="11" xfId="15" applyFont="1" applyBorder="1" applyAlignment="1">
      <alignment horizontal="center" vertical="center" wrapText="1"/>
    </xf>
    <xf numFmtId="4" fontId="13" fillId="5" borderId="31" xfId="15" applyNumberFormat="1" applyFont="1" applyFill="1" applyBorder="1" applyAlignment="1">
      <alignment horizontal="center" vertical="center"/>
    </xf>
    <xf numFmtId="4" fontId="13" fillId="5" borderId="2" xfId="15" applyNumberFormat="1" applyFont="1" applyFill="1" applyBorder="1" applyAlignment="1">
      <alignment horizontal="center" vertical="center"/>
    </xf>
    <xf numFmtId="4" fontId="13" fillId="5" borderId="36" xfId="15" applyNumberFormat="1" applyFont="1" applyFill="1" applyBorder="1" applyAlignment="1">
      <alignment horizontal="center" vertical="center"/>
    </xf>
    <xf numFmtId="4" fontId="13" fillId="0" borderId="8" xfId="15" applyNumberFormat="1" applyFont="1" applyBorder="1" applyAlignment="1">
      <alignment horizontal="center" vertical="center"/>
    </xf>
    <xf numFmtId="4" fontId="13" fillId="0" borderId="0" xfId="15" applyNumberFormat="1" applyFont="1" applyAlignment="1">
      <alignment horizontal="center" vertical="center"/>
    </xf>
    <xf numFmtId="4" fontId="13" fillId="0" borderId="1" xfId="15" applyNumberFormat="1" applyFont="1" applyBorder="1" applyAlignment="1">
      <alignment horizontal="center" vertical="center"/>
    </xf>
    <xf numFmtId="4" fontId="13" fillId="0" borderId="11" xfId="15" applyNumberFormat="1" applyFont="1" applyBorder="1" applyAlignment="1">
      <alignment horizontal="center" vertical="center"/>
    </xf>
    <xf numFmtId="49" fontId="13" fillId="0" borderId="31" xfId="15" applyNumberFormat="1" applyFont="1" applyBorder="1" applyAlignment="1">
      <alignment horizontal="center" vertical="center"/>
    </xf>
    <xf numFmtId="49" fontId="13" fillId="0" borderId="36" xfId="15" applyNumberFormat="1" applyFont="1" applyBorder="1" applyAlignment="1">
      <alignment horizontal="center" vertical="center"/>
    </xf>
    <xf numFmtId="3" fontId="13" fillId="0" borderId="31" xfId="15" applyNumberFormat="1" applyFont="1" applyBorder="1" applyAlignment="1">
      <alignment horizontal="center" vertical="center"/>
    </xf>
    <xf numFmtId="3" fontId="13" fillId="0" borderId="36" xfId="15" applyNumberFormat="1" applyFont="1" applyBorder="1" applyAlignment="1">
      <alignment horizontal="center" vertical="center"/>
    </xf>
    <xf numFmtId="0" fontId="14" fillId="0" borderId="10" xfId="1" applyFont="1" applyBorder="1" applyAlignment="1">
      <alignment horizontal="left" vertical="center" wrapText="1"/>
    </xf>
    <xf numFmtId="0" fontId="14" fillId="0" borderId="1" xfId="1" applyFont="1" applyBorder="1" applyAlignment="1">
      <alignment horizontal="left" vertical="center" wrapText="1"/>
    </xf>
    <xf numFmtId="0" fontId="21" fillId="0" borderId="5" xfId="14" applyFont="1" applyBorder="1" applyAlignment="1">
      <alignment horizontal="center" vertical="center" wrapText="1"/>
    </xf>
    <xf numFmtId="0" fontId="21" fillId="0" borderId="6" xfId="14" applyFont="1" applyBorder="1" applyAlignment="1">
      <alignment horizontal="center" vertical="center" wrapText="1"/>
    </xf>
    <xf numFmtId="0" fontId="21" fillId="0" borderId="7" xfId="14" applyFont="1" applyBorder="1" applyAlignment="1">
      <alignment horizontal="center" vertical="center" wrapText="1"/>
    </xf>
    <xf numFmtId="0" fontId="21" fillId="0" borderId="10" xfId="14" applyFont="1" applyBorder="1" applyAlignment="1">
      <alignment horizontal="center" vertical="center" wrapText="1"/>
    </xf>
    <xf numFmtId="0" fontId="21" fillId="0" borderId="1" xfId="14" applyFont="1" applyBorder="1" applyAlignment="1">
      <alignment horizontal="center" vertical="center" wrapText="1"/>
    </xf>
    <xf numFmtId="0" fontId="21" fillId="0" borderId="11" xfId="14" applyFont="1" applyBorder="1" applyAlignment="1">
      <alignment horizontal="center" vertical="center" wrapText="1"/>
    </xf>
    <xf numFmtId="4" fontId="21" fillId="0" borderId="5" xfId="15" applyNumberFormat="1" applyFont="1" applyBorder="1" applyAlignment="1">
      <alignment horizontal="center" vertical="center" wrapText="1"/>
    </xf>
    <xf numFmtId="4" fontId="21" fillId="0" borderId="6" xfId="15" applyNumberFormat="1" applyFont="1" applyBorder="1" applyAlignment="1">
      <alignment horizontal="center" vertical="center" wrapText="1"/>
    </xf>
    <xf numFmtId="4" fontId="21" fillId="0" borderId="7" xfId="15" applyNumberFormat="1" applyFont="1" applyBorder="1" applyAlignment="1">
      <alignment horizontal="center" vertical="center" wrapText="1"/>
    </xf>
    <xf numFmtId="4" fontId="21" fillId="0" borderId="10" xfId="15" applyNumberFormat="1" applyFont="1" applyBorder="1" applyAlignment="1">
      <alignment horizontal="center" vertical="center" wrapText="1"/>
    </xf>
    <xf numFmtId="4" fontId="21" fillId="0" borderId="1" xfId="15" applyNumberFormat="1" applyFont="1" applyBorder="1" applyAlignment="1">
      <alignment horizontal="center" vertical="center" wrapText="1"/>
    </xf>
    <xf numFmtId="4" fontId="21" fillId="0" borderId="11" xfId="15" applyNumberFormat="1" applyFont="1" applyBorder="1" applyAlignment="1">
      <alignment horizontal="center" vertical="center" wrapText="1"/>
    </xf>
    <xf numFmtId="0" fontId="22" fillId="0" borderId="5" xfId="14" applyFont="1" applyBorder="1" applyAlignment="1">
      <alignment horizontal="center" vertical="center"/>
    </xf>
    <xf numFmtId="0" fontId="22" fillId="0" borderId="6" xfId="14" applyFont="1" applyBorder="1" applyAlignment="1">
      <alignment horizontal="center" vertical="center"/>
    </xf>
    <xf numFmtId="0" fontId="22" fillId="0" borderId="7" xfId="14" applyFont="1" applyBorder="1" applyAlignment="1">
      <alignment horizontal="center" vertical="center"/>
    </xf>
    <xf numFmtId="0" fontId="22" fillId="0" borderId="8" xfId="14" applyFont="1" applyBorder="1" applyAlignment="1">
      <alignment horizontal="center" vertical="center"/>
    </xf>
    <xf numFmtId="0" fontId="22" fillId="0" borderId="0" xfId="14" applyFont="1" applyAlignment="1">
      <alignment horizontal="center" vertical="center"/>
    </xf>
    <xf numFmtId="0" fontId="22" fillId="0" borderId="9" xfId="14" applyFont="1" applyBorder="1" applyAlignment="1">
      <alignment horizontal="center" vertical="center"/>
    </xf>
    <xf numFmtId="0" fontId="22" fillId="0" borderId="10" xfId="14" applyFont="1" applyBorder="1" applyAlignment="1">
      <alignment horizontal="center" vertical="center"/>
    </xf>
    <xf numFmtId="0" fontId="22" fillId="0" borderId="1" xfId="14" applyFont="1" applyBorder="1" applyAlignment="1">
      <alignment horizontal="center" vertical="center"/>
    </xf>
    <xf numFmtId="0" fontId="22" fillId="0" borderId="11" xfId="14" applyFont="1" applyBorder="1" applyAlignment="1">
      <alignment horizontal="center" vertical="center"/>
    </xf>
    <xf numFmtId="175" fontId="77" fillId="0" borderId="74" xfId="1758" applyNumberFormat="1" applyFont="1" applyBorder="1" applyAlignment="1">
      <alignment horizontal="left" vertical="top" wrapText="1"/>
    </xf>
    <xf numFmtId="175" fontId="77" fillId="0" borderId="76" xfId="1758" applyNumberFormat="1" applyFont="1" applyBorder="1" applyAlignment="1">
      <alignment horizontal="left" vertical="top" wrapText="1"/>
    </xf>
    <xf numFmtId="0" fontId="20" fillId="33" borderId="74" xfId="1758" applyFont="1" applyFill="1" applyBorder="1" applyAlignment="1">
      <alignment horizontal="center" vertical="top" wrapText="1"/>
    </xf>
    <xf numFmtId="0" fontId="20" fillId="33" borderId="76" xfId="1758" applyFont="1" applyFill="1" applyBorder="1" applyAlignment="1">
      <alignment horizontal="center" vertical="top" wrapText="1"/>
    </xf>
    <xf numFmtId="0" fontId="20" fillId="33" borderId="74" xfId="1758" applyFont="1" applyFill="1" applyBorder="1" applyAlignment="1">
      <alignment horizontal="left" vertical="top" wrapText="1"/>
    </xf>
    <xf numFmtId="0" fontId="20" fillId="33" borderId="76" xfId="1758" applyFont="1" applyFill="1" applyBorder="1" applyAlignment="1">
      <alignment horizontal="left" vertical="top" wrapText="1"/>
    </xf>
    <xf numFmtId="0" fontId="20" fillId="34" borderId="74" xfId="1758" applyFont="1" applyFill="1" applyBorder="1" applyAlignment="1">
      <alignment horizontal="left" vertical="top" wrapText="1"/>
    </xf>
    <xf numFmtId="0" fontId="20" fillId="34" borderId="75" xfId="1758" applyFont="1" applyFill="1" applyBorder="1" applyAlignment="1">
      <alignment horizontal="left" vertical="top" wrapText="1"/>
    </xf>
    <xf numFmtId="0" fontId="20" fillId="34" borderId="76" xfId="1758" applyFont="1" applyFill="1" applyBorder="1" applyAlignment="1">
      <alignment horizontal="left" vertical="top" wrapText="1"/>
    </xf>
    <xf numFmtId="0" fontId="20" fillId="0" borderId="74" xfId="1758" applyFont="1" applyBorder="1" applyAlignment="1">
      <alignment horizontal="right" vertical="top" wrapText="1"/>
    </xf>
    <xf numFmtId="0" fontId="20" fillId="0" borderId="75" xfId="1758" applyFont="1" applyBorder="1" applyAlignment="1">
      <alignment horizontal="right" vertical="top" wrapText="1"/>
    </xf>
    <xf numFmtId="0" fontId="20" fillId="0" borderId="76" xfId="1758" applyFont="1" applyBorder="1" applyAlignment="1">
      <alignment horizontal="right" vertical="top" wrapText="1"/>
    </xf>
    <xf numFmtId="0" fontId="20" fillId="34" borderId="74" xfId="1758" applyFont="1" applyFill="1" applyBorder="1" applyAlignment="1">
      <alignment horizontal="right" vertical="top" wrapText="1"/>
    </xf>
    <xf numFmtId="0" fontId="20" fillId="34" borderId="75" xfId="1758" applyFont="1" applyFill="1" applyBorder="1" applyAlignment="1">
      <alignment horizontal="right" vertical="top" wrapText="1"/>
    </xf>
    <xf numFmtId="0" fontId="20" fillId="34" borderId="76" xfId="1758" applyFont="1" applyFill="1" applyBorder="1" applyAlignment="1">
      <alignment horizontal="right" vertical="top" wrapText="1"/>
    </xf>
    <xf numFmtId="0" fontId="20" fillId="33" borderId="75" xfId="1758" applyFont="1" applyFill="1" applyBorder="1" applyAlignment="1">
      <alignment horizontal="left" vertical="top" wrapText="1"/>
    </xf>
    <xf numFmtId="0" fontId="12" fillId="0" borderId="74" xfId="1758" applyFont="1" applyBorder="1" applyAlignment="1">
      <alignment horizontal="left" vertical="top" wrapText="1"/>
    </xf>
    <xf numFmtId="0" fontId="12" fillId="0" borderId="75" xfId="1758" applyFont="1" applyBorder="1" applyAlignment="1">
      <alignment horizontal="left" vertical="top" wrapText="1"/>
    </xf>
    <xf numFmtId="0" fontId="12" fillId="0" borderId="76" xfId="1758" applyFont="1" applyBorder="1" applyAlignment="1">
      <alignment horizontal="left" vertical="top" wrapText="1"/>
    </xf>
    <xf numFmtId="0" fontId="71" fillId="0" borderId="0" xfId="0" applyFont="1" applyAlignment="1">
      <alignment horizontal="right" vertical="center"/>
    </xf>
    <xf numFmtId="0" fontId="71" fillId="0" borderId="72" xfId="0" applyFont="1" applyBorder="1" applyAlignment="1">
      <alignment horizontal="right" vertical="center"/>
    </xf>
    <xf numFmtId="0" fontId="71" fillId="0" borderId="3" xfId="0" applyFont="1" applyBorder="1" applyAlignment="1">
      <alignment horizontal="left" vertical="center"/>
    </xf>
    <xf numFmtId="0" fontId="71" fillId="0" borderId="3" xfId="0" applyFont="1" applyBorder="1" applyAlignment="1">
      <alignment horizontal="center" vertical="center"/>
    </xf>
    <xf numFmtId="0" fontId="71" fillId="0" borderId="3" xfId="0" applyFont="1" applyBorder="1" applyAlignment="1">
      <alignment horizontal="right" vertical="center"/>
    </xf>
    <xf numFmtId="0" fontId="69" fillId="0" borderId="3" xfId="0" applyFont="1" applyBorder="1" applyAlignment="1">
      <alignment horizontal="left" vertical="center" wrapText="1"/>
    </xf>
    <xf numFmtId="0" fontId="70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2" fillId="0" borderId="2" xfId="0" applyFont="1" applyBorder="1"/>
    <xf numFmtId="0" fontId="1" fillId="0" borderId="1" xfId="0" applyFont="1" applyBorder="1" applyAlignment="1">
      <alignment horizontal="left" vertical="center" wrapText="1"/>
    </xf>
    <xf numFmtId="0" fontId="14" fillId="0" borderId="10" xfId="7" applyFont="1" applyBorder="1" applyAlignment="1">
      <alignment horizontal="left" vertical="center" wrapText="1"/>
    </xf>
    <xf numFmtId="0" fontId="14" fillId="0" borderId="1" xfId="7" applyFont="1" applyBorder="1" applyAlignment="1">
      <alignment horizontal="left" vertical="center" wrapText="1"/>
    </xf>
    <xf numFmtId="0" fontId="14" fillId="0" borderId="11" xfId="7" applyFont="1" applyBorder="1" applyAlignment="1">
      <alignment horizontal="left" vertical="center" wrapText="1"/>
    </xf>
    <xf numFmtId="0" fontId="20" fillId="0" borderId="31" xfId="9" applyFont="1" applyBorder="1" applyAlignment="1">
      <alignment horizontal="center" vertical="center"/>
    </xf>
    <xf numFmtId="0" fontId="20" fillId="0" borderId="2" xfId="9" applyFont="1" applyBorder="1" applyAlignment="1">
      <alignment horizontal="center" vertical="center"/>
    </xf>
    <xf numFmtId="0" fontId="20" fillId="0" borderId="36" xfId="9" applyFont="1" applyBorder="1" applyAlignment="1">
      <alignment horizontal="center" vertical="center"/>
    </xf>
    <xf numFmtId="0" fontId="13" fillId="0" borderId="12" xfId="7" applyFont="1" applyBorder="1" applyAlignment="1">
      <alignment horizontal="center" vertical="center"/>
    </xf>
    <xf numFmtId="0" fontId="13" fillId="0" borderId="54" xfId="7" applyFont="1" applyBorder="1" applyAlignment="1">
      <alignment horizontal="center" vertical="center"/>
    </xf>
    <xf numFmtId="0" fontId="13" fillId="0" borderId="12" xfId="7" applyFont="1" applyBorder="1" applyAlignment="1">
      <alignment horizontal="center" vertical="center" wrapText="1"/>
    </xf>
    <xf numFmtId="0" fontId="13" fillId="0" borderId="54" xfId="7" applyFont="1" applyBorder="1" applyAlignment="1">
      <alignment horizontal="center" vertical="center" wrapText="1"/>
    </xf>
    <xf numFmtId="0" fontId="14" fillId="0" borderId="0" xfId="7" applyFont="1" applyAlignment="1">
      <alignment horizontal="center"/>
    </xf>
    <xf numFmtId="0" fontId="6" fillId="0" borderId="0" xfId="7" applyFont="1" applyAlignment="1">
      <alignment horizontal="center"/>
    </xf>
    <xf numFmtId="0" fontId="13" fillId="0" borderId="31" xfId="7" applyFont="1" applyBorder="1" applyAlignment="1">
      <alignment horizontal="center" vertical="center"/>
    </xf>
    <xf numFmtId="0" fontId="13" fillId="0" borderId="2" xfId="7" applyFont="1" applyBorder="1" applyAlignment="1">
      <alignment horizontal="center" vertical="center"/>
    </xf>
    <xf numFmtId="0" fontId="13" fillId="0" borderId="36" xfId="7" applyFont="1" applyBorder="1" applyAlignment="1">
      <alignment horizontal="center" vertical="center"/>
    </xf>
    <xf numFmtId="0" fontId="13" fillId="0" borderId="5" xfId="7" applyFont="1" applyBorder="1" applyAlignment="1">
      <alignment horizontal="center" vertical="center" wrapText="1"/>
    </xf>
    <xf numFmtId="0" fontId="13" fillId="0" borderId="52" xfId="7" applyFont="1" applyBorder="1" applyAlignment="1">
      <alignment horizontal="center" vertical="center" wrapText="1"/>
    </xf>
    <xf numFmtId="0" fontId="20" fillId="0" borderId="2" xfId="12" applyFont="1" applyBorder="1" applyAlignment="1">
      <alignment horizontal="center" vertical="center"/>
    </xf>
    <xf numFmtId="0" fontId="20" fillId="0" borderId="36" xfId="12" applyFont="1" applyBorder="1" applyAlignment="1">
      <alignment horizontal="center" vertical="center"/>
    </xf>
    <xf numFmtId="0" fontId="20" fillId="0" borderId="58" xfId="12" applyFont="1" applyBorder="1" applyAlignment="1">
      <alignment horizontal="center" vertical="center" wrapText="1"/>
    </xf>
    <xf numFmtId="0" fontId="20" fillId="0" borderId="59" xfId="12" applyFont="1" applyBorder="1" applyAlignment="1">
      <alignment horizontal="center" vertical="center" wrapText="1"/>
    </xf>
    <xf numFmtId="4" fontId="13" fillId="0" borderId="5" xfId="11" applyNumberFormat="1" applyFont="1" applyBorder="1" applyAlignment="1">
      <alignment horizontal="center" vertical="center"/>
    </xf>
    <xf numFmtId="4" fontId="13" fillId="0" borderId="7" xfId="11" applyNumberFormat="1" applyFont="1" applyBorder="1" applyAlignment="1">
      <alignment horizontal="center" vertical="center"/>
    </xf>
    <xf numFmtId="4" fontId="14" fillId="0" borderId="8" xfId="11" applyNumberFormat="1" applyFont="1" applyBorder="1" applyAlignment="1">
      <alignment horizontal="left" vertical="center" wrapText="1"/>
    </xf>
    <xf numFmtId="4" fontId="14" fillId="0" borderId="0" xfId="11" applyNumberFormat="1" applyFont="1" applyAlignment="1">
      <alignment horizontal="left" vertical="center" wrapText="1"/>
    </xf>
    <xf numFmtId="4" fontId="14" fillId="0" borderId="9" xfId="11" applyNumberFormat="1" applyFont="1" applyBorder="1" applyAlignment="1">
      <alignment horizontal="left" vertical="center" wrapText="1"/>
    </xf>
    <xf numFmtId="0" fontId="30" fillId="0" borderId="20" xfId="10" applyFont="1" applyBorder="1" applyAlignment="1">
      <alignment horizontal="center" vertical="center"/>
    </xf>
    <xf numFmtId="0" fontId="30" fillId="0" borderId="22" xfId="10" applyFont="1" applyBorder="1" applyAlignment="1">
      <alignment horizontal="center" vertical="center"/>
    </xf>
    <xf numFmtId="0" fontId="30" fillId="0" borderId="21" xfId="10" applyFont="1" applyBorder="1" applyAlignment="1">
      <alignment horizontal="center" vertical="center"/>
    </xf>
    <xf numFmtId="0" fontId="33" fillId="0" borderId="24" xfId="10" applyFont="1" applyBorder="1" applyAlignment="1">
      <alignment horizontal="center" vertical="center"/>
    </xf>
    <xf numFmtId="0" fontId="33" fillId="0" borderId="26" xfId="10" applyFont="1" applyBorder="1" applyAlignment="1">
      <alignment horizontal="center" vertical="center"/>
    </xf>
    <xf numFmtId="0" fontId="33" fillId="0" borderId="25" xfId="10" applyFont="1" applyBorder="1" applyAlignment="1">
      <alignment horizontal="center" vertical="center"/>
    </xf>
    <xf numFmtId="0" fontId="33" fillId="0" borderId="8" xfId="10" applyFont="1" applyBorder="1" applyAlignment="1">
      <alignment horizontal="center" vertical="center"/>
    </xf>
    <xf numFmtId="0" fontId="33" fillId="0" borderId="0" xfId="10" applyFont="1" applyAlignment="1">
      <alignment horizontal="center" vertical="center"/>
    </xf>
    <xf numFmtId="0" fontId="33" fillId="0" borderId="9" xfId="10" applyFont="1" applyBorder="1" applyAlignment="1">
      <alignment horizontal="center" vertical="center"/>
    </xf>
    <xf numFmtId="0" fontId="33" fillId="0" borderId="28" xfId="10" applyFont="1" applyBorder="1" applyAlignment="1">
      <alignment horizontal="center" vertical="center"/>
    </xf>
    <xf numFmtId="0" fontId="33" fillId="0" borderId="30" xfId="10" applyFont="1" applyBorder="1" applyAlignment="1">
      <alignment horizontal="center" vertical="center"/>
    </xf>
    <xf numFmtId="0" fontId="33" fillId="0" borderId="29" xfId="10" applyFont="1" applyBorder="1" applyAlignment="1">
      <alignment horizontal="center" vertical="center"/>
    </xf>
    <xf numFmtId="0" fontId="13" fillId="0" borderId="23" xfId="7" applyFont="1" applyBorder="1" applyAlignment="1">
      <alignment horizontal="center" vertical="center"/>
    </xf>
    <xf numFmtId="0" fontId="13" fillId="0" borderId="13" xfId="7" applyFont="1" applyBorder="1" applyAlignment="1">
      <alignment horizontal="center" vertical="center"/>
    </xf>
    <xf numFmtId="0" fontId="13" fillId="0" borderId="27" xfId="7" applyFont="1" applyBorder="1" applyAlignment="1">
      <alignment horizontal="center" vertical="center"/>
    </xf>
    <xf numFmtId="0" fontId="33" fillId="0" borderId="60" xfId="10" applyFont="1" applyBorder="1" applyAlignment="1">
      <alignment horizontal="center" vertical="center"/>
    </xf>
    <xf numFmtId="0" fontId="33" fillId="0" borderId="61" xfId="10" applyFont="1" applyBorder="1" applyAlignment="1">
      <alignment horizontal="center" vertical="center"/>
    </xf>
    <xf numFmtId="0" fontId="33" fillId="0" borderId="62" xfId="10" applyFont="1" applyBorder="1" applyAlignment="1">
      <alignment horizontal="center" vertical="center"/>
    </xf>
    <xf numFmtId="0" fontId="0" fillId="9" borderId="4" xfId="0" applyFill="1" applyBorder="1" applyAlignment="1">
      <alignment horizontal="center"/>
    </xf>
    <xf numFmtId="0" fontId="0" fillId="0" borderId="4" xfId="0" applyBorder="1" applyAlignment="1">
      <alignment horizontal="left"/>
    </xf>
    <xf numFmtId="4" fontId="0" fillId="0" borderId="4" xfId="0" applyNumberFormat="1" applyBorder="1" applyAlignment="1">
      <alignment horizontal="right"/>
    </xf>
    <xf numFmtId="4" fontId="0" fillId="9" borderId="4" xfId="0" applyNumberFormat="1" applyFill="1" applyBorder="1" applyAlignment="1">
      <alignment horizontal="left"/>
    </xf>
  </cellXfs>
  <cellStyles count="1761">
    <cellStyle name="20% - Ênfase1 1" xfId="46" xr:uid="{CD38E85E-CE6B-45D5-8970-AF553DF9365C}"/>
    <cellStyle name="20% - Ênfase1 10" xfId="47" xr:uid="{0B6ABDAF-DE16-43CF-86AF-51D9F62A9C58}"/>
    <cellStyle name="20% - Ênfase1 11" xfId="48" xr:uid="{7C696DAE-DBC8-4598-8994-CB50EFF2410E}"/>
    <cellStyle name="20% - Ênfase1 12" xfId="49" xr:uid="{73A7592D-7520-4E90-9378-57D8351FF609}"/>
    <cellStyle name="20% - Ênfase1 13" xfId="50" xr:uid="{1A0F2764-5844-473D-9EC6-C68894315A24}"/>
    <cellStyle name="20% - Ênfase1 14" xfId="51" xr:uid="{CDA6A246-95F0-4936-A88C-C9B0C1B72D86}"/>
    <cellStyle name="20% - Ênfase1 15" xfId="52" xr:uid="{3DE7A479-F1D3-4658-8EB4-DF04D1153155}"/>
    <cellStyle name="20% - Ênfase1 16" xfId="53" xr:uid="{0DBBCEBC-6E4B-46FF-B761-C9760024D80B}"/>
    <cellStyle name="20% - Ênfase1 17" xfId="54" xr:uid="{CA18874E-F57E-46C1-9ED5-BA4AB9651C84}"/>
    <cellStyle name="20% - Ênfase1 18" xfId="55" xr:uid="{FF033ABD-4179-4583-9E88-6AB97F830D7A}"/>
    <cellStyle name="20% - Ênfase1 19" xfId="56" xr:uid="{67442D57-169A-462D-83F5-7BDCE91C3007}"/>
    <cellStyle name="20% - Ênfase1 2" xfId="57" xr:uid="{FF347997-6919-490B-B589-E3BC57B226C9}"/>
    <cellStyle name="20% - Ênfase1 20" xfId="58" xr:uid="{AA3C377D-CC40-43C7-AAA8-4972D8B22E12}"/>
    <cellStyle name="20% - Ênfase1 21" xfId="59" xr:uid="{940C4A76-FA9E-435D-B421-4FD7513E9B9C}"/>
    <cellStyle name="20% - Ênfase1 22" xfId="60" xr:uid="{158E12CB-D1D6-494D-AB74-6B9719495577}"/>
    <cellStyle name="20% - Ênfase1 23" xfId="61" xr:uid="{BB24088C-4605-4A67-8B80-CD84D0E80964}"/>
    <cellStyle name="20% - Ênfase1 24" xfId="62" xr:uid="{882C8001-B28F-4863-AD07-2034F6D8F62D}"/>
    <cellStyle name="20% - Ênfase1 25" xfId="63" xr:uid="{8FCFFC43-F194-4925-ABB1-96D1C4952D94}"/>
    <cellStyle name="20% - Ênfase1 26" xfId="64" xr:uid="{552CBDD6-2BB0-4DD4-9E9E-5E8FFB69359C}"/>
    <cellStyle name="20% - Ênfase1 27" xfId="65" xr:uid="{9CD47FAD-F1D3-41B9-A1F8-5633DBC0900F}"/>
    <cellStyle name="20% - Ênfase1 28" xfId="66" xr:uid="{8FB698FE-F0F4-464A-996A-6E931F1E579F}"/>
    <cellStyle name="20% - Ênfase1 29" xfId="67" xr:uid="{97224D13-6604-4D87-AE51-0A05940C4B33}"/>
    <cellStyle name="20% - Ênfase1 3" xfId="68" xr:uid="{478433F3-FD6C-4BC2-86F5-ED5F3D0F1403}"/>
    <cellStyle name="20% - Ênfase1 30" xfId="69" xr:uid="{6A197621-857B-4DF3-AD5D-9B8C2325BD2E}"/>
    <cellStyle name="20% - Ênfase1 31" xfId="70" xr:uid="{F4B89118-CF32-4200-800A-8345E39FDC52}"/>
    <cellStyle name="20% - Ênfase1 32" xfId="71" xr:uid="{5F44A7CA-A296-4FC6-B16F-E3F1F2F5E33C}"/>
    <cellStyle name="20% - Ênfase1 33" xfId="72" xr:uid="{7128ED86-120B-4E8E-B0FA-21C93ED1FFBF}"/>
    <cellStyle name="20% - Ênfase1 34" xfId="73" xr:uid="{22CB16E4-1765-47C1-99F4-42188164A715}"/>
    <cellStyle name="20% - Ênfase1 35" xfId="74" xr:uid="{2700CEC8-745F-4C14-9713-65619C7147C9}"/>
    <cellStyle name="20% - Ênfase1 36" xfId="75" xr:uid="{D0B4F6B5-E193-43F9-BB0A-9A7FCE501DEB}"/>
    <cellStyle name="20% - Ênfase1 37" xfId="76" xr:uid="{25A9E75A-2145-4931-AD9D-409A41756A2C}"/>
    <cellStyle name="20% - Ênfase1 38" xfId="77" xr:uid="{6B3C37C6-B224-408B-93B4-1869B91638A0}"/>
    <cellStyle name="20% - Ênfase1 39" xfId="78" xr:uid="{A148C88C-F4F9-425A-97AC-603B4F4A6FBD}"/>
    <cellStyle name="20% - Ênfase1 4" xfId="79" xr:uid="{46455296-C66A-49A0-B90A-002BBAF611F6}"/>
    <cellStyle name="20% - Ênfase1 5" xfId="80" xr:uid="{15368D2C-EA6E-4C61-A2AC-583A2B070A0A}"/>
    <cellStyle name="20% - Ênfase1 6" xfId="81" xr:uid="{DB3C45E2-A078-4848-A95A-D4BABDD61BB0}"/>
    <cellStyle name="20% - Ênfase1 7" xfId="82" xr:uid="{3E0C65E0-4B39-4361-B7E3-6972F851551F}"/>
    <cellStyle name="20% - Ênfase1 8" xfId="83" xr:uid="{308B860B-103B-47E9-845A-BBE56EE33BAF}"/>
    <cellStyle name="20% - Ênfase1 9" xfId="84" xr:uid="{E34AB7B2-30AC-40B5-BBDB-41F1B674148B}"/>
    <cellStyle name="20% - Ênfase2 1" xfId="85" xr:uid="{27B5AF81-D075-48B3-9897-B158312E8C3B}"/>
    <cellStyle name="20% - Ênfase2 10" xfId="86" xr:uid="{A96FEC25-8615-45E9-B21E-A0B07CF30A01}"/>
    <cellStyle name="20% - Ênfase2 11" xfId="87" xr:uid="{4099F7C4-7AC3-4EDC-A11D-CCC08A642B46}"/>
    <cellStyle name="20% - Ênfase2 12" xfId="88" xr:uid="{445DEC33-C747-411C-A7D8-C3C873DD7042}"/>
    <cellStyle name="20% - Ênfase2 13" xfId="89" xr:uid="{6B8CFD69-731A-4387-A75B-5CD24784D581}"/>
    <cellStyle name="20% - Ênfase2 14" xfId="90" xr:uid="{4C638A12-9758-474A-A0D0-425F7FF118B9}"/>
    <cellStyle name="20% - Ênfase2 15" xfId="91" xr:uid="{5D964355-0284-4E9D-9222-F0D6A7BEB93E}"/>
    <cellStyle name="20% - Ênfase2 16" xfId="92" xr:uid="{4CD8E558-0DC7-4E4E-ACE2-AA222AB59F53}"/>
    <cellStyle name="20% - Ênfase2 17" xfId="93" xr:uid="{38C155FC-9AF7-445E-B5C8-BF4F0E9D740A}"/>
    <cellStyle name="20% - Ênfase2 18" xfId="94" xr:uid="{5BA731EB-91FB-40B9-8794-977F9E52231B}"/>
    <cellStyle name="20% - Ênfase2 19" xfId="95" xr:uid="{0F63D406-6B73-459B-99D4-AE02A0C20EC5}"/>
    <cellStyle name="20% - Ênfase2 2" xfId="96" xr:uid="{D0D17EA7-CF55-4409-867B-464AB09324C5}"/>
    <cellStyle name="20% - Ênfase2 20" xfId="97" xr:uid="{AA9FCCAB-015F-40E5-A332-15A4CCF45540}"/>
    <cellStyle name="20% - Ênfase2 21" xfId="98" xr:uid="{29BA4195-0750-49E9-811C-A7AAB2FD4AB8}"/>
    <cellStyle name="20% - Ênfase2 22" xfId="99" xr:uid="{3FA09F6A-9F02-462B-A71A-350CA243EDB7}"/>
    <cellStyle name="20% - Ênfase2 23" xfId="100" xr:uid="{0549D398-E1CC-4855-8E98-D0E02A71ED95}"/>
    <cellStyle name="20% - Ênfase2 24" xfId="101" xr:uid="{B4E7AC09-7AF4-42C1-B7FE-AB43C691182F}"/>
    <cellStyle name="20% - Ênfase2 25" xfId="102" xr:uid="{7705AB0A-D517-452F-B135-2D064EAA03FC}"/>
    <cellStyle name="20% - Ênfase2 26" xfId="103" xr:uid="{54827C07-A5A6-4CA9-90D0-CF11B22ED019}"/>
    <cellStyle name="20% - Ênfase2 27" xfId="104" xr:uid="{4BACD70D-51F0-4011-85B7-8E9617C833EC}"/>
    <cellStyle name="20% - Ênfase2 28" xfId="105" xr:uid="{8AC1714E-8332-4374-A29C-2249F127D8E3}"/>
    <cellStyle name="20% - Ênfase2 29" xfId="106" xr:uid="{AAB1F096-5A4F-45A4-A513-17E3F48C1E29}"/>
    <cellStyle name="20% - Ênfase2 3" xfId="107" xr:uid="{8072C165-BFA8-4470-8364-A1FC63885383}"/>
    <cellStyle name="20% - Ênfase2 30" xfId="108" xr:uid="{B995AF9B-888F-47E5-AE06-1B61AD39849F}"/>
    <cellStyle name="20% - Ênfase2 31" xfId="109" xr:uid="{08A3A7BC-318B-42AD-B796-FDC560296A20}"/>
    <cellStyle name="20% - Ênfase2 32" xfId="110" xr:uid="{EC018EA0-90BA-4441-87AD-7CBEFB1C1D03}"/>
    <cellStyle name="20% - Ênfase2 33" xfId="111" xr:uid="{33E57D34-9FF8-44D7-BAE9-30428B644AF8}"/>
    <cellStyle name="20% - Ênfase2 34" xfId="112" xr:uid="{BF034CA2-FE59-40D5-A6FC-6F024EF027BA}"/>
    <cellStyle name="20% - Ênfase2 35" xfId="113" xr:uid="{D9D8683E-0992-4790-8ABD-DFC8862F2FE7}"/>
    <cellStyle name="20% - Ênfase2 36" xfId="114" xr:uid="{9234102F-390C-4C1B-A4AB-F21C7E94680A}"/>
    <cellStyle name="20% - Ênfase2 37" xfId="115" xr:uid="{0FCC8FC2-D586-43DE-8604-C0F2D0AD610C}"/>
    <cellStyle name="20% - Ênfase2 38" xfId="116" xr:uid="{81D75B46-01DB-4842-A51A-992182A5285E}"/>
    <cellStyle name="20% - Ênfase2 39" xfId="117" xr:uid="{D007D101-7771-41DA-AD4C-A68C022C18B9}"/>
    <cellStyle name="20% - Ênfase2 4" xfId="118" xr:uid="{7244DE23-747F-4C7F-9E6D-37E7F0D67864}"/>
    <cellStyle name="20% - Ênfase2 5" xfId="119" xr:uid="{A0CD3AF0-FEC5-4DF6-AC8A-34CF0B6BF4E3}"/>
    <cellStyle name="20% - Ênfase2 6" xfId="120" xr:uid="{31A86693-09A9-4B9A-9352-C8D09795E831}"/>
    <cellStyle name="20% - Ênfase2 7" xfId="121" xr:uid="{7364B151-3622-4840-8DDC-45244B60FA1B}"/>
    <cellStyle name="20% - Ênfase2 8" xfId="122" xr:uid="{E793DA47-5BA9-4C8D-AEE2-781ED0C743C7}"/>
    <cellStyle name="20% - Ênfase2 9" xfId="123" xr:uid="{4000AF81-A71B-49FE-B5CC-C492E610F091}"/>
    <cellStyle name="20% - Ênfase3 1" xfId="124" xr:uid="{B9614EF4-4FF4-4EAC-BD62-B33D13523E0A}"/>
    <cellStyle name="20% - Ênfase3 10" xfId="125" xr:uid="{9F5A1889-F475-4AFF-8EC4-C45F9E934751}"/>
    <cellStyle name="20% - Ênfase3 11" xfId="126" xr:uid="{97BDA460-F268-4518-A39B-3FE3B6880D02}"/>
    <cellStyle name="20% - Ênfase3 12" xfId="127" xr:uid="{F2D1590C-93BF-48BE-9EE0-DA12032D49E4}"/>
    <cellStyle name="20% - Ênfase3 13" xfId="128" xr:uid="{5B3225A9-6133-4A23-8DA2-84945C4E503A}"/>
    <cellStyle name="20% - Ênfase3 14" xfId="129" xr:uid="{35985578-6AE6-4FAC-BC1C-1E4E6EEF329E}"/>
    <cellStyle name="20% - Ênfase3 15" xfId="130" xr:uid="{3C677E2A-C911-40A8-8368-6B8E9C005B48}"/>
    <cellStyle name="20% - Ênfase3 16" xfId="131" xr:uid="{B056E508-F184-499F-BEA6-89BF393D72BB}"/>
    <cellStyle name="20% - Ênfase3 17" xfId="132" xr:uid="{29B46A56-2453-44DA-B4A0-B7B04503E8E6}"/>
    <cellStyle name="20% - Ênfase3 18" xfId="133" xr:uid="{60A06498-B0AF-4B4B-AE8C-046591E29828}"/>
    <cellStyle name="20% - Ênfase3 19" xfId="134" xr:uid="{14673BA6-19F6-43C3-B1B8-C3F114BE5222}"/>
    <cellStyle name="20% - Ênfase3 2" xfId="135" xr:uid="{E30A5420-6507-4A97-BAFE-925A29AC3E27}"/>
    <cellStyle name="20% - Ênfase3 20" xfId="136" xr:uid="{C8F5EF7E-8184-4382-B501-C0BA05F8FBE7}"/>
    <cellStyle name="20% - Ênfase3 21" xfId="137" xr:uid="{E2B7AB50-3304-47DA-A437-02B26FB509C1}"/>
    <cellStyle name="20% - Ênfase3 22" xfId="138" xr:uid="{9F53BA76-E0EA-4B9A-BFB9-90CC72B09D27}"/>
    <cellStyle name="20% - Ênfase3 23" xfId="139" xr:uid="{03068ED4-334A-494E-99EB-DB3946FFE06F}"/>
    <cellStyle name="20% - Ênfase3 24" xfId="140" xr:uid="{5E633D9A-2805-42F4-A1C8-C5568C58D5CB}"/>
    <cellStyle name="20% - Ênfase3 25" xfId="141" xr:uid="{9675C385-0DE7-40E8-B665-5359D131818E}"/>
    <cellStyle name="20% - Ênfase3 26" xfId="142" xr:uid="{DFCAF640-5D88-454B-A2B7-8E6E4B132D1E}"/>
    <cellStyle name="20% - Ênfase3 27" xfId="143" xr:uid="{AFCCAA17-43EB-4082-88ED-1974D2CE01C1}"/>
    <cellStyle name="20% - Ênfase3 28" xfId="144" xr:uid="{8E5E59CD-7582-4060-BA34-93D83DDBE430}"/>
    <cellStyle name="20% - Ênfase3 29" xfId="145" xr:uid="{7540EC3D-D119-4D59-A721-42FFA65046BD}"/>
    <cellStyle name="20% - Ênfase3 3" xfId="146" xr:uid="{C19936A4-73A1-4F1E-B6F2-C2396DE87236}"/>
    <cellStyle name="20% - Ênfase3 30" xfId="147" xr:uid="{E0A6E572-E8AB-45DD-91A8-7429DC6A7757}"/>
    <cellStyle name="20% - Ênfase3 31" xfId="148" xr:uid="{5C29BEBB-46A5-4809-92A9-C94C482E6F67}"/>
    <cellStyle name="20% - Ênfase3 32" xfId="149" xr:uid="{553A8FDC-9AF8-4869-9AEA-3959F7B2AD38}"/>
    <cellStyle name="20% - Ênfase3 33" xfId="150" xr:uid="{C4B42F3F-715A-4E04-B4C7-6763C24BE5D4}"/>
    <cellStyle name="20% - Ênfase3 34" xfId="151" xr:uid="{5CB20595-F745-425B-A87D-3736B766ED8F}"/>
    <cellStyle name="20% - Ênfase3 35" xfId="152" xr:uid="{1A6ED4EB-B6E4-4AD1-9CF3-F65C3F766BAF}"/>
    <cellStyle name="20% - Ênfase3 36" xfId="153" xr:uid="{4A9D2A43-B14E-4C94-8C41-65ECF8A5758E}"/>
    <cellStyle name="20% - Ênfase3 37" xfId="154" xr:uid="{D55794AB-81D2-4B30-93EF-D644A1425CED}"/>
    <cellStyle name="20% - Ênfase3 38" xfId="155" xr:uid="{6B7404E9-C62C-494D-8A02-F99BD8AD52CA}"/>
    <cellStyle name="20% - Ênfase3 39" xfId="156" xr:uid="{09555259-A762-44E7-9729-FB7FB12A435B}"/>
    <cellStyle name="20% - Ênfase3 4" xfId="157" xr:uid="{CACFCB53-F603-4DA0-B826-84FA53B61F95}"/>
    <cellStyle name="20% - Ênfase3 5" xfId="158" xr:uid="{77772EB3-D07D-432D-8308-9BDCF82A4E17}"/>
    <cellStyle name="20% - Ênfase3 6" xfId="159" xr:uid="{8F5C6A98-9EE2-4AA8-B839-60661497FC98}"/>
    <cellStyle name="20% - Ênfase3 7" xfId="160" xr:uid="{259BF452-A4FD-42D5-9BF1-8EADB1C83695}"/>
    <cellStyle name="20% - Ênfase3 8" xfId="161" xr:uid="{3B14DB8A-1098-4CBC-A236-AE45ED428BFE}"/>
    <cellStyle name="20% - Ênfase3 9" xfId="162" xr:uid="{B0D516C1-11B7-41D7-B1F9-A14A9C5DB786}"/>
    <cellStyle name="20% - Ênfase4 1" xfId="163" xr:uid="{8783DD14-1B90-4453-B444-9D3897DFAFAB}"/>
    <cellStyle name="20% - Ênfase4 10" xfId="164" xr:uid="{9EC93A64-1DA1-4D4F-BD39-55148C7FD1C4}"/>
    <cellStyle name="20% - Ênfase4 11" xfId="165" xr:uid="{AEB39EF9-72DC-472C-A867-DAB5C8007A87}"/>
    <cellStyle name="20% - Ênfase4 12" xfId="166" xr:uid="{087D7DAB-17DB-4ADE-B178-B80FE8064E5F}"/>
    <cellStyle name="20% - Ênfase4 13" xfId="167" xr:uid="{8BDF789B-1B46-42C9-824B-99658256CF85}"/>
    <cellStyle name="20% - Ênfase4 14" xfId="168" xr:uid="{904E66C3-540C-4A7D-B950-55D70E7FA9C3}"/>
    <cellStyle name="20% - Ênfase4 15" xfId="169" xr:uid="{8FCDEFE6-FEF6-4225-8EDE-341F0A6C049E}"/>
    <cellStyle name="20% - Ênfase4 16" xfId="170" xr:uid="{7ED22985-8FD2-47FE-BB9E-BE46DE5F5210}"/>
    <cellStyle name="20% - Ênfase4 17" xfId="171" xr:uid="{F536879B-B048-4A12-8CF5-EAA66BA7C5EF}"/>
    <cellStyle name="20% - Ênfase4 18" xfId="172" xr:uid="{2272A97E-7611-4B3F-A468-8DA06025E4A7}"/>
    <cellStyle name="20% - Ênfase4 19" xfId="173" xr:uid="{D01BE2DF-BD8E-4FF1-8B33-9534CED2ECB2}"/>
    <cellStyle name="20% - Ênfase4 2" xfId="174" xr:uid="{C87FE7F5-FDEA-4C77-ACEB-90BCDC3A2E96}"/>
    <cellStyle name="20% - Ênfase4 20" xfId="175" xr:uid="{3C30C601-E65F-4B7A-BD2B-C0870429D5D0}"/>
    <cellStyle name="20% - Ênfase4 21" xfId="176" xr:uid="{EF2E15DA-C490-46E1-B17A-D96FF7D0BBD5}"/>
    <cellStyle name="20% - Ênfase4 22" xfId="177" xr:uid="{973F5BC1-895C-4AE6-89CC-2B92F5A8AC1F}"/>
    <cellStyle name="20% - Ênfase4 23" xfId="178" xr:uid="{F16B1A98-B213-4DD9-B0FF-F3BE6DE355CD}"/>
    <cellStyle name="20% - Ênfase4 24" xfId="179" xr:uid="{71020FF0-205F-4E8D-B291-E669DDF2AB87}"/>
    <cellStyle name="20% - Ênfase4 25" xfId="180" xr:uid="{232F9C0C-D41F-4FDD-AB37-AB07869DA64E}"/>
    <cellStyle name="20% - Ênfase4 26" xfId="181" xr:uid="{4EA098DB-3332-42BF-A82F-ACFA2DD344CC}"/>
    <cellStyle name="20% - Ênfase4 27" xfId="182" xr:uid="{EC3F9D09-5D5D-449A-9D30-6B10E4FA6064}"/>
    <cellStyle name="20% - Ênfase4 28" xfId="183" xr:uid="{B59F10D6-1129-48DE-ADF6-422FACB2827C}"/>
    <cellStyle name="20% - Ênfase4 29" xfId="184" xr:uid="{05C802E3-1F77-4451-BF70-5699F3F0174B}"/>
    <cellStyle name="20% - Ênfase4 3" xfId="185" xr:uid="{A0F1B43B-FD7C-4269-8B5A-05FF93C6897D}"/>
    <cellStyle name="20% - Ênfase4 30" xfId="186" xr:uid="{71CC68D0-E23C-43CF-883C-6D40D2D4598B}"/>
    <cellStyle name="20% - Ênfase4 31" xfId="187" xr:uid="{88A1A094-5328-442C-8A3B-56A924E6C014}"/>
    <cellStyle name="20% - Ênfase4 32" xfId="188" xr:uid="{9C9AF486-1D02-4A71-9C35-DBB5B9C7E13A}"/>
    <cellStyle name="20% - Ênfase4 33" xfId="189" xr:uid="{FA7222BC-A224-4456-9A8D-D84A9B28D85E}"/>
    <cellStyle name="20% - Ênfase4 34" xfId="190" xr:uid="{C1899FA4-0319-4545-ABAD-87D3A09ABD1E}"/>
    <cellStyle name="20% - Ênfase4 35" xfId="191" xr:uid="{5D02C689-C92C-4806-8D20-2DB90F43F341}"/>
    <cellStyle name="20% - Ênfase4 36" xfId="192" xr:uid="{28B3B2B8-99F7-4B2F-A673-284B01BD292D}"/>
    <cellStyle name="20% - Ênfase4 37" xfId="193" xr:uid="{004DF058-D99D-4E79-82F4-68A85F1B1A55}"/>
    <cellStyle name="20% - Ênfase4 38" xfId="194" xr:uid="{EA5F4899-4D9F-4760-B2A8-EB95BB353233}"/>
    <cellStyle name="20% - Ênfase4 39" xfId="195" xr:uid="{C1FE4CE9-9EC9-4B92-89A8-02D7A1D057A2}"/>
    <cellStyle name="20% - Ênfase4 4" xfId="196" xr:uid="{C905B30B-47D6-4586-9618-A047D25A7C6C}"/>
    <cellStyle name="20% - Ênfase4 5" xfId="197" xr:uid="{A50B4C4B-4EB4-4EE3-9E60-7BAEE6C8B697}"/>
    <cellStyle name="20% - Ênfase4 6" xfId="198" xr:uid="{A1BFBEBD-998E-4D68-A9D3-25AB67B2E9D1}"/>
    <cellStyle name="20% - Ênfase4 7" xfId="199" xr:uid="{94BF92E4-835E-49C9-8C78-D0AD1CF77624}"/>
    <cellStyle name="20% - Ênfase4 8" xfId="200" xr:uid="{E8807052-B955-474D-A0D2-A9BFECB98C4E}"/>
    <cellStyle name="20% - Ênfase4 9" xfId="201" xr:uid="{7BBB2E2A-0B39-4B1C-AF96-69BA903A6582}"/>
    <cellStyle name="20% - Ênfase5 1" xfId="202" xr:uid="{0AEDF18B-86D8-4DA5-A4B4-EF846B88C3EE}"/>
    <cellStyle name="20% - Ênfase5 10" xfId="203" xr:uid="{97A0158D-8663-4FAF-9FA6-B0ACDA1BBFF1}"/>
    <cellStyle name="20% - Ênfase5 11" xfId="204" xr:uid="{EB6B7E3B-3990-48E1-9F35-42D164900E8A}"/>
    <cellStyle name="20% - Ênfase5 12" xfId="205" xr:uid="{19248816-0D02-438F-ADDD-A502401D0B0B}"/>
    <cellStyle name="20% - Ênfase5 13" xfId="206" xr:uid="{E79A5166-3F3B-45DF-BD35-3FDBD383D99D}"/>
    <cellStyle name="20% - Ênfase5 14" xfId="207" xr:uid="{78292877-8AF4-4735-9EA3-1D1A48CCFBB4}"/>
    <cellStyle name="20% - Ênfase5 15" xfId="208" xr:uid="{D29C720A-8E2C-451D-9EAE-93805F2ECCA1}"/>
    <cellStyle name="20% - Ênfase5 16" xfId="209" xr:uid="{381A7BA8-9E0A-4835-9C6A-28D43143D81D}"/>
    <cellStyle name="20% - Ênfase5 17" xfId="210" xr:uid="{2713369E-E339-4278-AA47-DC283E5E5001}"/>
    <cellStyle name="20% - Ênfase5 18" xfId="211" xr:uid="{B5DF1F9C-23DB-4988-896A-DFB6D49607BE}"/>
    <cellStyle name="20% - Ênfase5 19" xfId="212" xr:uid="{4CD914B9-745E-45B5-9E7F-7F3C94635FF5}"/>
    <cellStyle name="20% - Ênfase5 2" xfId="213" xr:uid="{C594E1A9-FF2C-4CE6-BCAB-62DF446A801E}"/>
    <cellStyle name="20% - Ênfase5 20" xfId="214" xr:uid="{98B578DC-7FEA-4B66-980B-4E39724F16F7}"/>
    <cellStyle name="20% - Ênfase5 21" xfId="215" xr:uid="{94EF8791-92A5-4769-B2D4-EC27B147D1BA}"/>
    <cellStyle name="20% - Ênfase5 22" xfId="216" xr:uid="{3F558520-4B37-4E33-921D-AB0414B532A8}"/>
    <cellStyle name="20% - Ênfase5 23" xfId="217" xr:uid="{FD8BC05B-8F91-4EDB-A2A5-E8D471400FC2}"/>
    <cellStyle name="20% - Ênfase5 24" xfId="218" xr:uid="{1643FA74-1D2C-4970-8B34-608CB4AE545A}"/>
    <cellStyle name="20% - Ênfase5 25" xfId="219" xr:uid="{8771DA4D-9ECE-4588-9614-6F99BEF57153}"/>
    <cellStyle name="20% - Ênfase5 26" xfId="220" xr:uid="{84BC325C-31BD-4960-8538-C89949DFAF2F}"/>
    <cellStyle name="20% - Ênfase5 27" xfId="221" xr:uid="{61071015-A4C5-4E63-AD5B-F4EB92A012D3}"/>
    <cellStyle name="20% - Ênfase5 28" xfId="222" xr:uid="{07568511-2BFE-4B31-AF79-6C98F91D47A5}"/>
    <cellStyle name="20% - Ênfase5 29" xfId="223" xr:uid="{BD342F51-527A-4B7F-AB4E-7685ACB59135}"/>
    <cellStyle name="20% - Ênfase5 3" xfId="224" xr:uid="{B387E281-F44D-4B1C-A4A1-F218A6ACE682}"/>
    <cellStyle name="20% - Ênfase5 30" xfId="225" xr:uid="{B179EE45-0734-40E4-9F07-3FCD76CA91BB}"/>
    <cellStyle name="20% - Ênfase5 31" xfId="226" xr:uid="{7BB7B23D-1FF7-4EE5-809C-42A190BFC867}"/>
    <cellStyle name="20% - Ênfase5 32" xfId="227" xr:uid="{160F948A-D417-45D1-9D8F-D865D39FF431}"/>
    <cellStyle name="20% - Ênfase5 33" xfId="228" xr:uid="{8EF0CE04-40CB-41E0-A4E0-4F633E12BC08}"/>
    <cellStyle name="20% - Ênfase5 34" xfId="229" xr:uid="{9367CA15-7E52-41EB-94C6-F89F830BDFD2}"/>
    <cellStyle name="20% - Ênfase5 35" xfId="230" xr:uid="{B7D25E1E-A69C-484C-B6F2-55C0D2719764}"/>
    <cellStyle name="20% - Ênfase5 36" xfId="231" xr:uid="{A4FA8549-B627-40F1-8121-12BC66707985}"/>
    <cellStyle name="20% - Ênfase5 37" xfId="232" xr:uid="{2FE329EA-D65A-46C9-9036-F486B3C5DBD1}"/>
    <cellStyle name="20% - Ênfase5 38" xfId="233" xr:uid="{E085B0C2-69FF-4DA2-B3A8-8B68B85E9FCA}"/>
    <cellStyle name="20% - Ênfase5 39" xfId="234" xr:uid="{984ADEF3-D059-4782-80FC-E50CC29B9489}"/>
    <cellStyle name="20% - Ênfase5 4" xfId="235" xr:uid="{43887DA2-75F2-4E02-89FF-E953D73B4400}"/>
    <cellStyle name="20% - Ênfase5 5" xfId="236" xr:uid="{B18AD416-53C4-4037-AF27-1C3F65AF8914}"/>
    <cellStyle name="20% - Ênfase5 6" xfId="237" xr:uid="{8B214291-B8BC-4613-A3C1-9841497D6957}"/>
    <cellStyle name="20% - Ênfase5 7" xfId="238" xr:uid="{2F2AE203-A367-4E69-BC75-BFA55EBC37DA}"/>
    <cellStyle name="20% - Ênfase5 8" xfId="239" xr:uid="{713BE3DB-435F-4473-ABCA-282A8205FF71}"/>
    <cellStyle name="20% - Ênfase5 9" xfId="240" xr:uid="{E435690B-9D93-4B53-996A-87FE7EF7591D}"/>
    <cellStyle name="20% - Ênfase6 1" xfId="241" xr:uid="{66E6DB96-AB4B-4AA5-BD77-49FB81722331}"/>
    <cellStyle name="20% - Ênfase6 10" xfId="242" xr:uid="{CE5BE01D-8312-442A-8D07-82DD350FCFD1}"/>
    <cellStyle name="20% - Ênfase6 11" xfId="243" xr:uid="{FE71EF8B-3F94-479C-8360-4FD87877B865}"/>
    <cellStyle name="20% - Ênfase6 12" xfId="244" xr:uid="{6C8BDE54-624C-45FD-9635-FCB9A73A0CB3}"/>
    <cellStyle name="20% - Ênfase6 13" xfId="245" xr:uid="{A9528491-0752-40C8-958E-6B9F8F75E492}"/>
    <cellStyle name="20% - Ênfase6 14" xfId="246" xr:uid="{619ABE90-9685-413D-8896-75D0D780F125}"/>
    <cellStyle name="20% - Ênfase6 15" xfId="247" xr:uid="{08E8F0D7-D4AC-497E-BB9D-5F6FE7A7D393}"/>
    <cellStyle name="20% - Ênfase6 16" xfId="248" xr:uid="{1DCD467A-158E-4014-8891-EFA6B36581E1}"/>
    <cellStyle name="20% - Ênfase6 17" xfId="249" xr:uid="{00217B0F-90CB-498E-84D6-61045EF77CD6}"/>
    <cellStyle name="20% - Ênfase6 18" xfId="250" xr:uid="{57EA116A-6A4B-468C-92E6-DF7D8508C9E5}"/>
    <cellStyle name="20% - Ênfase6 19" xfId="251" xr:uid="{D3BA1ACD-7665-4FB3-8D24-EC112EE327BA}"/>
    <cellStyle name="20% - Ênfase6 2" xfId="252" xr:uid="{7E9BE360-DA76-4EA0-AB64-01D944C15B7C}"/>
    <cellStyle name="20% - Ênfase6 20" xfId="253" xr:uid="{A1C32D65-4AA1-45A5-B52F-E59BA7E20D15}"/>
    <cellStyle name="20% - Ênfase6 21" xfId="254" xr:uid="{D5C9D401-34BB-400E-A510-0EB8E9DF8A41}"/>
    <cellStyle name="20% - Ênfase6 22" xfId="255" xr:uid="{02D2ECD8-E6D5-433F-851E-DE9139C5564D}"/>
    <cellStyle name="20% - Ênfase6 23" xfId="256" xr:uid="{BFF6A561-BB7B-42E6-8967-CE0A02F620A3}"/>
    <cellStyle name="20% - Ênfase6 24" xfId="257" xr:uid="{C09658A5-C377-4F6D-8B14-A2CA7CB5EF9C}"/>
    <cellStyle name="20% - Ênfase6 25" xfId="258" xr:uid="{8990A0F3-A425-4A0F-AFF5-726F9028F582}"/>
    <cellStyle name="20% - Ênfase6 26" xfId="259" xr:uid="{2C9AB5DD-829B-444D-939A-1888F5FF6374}"/>
    <cellStyle name="20% - Ênfase6 27" xfId="260" xr:uid="{D25C645B-3D4E-4B9B-AF20-02F1C8F6AF49}"/>
    <cellStyle name="20% - Ênfase6 28" xfId="261" xr:uid="{B3DB0F30-A9E4-4AD4-8617-EE8AFCB9ADD7}"/>
    <cellStyle name="20% - Ênfase6 29" xfId="262" xr:uid="{79F65092-0CB2-4D1E-98DF-66148575170F}"/>
    <cellStyle name="20% - Ênfase6 3" xfId="263" xr:uid="{653DB371-7674-4FE9-8292-9A55C7FD9CFB}"/>
    <cellStyle name="20% - Ênfase6 30" xfId="264" xr:uid="{4E8D7160-3E5A-497F-BDF4-E7CB3007E128}"/>
    <cellStyle name="20% - Ênfase6 31" xfId="265" xr:uid="{C5A69FD7-BE32-4AB9-B81A-25906DD8CF77}"/>
    <cellStyle name="20% - Ênfase6 32" xfId="266" xr:uid="{0B91610D-31DD-4CE5-BED4-F9914300C387}"/>
    <cellStyle name="20% - Ênfase6 33" xfId="267" xr:uid="{E28B7FCF-BD28-4FDF-B9F4-FCEF1B835B80}"/>
    <cellStyle name="20% - Ênfase6 34" xfId="268" xr:uid="{0270D602-A0AE-4E50-A39E-A1E3E40D2251}"/>
    <cellStyle name="20% - Ênfase6 35" xfId="269" xr:uid="{4B07ABBF-4956-4DBC-8593-61A6823239E0}"/>
    <cellStyle name="20% - Ênfase6 36" xfId="270" xr:uid="{2B5431F1-163F-46B7-8601-5D0F36FD36D0}"/>
    <cellStyle name="20% - Ênfase6 37" xfId="271" xr:uid="{A2869DAA-8208-4487-98EC-B723B7B750BD}"/>
    <cellStyle name="20% - Ênfase6 38" xfId="272" xr:uid="{84B933CF-FDE9-4A08-BBC9-580013F88014}"/>
    <cellStyle name="20% - Ênfase6 39" xfId="273" xr:uid="{806B9A65-DF35-4F3F-9DC2-1986F490A826}"/>
    <cellStyle name="20% - Ênfase6 4" xfId="274" xr:uid="{2891E140-8B61-4606-BA18-73A6555B213E}"/>
    <cellStyle name="20% - Ênfase6 5" xfId="275" xr:uid="{0DB18ECD-230F-4B6A-9AEE-43070A4C8987}"/>
    <cellStyle name="20% - Ênfase6 6" xfId="276" xr:uid="{AF2D905C-275B-4784-A9D3-EE57A2F67F58}"/>
    <cellStyle name="20% - Ênfase6 7" xfId="277" xr:uid="{A30EF824-6935-43FE-AA69-78A1147CE193}"/>
    <cellStyle name="20% - Ênfase6 8" xfId="278" xr:uid="{98E464ED-F3E7-4C00-9D87-D3E90FF4FC95}"/>
    <cellStyle name="20% - Ênfase6 9" xfId="279" xr:uid="{617DEDB9-6086-4890-990D-6B43D5F91406}"/>
    <cellStyle name="40% - Ênfase1 1" xfId="280" xr:uid="{0D3C1B14-6E21-417D-859F-11060857D444}"/>
    <cellStyle name="40% - Ênfase1 10" xfId="281" xr:uid="{109289A8-ED67-4436-80E2-E72E6ABAF520}"/>
    <cellStyle name="40% - Ênfase1 11" xfId="282" xr:uid="{E39E7975-875B-4B1A-A86E-D5EE8BC6ADBA}"/>
    <cellStyle name="40% - Ênfase1 12" xfId="283" xr:uid="{7B62A299-787F-45FC-8E6B-C273EEF4D4D7}"/>
    <cellStyle name="40% - Ênfase1 13" xfId="284" xr:uid="{5FBE2473-2BEE-4A50-A05F-6DE62AD2E706}"/>
    <cellStyle name="40% - Ênfase1 14" xfId="285" xr:uid="{59EEFFC0-F201-4391-B41F-B581B2B32B7D}"/>
    <cellStyle name="40% - Ênfase1 15" xfId="286" xr:uid="{5E652C86-09A3-4245-851A-79908109AE08}"/>
    <cellStyle name="40% - Ênfase1 16" xfId="287" xr:uid="{20333A1A-A2E4-4D85-9CAB-02783B250570}"/>
    <cellStyle name="40% - Ênfase1 17" xfId="288" xr:uid="{E89D9BEA-389E-4DD3-836E-B510D4B8A76B}"/>
    <cellStyle name="40% - Ênfase1 18" xfId="289" xr:uid="{C785EE71-CED2-453F-9D69-F3A524D7D871}"/>
    <cellStyle name="40% - Ênfase1 19" xfId="290" xr:uid="{7504B7DF-2F5F-45FA-8790-B0D5E122610E}"/>
    <cellStyle name="40% - Ênfase1 2" xfId="291" xr:uid="{47F75BF8-0CAA-4CB3-8F87-8A1E99BF0D0D}"/>
    <cellStyle name="40% - Ênfase1 20" xfId="292" xr:uid="{21D6FD23-5A17-4B82-8111-CCB243D489C3}"/>
    <cellStyle name="40% - Ênfase1 21" xfId="293" xr:uid="{D92777D4-C9DD-4E00-98F5-8DA28B176F22}"/>
    <cellStyle name="40% - Ênfase1 22" xfId="294" xr:uid="{5DCE5AF3-07BA-4E2D-88EE-09FDAEBD557E}"/>
    <cellStyle name="40% - Ênfase1 23" xfId="295" xr:uid="{40482EB1-6CF4-4869-8454-EE183670FBF9}"/>
    <cellStyle name="40% - Ênfase1 24" xfId="296" xr:uid="{DB171A55-3E69-4DD3-BCB8-45C28E7D224B}"/>
    <cellStyle name="40% - Ênfase1 25" xfId="297" xr:uid="{BEDDFDB8-D18A-4076-854D-BB9BC446855D}"/>
    <cellStyle name="40% - Ênfase1 26" xfId="298" xr:uid="{FB9CAE1D-8200-4D9B-BE2A-69820E36CF6E}"/>
    <cellStyle name="40% - Ênfase1 27" xfId="299" xr:uid="{6ED10801-1897-4A07-A1FC-C31CCF631DF6}"/>
    <cellStyle name="40% - Ênfase1 28" xfId="300" xr:uid="{9A22EB11-122E-4507-A277-84B5E37FA371}"/>
    <cellStyle name="40% - Ênfase1 29" xfId="301" xr:uid="{279A2B69-469D-457E-B1B2-238F1F2510C2}"/>
    <cellStyle name="40% - Ênfase1 3" xfId="302" xr:uid="{ED39A592-8EE0-4BB4-96B5-DBBA3064DECB}"/>
    <cellStyle name="40% - Ênfase1 30" xfId="303" xr:uid="{2194DAE7-968E-4620-A10A-68BC67954B5C}"/>
    <cellStyle name="40% - Ênfase1 31" xfId="304" xr:uid="{E172BF01-3BA3-4C08-A1F9-C157381712CE}"/>
    <cellStyle name="40% - Ênfase1 32" xfId="305" xr:uid="{8EE1C1AF-302A-404B-AA12-9DB8A61214D2}"/>
    <cellStyle name="40% - Ênfase1 33" xfId="306" xr:uid="{2428D3DB-65F1-4F63-8E65-FA4CED4E252D}"/>
    <cellStyle name="40% - Ênfase1 34" xfId="307" xr:uid="{2892F6F5-643B-4E5A-8DD9-C1D4DD2EE04A}"/>
    <cellStyle name="40% - Ênfase1 35" xfId="308" xr:uid="{22198FFB-605A-4487-BFD7-13FFBFB6E262}"/>
    <cellStyle name="40% - Ênfase1 36" xfId="309" xr:uid="{816C278C-F119-4AA0-B0D3-AF32DE8E3BAC}"/>
    <cellStyle name="40% - Ênfase1 37" xfId="310" xr:uid="{8EDD8B1C-84DA-405B-A92C-F65B0A6FFD47}"/>
    <cellStyle name="40% - Ênfase1 38" xfId="311" xr:uid="{21F040F9-E2F6-4029-9093-151B211626F1}"/>
    <cellStyle name="40% - Ênfase1 39" xfId="312" xr:uid="{23B132BA-F0F6-4F9C-BE58-8086151A0734}"/>
    <cellStyle name="40% - Ênfase1 4" xfId="313" xr:uid="{A985E2D6-9BF1-45FE-B822-27F6DDEBB9FD}"/>
    <cellStyle name="40% - Ênfase1 5" xfId="314" xr:uid="{31EDACCD-D336-46CF-9124-DD07CE107C8A}"/>
    <cellStyle name="40% - Ênfase1 6" xfId="315" xr:uid="{5847EDC1-32EA-4CE7-8DE5-7E6230FABDDB}"/>
    <cellStyle name="40% - Ênfase1 7" xfId="316" xr:uid="{9892C5CC-E65E-43EB-B959-9C2E9D40D279}"/>
    <cellStyle name="40% - Ênfase1 8" xfId="317" xr:uid="{7441208E-E52E-443A-AADE-23591A6BD45A}"/>
    <cellStyle name="40% - Ênfase1 9" xfId="318" xr:uid="{0BB1A0CB-D55E-41FB-9C9F-B71CB30E6708}"/>
    <cellStyle name="40% - Ênfase2 1" xfId="319" xr:uid="{11BBF791-B9DB-4C47-9010-FE93038E6DBE}"/>
    <cellStyle name="40% - Ênfase2 10" xfId="320" xr:uid="{FC399544-0339-484D-B580-C6ED57ABB860}"/>
    <cellStyle name="40% - Ênfase2 11" xfId="321" xr:uid="{DCDAADCB-AF94-4635-ADAF-FCAC80EDE547}"/>
    <cellStyle name="40% - Ênfase2 12" xfId="322" xr:uid="{3FA297DF-6E02-4E1D-A40E-8A7EDBE3B008}"/>
    <cellStyle name="40% - Ênfase2 13" xfId="323" xr:uid="{CDD2A4B8-F3DD-44A7-894A-A88B6FF25D87}"/>
    <cellStyle name="40% - Ênfase2 14" xfId="324" xr:uid="{CDC1A4C6-F79B-477A-BAB5-421FC9BE05A6}"/>
    <cellStyle name="40% - Ênfase2 15" xfId="325" xr:uid="{AE95AE23-58A3-4503-8603-8AF4B5760D64}"/>
    <cellStyle name="40% - Ênfase2 16" xfId="326" xr:uid="{446493BF-F5A5-47BD-812D-1E750AF4B25D}"/>
    <cellStyle name="40% - Ênfase2 17" xfId="327" xr:uid="{271CCC42-C2BC-4E91-91BF-F8EA30806B94}"/>
    <cellStyle name="40% - Ênfase2 18" xfId="328" xr:uid="{D4E5AA87-7D45-410C-BB97-53C5D0F57E31}"/>
    <cellStyle name="40% - Ênfase2 19" xfId="329" xr:uid="{D669FC09-3026-4ECA-8602-388405721F72}"/>
    <cellStyle name="40% - Ênfase2 2" xfId="330" xr:uid="{BE1FE0FE-F4A1-4F43-B72F-1B4FB29F38D6}"/>
    <cellStyle name="40% - Ênfase2 20" xfId="331" xr:uid="{97EF8E96-4D40-4F32-8199-5FBFC1A8595B}"/>
    <cellStyle name="40% - Ênfase2 21" xfId="332" xr:uid="{0389DD10-CB8C-4D3E-A82C-CAD786C25CBD}"/>
    <cellStyle name="40% - Ênfase2 22" xfId="333" xr:uid="{111F5FE8-2F68-409F-800D-41E9B68B0B53}"/>
    <cellStyle name="40% - Ênfase2 23" xfId="334" xr:uid="{4C3FDB07-234E-4C8A-A668-CE0934015FE5}"/>
    <cellStyle name="40% - Ênfase2 24" xfId="335" xr:uid="{8220E063-E474-4864-BD8E-12C89728C89C}"/>
    <cellStyle name="40% - Ênfase2 25" xfId="336" xr:uid="{007FC261-B83B-4EEC-AEE8-244ADD365943}"/>
    <cellStyle name="40% - Ênfase2 26" xfId="337" xr:uid="{AAB935DC-9D41-44FD-8409-49F526CD9713}"/>
    <cellStyle name="40% - Ênfase2 27" xfId="338" xr:uid="{8C0A40B5-26C3-4927-8990-7D347839130E}"/>
    <cellStyle name="40% - Ênfase2 28" xfId="339" xr:uid="{2413AECB-68B0-4058-93E0-BDEAD63E10F8}"/>
    <cellStyle name="40% - Ênfase2 29" xfId="340" xr:uid="{95107BFF-8056-478D-B04A-35D0D0EC12DA}"/>
    <cellStyle name="40% - Ênfase2 3" xfId="341" xr:uid="{EB784868-38D1-4671-9F47-E0235B6852D3}"/>
    <cellStyle name="40% - Ênfase2 30" xfId="342" xr:uid="{E7A2DDFD-9CDE-43C1-95E0-D6CD1DD53D95}"/>
    <cellStyle name="40% - Ênfase2 31" xfId="343" xr:uid="{A8323D88-61F7-4AE6-8FC7-FF2307513177}"/>
    <cellStyle name="40% - Ênfase2 32" xfId="344" xr:uid="{876AC0EB-A02B-4D37-A68E-4BA83E7B8DB0}"/>
    <cellStyle name="40% - Ênfase2 33" xfId="345" xr:uid="{D4EE217F-475E-4E6E-B4D1-44E7AD91638E}"/>
    <cellStyle name="40% - Ênfase2 34" xfId="346" xr:uid="{805B8231-6CB4-4142-B6D7-3BDE3187FABC}"/>
    <cellStyle name="40% - Ênfase2 35" xfId="347" xr:uid="{0808FC60-398F-4925-88E6-9FF453709D7D}"/>
    <cellStyle name="40% - Ênfase2 36" xfId="348" xr:uid="{20A5012B-13F3-470E-AB57-45E5098B77C3}"/>
    <cellStyle name="40% - Ênfase2 37" xfId="349" xr:uid="{A2288810-A520-4F9F-AF45-FFABC8E04B7E}"/>
    <cellStyle name="40% - Ênfase2 38" xfId="350" xr:uid="{FB933719-0FC9-4586-A7B6-946F9E5CF30E}"/>
    <cellStyle name="40% - Ênfase2 39" xfId="351" xr:uid="{F75393C1-7FAE-4D36-9721-84C0DF6652D7}"/>
    <cellStyle name="40% - Ênfase2 4" xfId="352" xr:uid="{3B0F8409-1113-4A9F-A00A-B4A46F5925DA}"/>
    <cellStyle name="40% - Ênfase2 5" xfId="353" xr:uid="{747084A1-DD4E-455B-983C-BBCEBFB0B71A}"/>
    <cellStyle name="40% - Ênfase2 6" xfId="354" xr:uid="{388ACBC1-11EB-443C-B688-220DBF36ED85}"/>
    <cellStyle name="40% - Ênfase2 7" xfId="355" xr:uid="{54401147-F6A0-4513-A906-62B7B830B1F3}"/>
    <cellStyle name="40% - Ênfase2 8" xfId="356" xr:uid="{118C7589-3251-4D83-BBA0-025E762EB4F6}"/>
    <cellStyle name="40% - Ênfase2 9" xfId="357" xr:uid="{4EC4A4C9-89D4-4294-A763-B725CAFA5223}"/>
    <cellStyle name="40% - Ênfase3 1" xfId="358" xr:uid="{C5E98BDA-B107-45E1-A126-149D9E806A91}"/>
    <cellStyle name="40% - Ênfase3 10" xfId="359" xr:uid="{F78694BE-48C6-4219-8346-5F6AB4E87D85}"/>
    <cellStyle name="40% - Ênfase3 11" xfId="360" xr:uid="{A8D1087E-ADFF-4EFC-9D76-A60BCDCEAC3A}"/>
    <cellStyle name="40% - Ênfase3 12" xfId="361" xr:uid="{4894C670-2560-49B8-876F-4CC9B8BE709C}"/>
    <cellStyle name="40% - Ênfase3 13" xfId="362" xr:uid="{801C9C8F-6BD8-4758-B1C7-021606EC6ECB}"/>
    <cellStyle name="40% - Ênfase3 14" xfId="363" xr:uid="{C1827841-249D-4E2C-BB22-1D8FE00D12AD}"/>
    <cellStyle name="40% - Ênfase3 15" xfId="364" xr:uid="{74C3D373-9ED7-43C5-89EB-F6508BC19EC5}"/>
    <cellStyle name="40% - Ênfase3 16" xfId="365" xr:uid="{7722197D-CEC5-4139-8B34-DE0F8C843D3F}"/>
    <cellStyle name="40% - Ênfase3 17" xfId="366" xr:uid="{37C43618-10FC-4319-843D-CE51133E7799}"/>
    <cellStyle name="40% - Ênfase3 18" xfId="367" xr:uid="{8FEC5234-1EA6-46BB-987B-2B23F0094AC1}"/>
    <cellStyle name="40% - Ênfase3 19" xfId="368" xr:uid="{53F54690-412E-4BB0-8B95-E853136CC1BA}"/>
    <cellStyle name="40% - Ênfase3 2" xfId="369" xr:uid="{75F0FAB3-6220-4D65-A74D-20209879A83B}"/>
    <cellStyle name="40% - Ênfase3 20" xfId="370" xr:uid="{5E6BA4F3-A78A-46F5-9615-0FE2463554CA}"/>
    <cellStyle name="40% - Ênfase3 21" xfId="371" xr:uid="{64D35E27-97D1-4F23-A427-F8611800E3EC}"/>
    <cellStyle name="40% - Ênfase3 22" xfId="372" xr:uid="{68FBE174-44ED-47C0-A068-54A7F3230AB3}"/>
    <cellStyle name="40% - Ênfase3 23" xfId="373" xr:uid="{B831F3A4-B3ED-43E4-A8D4-0C1E918CC93B}"/>
    <cellStyle name="40% - Ênfase3 24" xfId="374" xr:uid="{FB3EE459-5E13-4C8C-B6F3-01FB8C67CFE2}"/>
    <cellStyle name="40% - Ênfase3 25" xfId="375" xr:uid="{19D11141-89F6-41C9-87CE-07663E3F5A0E}"/>
    <cellStyle name="40% - Ênfase3 26" xfId="376" xr:uid="{C954D46F-8546-41E3-9874-AC5F360E9705}"/>
    <cellStyle name="40% - Ênfase3 27" xfId="377" xr:uid="{EBFDAA71-62EE-4A95-B2F9-937E69960DA8}"/>
    <cellStyle name="40% - Ênfase3 28" xfId="378" xr:uid="{6B0BC8A0-F49B-4564-BCDE-B58C8F4390F4}"/>
    <cellStyle name="40% - Ênfase3 29" xfId="379" xr:uid="{B34BE561-45E3-4F64-ADD9-DDB72C2E997B}"/>
    <cellStyle name="40% - Ênfase3 3" xfId="380" xr:uid="{7F6D3ED7-1E3C-4124-9F64-1A361216A0E5}"/>
    <cellStyle name="40% - Ênfase3 30" xfId="381" xr:uid="{AAE0F537-C48F-4387-83D9-7EB856D28354}"/>
    <cellStyle name="40% - Ênfase3 31" xfId="382" xr:uid="{8B99458E-61BC-4E07-BCB0-999C56F695EB}"/>
    <cellStyle name="40% - Ênfase3 32" xfId="383" xr:uid="{E28D9B1F-0F10-4623-9319-9EAF3C37C7CB}"/>
    <cellStyle name="40% - Ênfase3 33" xfId="384" xr:uid="{B415205C-88CD-4168-A931-C74DEA262DCF}"/>
    <cellStyle name="40% - Ênfase3 34" xfId="385" xr:uid="{B5A0B724-01BC-4851-AE33-ECC4F2965081}"/>
    <cellStyle name="40% - Ênfase3 35" xfId="386" xr:uid="{2E9C9E23-6C35-4C30-8477-E3AFC3FA8568}"/>
    <cellStyle name="40% - Ênfase3 36" xfId="387" xr:uid="{EC95C50A-FC22-4B91-B447-6AA4E54D7389}"/>
    <cellStyle name="40% - Ênfase3 37" xfId="388" xr:uid="{C6A664D4-FDAA-47CB-8E36-AB4AC3A17690}"/>
    <cellStyle name="40% - Ênfase3 38" xfId="389" xr:uid="{E9100797-3920-46EF-A962-8CF8BFF01DCD}"/>
    <cellStyle name="40% - Ênfase3 39" xfId="390" xr:uid="{EA1B5431-AFBC-4E7E-84A9-2A31035B145B}"/>
    <cellStyle name="40% - Ênfase3 4" xfId="391" xr:uid="{5A7567FB-59C9-4698-9004-8EF4BC94A3BF}"/>
    <cellStyle name="40% - Ênfase3 5" xfId="392" xr:uid="{03151D9C-EDFE-4B2D-A2DF-F4B5E026CAE6}"/>
    <cellStyle name="40% - Ênfase3 6" xfId="393" xr:uid="{16A24CD8-4B51-4A9A-9364-4DE4F7EE3CDE}"/>
    <cellStyle name="40% - Ênfase3 7" xfId="394" xr:uid="{7519C1EE-1B47-4D9B-BA06-0255E5139A71}"/>
    <cellStyle name="40% - Ênfase3 8" xfId="395" xr:uid="{239A69C4-57C4-41D3-BA11-36CE50031D03}"/>
    <cellStyle name="40% - Ênfase3 9" xfId="396" xr:uid="{C6E78723-85DC-4E27-AFC8-67A37225F243}"/>
    <cellStyle name="40% - Ênfase4 1" xfId="397" xr:uid="{20AEC6A8-EB4B-425B-807B-F283F6622450}"/>
    <cellStyle name="40% - Ênfase4 10" xfId="398" xr:uid="{96A905E0-A44D-48DE-8742-23A4EF5B3B52}"/>
    <cellStyle name="40% - Ênfase4 11" xfId="399" xr:uid="{81AF1394-5971-491B-B867-C311427A444B}"/>
    <cellStyle name="40% - Ênfase4 12" xfId="400" xr:uid="{5677307D-930F-48DF-85AC-3E743798A9F5}"/>
    <cellStyle name="40% - Ênfase4 13" xfId="401" xr:uid="{B9DC6CDF-08A0-421B-A1FA-BA8997746550}"/>
    <cellStyle name="40% - Ênfase4 14" xfId="402" xr:uid="{28570396-6EC9-4BAB-BD79-A43A30635D21}"/>
    <cellStyle name="40% - Ênfase4 15" xfId="403" xr:uid="{BE0F1BAD-3C77-4EA6-AF60-27891B8D311A}"/>
    <cellStyle name="40% - Ênfase4 16" xfId="404" xr:uid="{5533E767-70DF-4892-9CD2-80E6CD81EBE6}"/>
    <cellStyle name="40% - Ênfase4 17" xfId="405" xr:uid="{31BEF466-F28F-43A0-B3E6-9F1BE7CF43C3}"/>
    <cellStyle name="40% - Ênfase4 18" xfId="406" xr:uid="{597482AB-3F03-49B0-A471-BC72EBD01E4B}"/>
    <cellStyle name="40% - Ênfase4 19" xfId="407" xr:uid="{025F9710-1183-4184-853F-1FE31A3A4D76}"/>
    <cellStyle name="40% - Ênfase4 2" xfId="408" xr:uid="{1C38394F-032F-4EB9-A4AF-B65162A1911E}"/>
    <cellStyle name="40% - Ênfase4 20" xfId="409" xr:uid="{63BB4CFF-D092-43B0-A82E-6CB4139717A5}"/>
    <cellStyle name="40% - Ênfase4 21" xfId="410" xr:uid="{4E802208-EC7B-4C1B-BDD2-1EF1B781B2CA}"/>
    <cellStyle name="40% - Ênfase4 22" xfId="411" xr:uid="{A0820B0B-8683-485E-95AA-0DE7E2DA00A5}"/>
    <cellStyle name="40% - Ênfase4 23" xfId="412" xr:uid="{316ABCEF-8C05-4690-9CB4-1CF7156FAE8B}"/>
    <cellStyle name="40% - Ênfase4 24" xfId="413" xr:uid="{40165247-1DA9-408B-B4D1-29E7E18B16D5}"/>
    <cellStyle name="40% - Ênfase4 25" xfId="414" xr:uid="{771561C5-9E54-49F8-BAB9-2FFCE0F3832F}"/>
    <cellStyle name="40% - Ênfase4 26" xfId="415" xr:uid="{F0950939-247C-4A10-9863-092623E21A49}"/>
    <cellStyle name="40% - Ênfase4 27" xfId="416" xr:uid="{32B96A7C-75BE-431A-B5DE-EABA851D3319}"/>
    <cellStyle name="40% - Ênfase4 28" xfId="417" xr:uid="{1E687894-B240-4EE7-B154-2A51C0490168}"/>
    <cellStyle name="40% - Ênfase4 29" xfId="418" xr:uid="{CDE213D7-87D8-481E-AEB0-038861A8F97B}"/>
    <cellStyle name="40% - Ênfase4 3" xfId="419" xr:uid="{61D49E6E-2006-4029-B11E-0BC0E980D200}"/>
    <cellStyle name="40% - Ênfase4 30" xfId="420" xr:uid="{E96CE19F-4DDD-443E-87D8-1839E961C313}"/>
    <cellStyle name="40% - Ênfase4 31" xfId="421" xr:uid="{BFDACB3D-195F-41E8-8D45-EE96531DB931}"/>
    <cellStyle name="40% - Ênfase4 32" xfId="422" xr:uid="{8A0EB369-FE21-45C9-B929-D855BE48A1B8}"/>
    <cellStyle name="40% - Ênfase4 33" xfId="423" xr:uid="{BC69AF78-3D79-4142-9CDA-CF78D554638C}"/>
    <cellStyle name="40% - Ênfase4 34" xfId="424" xr:uid="{42BAF8BB-AFCE-4031-9D7F-E4ED3EB0223C}"/>
    <cellStyle name="40% - Ênfase4 35" xfId="425" xr:uid="{0A402A5D-2516-4279-9F83-740000DBACBD}"/>
    <cellStyle name="40% - Ênfase4 36" xfId="426" xr:uid="{DAB799EB-D81B-475C-A43C-EFD5A8C5AA64}"/>
    <cellStyle name="40% - Ênfase4 37" xfId="427" xr:uid="{722940DB-830E-49AC-95CF-CC05F67EEA59}"/>
    <cellStyle name="40% - Ênfase4 38" xfId="428" xr:uid="{1B4CFB5E-1ADC-48D8-A836-67B9B4C93624}"/>
    <cellStyle name="40% - Ênfase4 39" xfId="429" xr:uid="{D2CC5DD9-2949-4600-B526-308D1B47F49B}"/>
    <cellStyle name="40% - Ênfase4 4" xfId="430" xr:uid="{8D086E3C-57AA-4C9C-8FB5-46F1EEF21E29}"/>
    <cellStyle name="40% - Ênfase4 5" xfId="431" xr:uid="{2C766BA3-5306-4677-AE46-78598CDCD85C}"/>
    <cellStyle name="40% - Ênfase4 6" xfId="432" xr:uid="{C972EABC-E746-4054-A540-6186CB81433E}"/>
    <cellStyle name="40% - Ênfase4 7" xfId="433" xr:uid="{A3B1CC3D-1CED-487A-87B6-BC1A1F3972A7}"/>
    <cellStyle name="40% - Ênfase4 8" xfId="434" xr:uid="{7E33680D-36C9-48B7-9EFD-A5F343A24A73}"/>
    <cellStyle name="40% - Ênfase4 9" xfId="435" xr:uid="{1CA83E85-D5FE-41C8-A156-A50B0CCBB179}"/>
    <cellStyle name="40% - Ênfase5 1" xfId="436" xr:uid="{4EC7C821-6547-4B45-B41E-75939C051F7A}"/>
    <cellStyle name="40% - Ênfase5 10" xfId="437" xr:uid="{E740EBD9-079A-4BAE-B701-39E8843E5BD6}"/>
    <cellStyle name="40% - Ênfase5 11" xfId="438" xr:uid="{E4F586D7-4C99-40DF-A18A-24ABA654FFDD}"/>
    <cellStyle name="40% - Ênfase5 12" xfId="439" xr:uid="{D919AACD-2A8D-4E58-B29E-8D0AA8BA0606}"/>
    <cellStyle name="40% - Ênfase5 13" xfId="440" xr:uid="{08AD74A5-0E71-4602-B431-1A7BD489F7E5}"/>
    <cellStyle name="40% - Ênfase5 14" xfId="441" xr:uid="{10129635-21DC-4F59-B18B-C9775967D8F3}"/>
    <cellStyle name="40% - Ênfase5 15" xfId="442" xr:uid="{894B62C2-C027-4F1F-A848-1281FA1DD466}"/>
    <cellStyle name="40% - Ênfase5 16" xfId="443" xr:uid="{E86C866D-DBF2-44B2-A75F-A7BC2B741288}"/>
    <cellStyle name="40% - Ênfase5 17" xfId="444" xr:uid="{23FB48DC-B520-4BAE-8D96-C69024409FE3}"/>
    <cellStyle name="40% - Ênfase5 18" xfId="445" xr:uid="{AB95B592-5F15-4E1D-9B99-F636024852EA}"/>
    <cellStyle name="40% - Ênfase5 19" xfId="446" xr:uid="{5CDDA482-73E7-4FD8-BBC4-9350D875E22D}"/>
    <cellStyle name="40% - Ênfase5 2" xfId="447" xr:uid="{DBD5001C-4D9F-495E-9A40-407679BE3951}"/>
    <cellStyle name="40% - Ênfase5 20" xfId="448" xr:uid="{3AAFAFE7-93D1-4020-A479-D515382D730D}"/>
    <cellStyle name="40% - Ênfase5 21" xfId="449" xr:uid="{304552F5-EF2F-4859-A776-2CC878B9CD92}"/>
    <cellStyle name="40% - Ênfase5 22" xfId="450" xr:uid="{5489C8F4-7E1B-4FFE-8938-9753B9738412}"/>
    <cellStyle name="40% - Ênfase5 23" xfId="451" xr:uid="{8146AF0B-C21D-4EB5-BA0B-F74771BA98CB}"/>
    <cellStyle name="40% - Ênfase5 24" xfId="452" xr:uid="{86F5B15C-F391-4F2F-809B-7903C607D833}"/>
    <cellStyle name="40% - Ênfase5 25" xfId="453" xr:uid="{061337FF-E26B-4825-AA02-0C968599FD75}"/>
    <cellStyle name="40% - Ênfase5 26" xfId="454" xr:uid="{71E8E6A6-8CB4-40AC-B1A6-4878F1B97D42}"/>
    <cellStyle name="40% - Ênfase5 27" xfId="455" xr:uid="{A306B97B-2549-4CCF-BB28-4E55A09C1D6D}"/>
    <cellStyle name="40% - Ênfase5 28" xfId="456" xr:uid="{1A865C91-ED16-4D02-9063-B594DC7EDAD1}"/>
    <cellStyle name="40% - Ênfase5 29" xfId="457" xr:uid="{CEBED5CC-6A2A-4275-9A3B-1B19F2163003}"/>
    <cellStyle name="40% - Ênfase5 3" xfId="458" xr:uid="{512F8CF5-ADC5-45DB-AF77-381A20E6B558}"/>
    <cellStyle name="40% - Ênfase5 30" xfId="459" xr:uid="{2B3311DF-DC8A-485C-AB86-AA8F9E95AACC}"/>
    <cellStyle name="40% - Ênfase5 31" xfId="460" xr:uid="{09382236-A7B8-468D-85FF-F89DF9ED87DD}"/>
    <cellStyle name="40% - Ênfase5 32" xfId="461" xr:uid="{93A2F213-50A4-4C82-B460-CC404FCF601C}"/>
    <cellStyle name="40% - Ênfase5 33" xfId="462" xr:uid="{908F8D6D-EF34-4F10-91F7-02AE4327635C}"/>
    <cellStyle name="40% - Ênfase5 34" xfId="463" xr:uid="{466D9082-9796-4F56-8B80-2B87BCC909A2}"/>
    <cellStyle name="40% - Ênfase5 35" xfId="464" xr:uid="{5539BBC4-3527-4779-A198-A936017CF8EA}"/>
    <cellStyle name="40% - Ênfase5 36" xfId="465" xr:uid="{38989723-CCC4-47AA-B1CD-C1119039840D}"/>
    <cellStyle name="40% - Ênfase5 37" xfId="466" xr:uid="{A199E1B1-0646-4132-A5BA-A89134D67DCE}"/>
    <cellStyle name="40% - Ênfase5 38" xfId="467" xr:uid="{B496D287-BE5F-4AAE-B854-AC84B583FE79}"/>
    <cellStyle name="40% - Ênfase5 39" xfId="468" xr:uid="{27E58E88-416C-4564-9D69-95797859B4FC}"/>
    <cellStyle name="40% - Ênfase5 4" xfId="469" xr:uid="{20D585E8-7C56-49CA-840A-E5D213E70AFD}"/>
    <cellStyle name="40% - Ênfase5 5" xfId="470" xr:uid="{03D45A28-4DB3-4F15-8A1B-1A805F84B360}"/>
    <cellStyle name="40% - Ênfase5 6" xfId="471" xr:uid="{231C9DB4-F410-4921-9258-9206041BF5AD}"/>
    <cellStyle name="40% - Ênfase5 7" xfId="472" xr:uid="{89F4A497-DED4-4969-A7D2-B3E2B5A7060D}"/>
    <cellStyle name="40% - Ênfase5 8" xfId="473" xr:uid="{9762CB81-5EA0-4CDE-B0C2-ED253CA37481}"/>
    <cellStyle name="40% - Ênfase5 9" xfId="474" xr:uid="{DA6746A4-7516-4F62-8246-D2583DFCDFF1}"/>
    <cellStyle name="40% - Ênfase6 1" xfId="475" xr:uid="{54C44C61-536D-46D7-857F-3955887B2883}"/>
    <cellStyle name="40% - Ênfase6 10" xfId="476" xr:uid="{4BFF04CF-8AD0-4F17-8D95-FEAD686D6B3F}"/>
    <cellStyle name="40% - Ênfase6 11" xfId="477" xr:uid="{EA50C9D9-A13A-46BC-87C3-DD5A206E13D3}"/>
    <cellStyle name="40% - Ênfase6 12" xfId="478" xr:uid="{ED24E817-8157-46FA-B6F1-753141D2317F}"/>
    <cellStyle name="40% - Ênfase6 13" xfId="479" xr:uid="{C621B7E8-6B9F-44E1-8A7A-4B88693AAE32}"/>
    <cellStyle name="40% - Ênfase6 14" xfId="480" xr:uid="{98735716-CF74-41C5-9A50-7902F922F1D8}"/>
    <cellStyle name="40% - Ênfase6 15" xfId="481" xr:uid="{67AB01C7-B4F2-4395-A26C-5774CD6228F5}"/>
    <cellStyle name="40% - Ênfase6 16" xfId="482" xr:uid="{A864EA56-A053-40B8-81E5-C0DC944A7CE5}"/>
    <cellStyle name="40% - Ênfase6 17" xfId="483" xr:uid="{AE8342B0-FC88-43A0-B5DA-203176264EB3}"/>
    <cellStyle name="40% - Ênfase6 18" xfId="484" xr:uid="{B1DF39D9-D8E2-4B25-8EA5-7266CD3F5254}"/>
    <cellStyle name="40% - Ênfase6 19" xfId="485" xr:uid="{E4CD0146-0E3D-428D-8C0F-2CA4B3F28ACD}"/>
    <cellStyle name="40% - Ênfase6 2" xfId="486" xr:uid="{34A0F4AF-6C6F-46F3-BF11-D0535283B160}"/>
    <cellStyle name="40% - Ênfase6 20" xfId="487" xr:uid="{C7E7AA81-B9AA-4A69-94A6-CC6436888895}"/>
    <cellStyle name="40% - Ênfase6 21" xfId="488" xr:uid="{0820718D-1A3E-4782-BA99-5AD9BFE196AA}"/>
    <cellStyle name="40% - Ênfase6 22" xfId="489" xr:uid="{01EF76C9-915B-45B3-8A55-B4036DF5F155}"/>
    <cellStyle name="40% - Ênfase6 23" xfId="490" xr:uid="{13803C7A-850B-4D06-BB1A-2A96779919EE}"/>
    <cellStyle name="40% - Ênfase6 24" xfId="491" xr:uid="{AD9674B1-5ED4-43D1-B9B2-F9E3FDF1A7B7}"/>
    <cellStyle name="40% - Ênfase6 25" xfId="492" xr:uid="{6F94DFD9-521E-4308-B93E-5D6BCD68055E}"/>
    <cellStyle name="40% - Ênfase6 26" xfId="493" xr:uid="{1A5848CF-B2FD-4BA4-A2AF-3AE3601D68A9}"/>
    <cellStyle name="40% - Ênfase6 27" xfId="494" xr:uid="{636C616C-D795-4C1D-9A70-2A2A4EE27F5F}"/>
    <cellStyle name="40% - Ênfase6 28" xfId="495" xr:uid="{44128690-F8D2-419D-9F4F-DBBE6E7604D2}"/>
    <cellStyle name="40% - Ênfase6 29" xfId="496" xr:uid="{EE8F2030-02E3-489D-8CC8-35B10FAAD8F8}"/>
    <cellStyle name="40% - Ênfase6 3" xfId="497" xr:uid="{7F7FDE48-AF48-4308-99B1-5D865667C85F}"/>
    <cellStyle name="40% - Ênfase6 30" xfId="498" xr:uid="{8CA9E90D-8C26-4C6D-B8B2-719F1C943341}"/>
    <cellStyle name="40% - Ênfase6 31" xfId="499" xr:uid="{995598BD-2670-477F-9DED-636CF610EDE0}"/>
    <cellStyle name="40% - Ênfase6 32" xfId="500" xr:uid="{C80F05C3-46B5-4CDB-AE8C-B70C34CC60AB}"/>
    <cellStyle name="40% - Ênfase6 33" xfId="501" xr:uid="{A0C74B18-E7DB-41F0-AC43-1A25BAA5E54F}"/>
    <cellStyle name="40% - Ênfase6 34" xfId="502" xr:uid="{47DD6C65-146F-4F91-A93E-BF382EEBF0C8}"/>
    <cellStyle name="40% - Ênfase6 35" xfId="503" xr:uid="{C8845E5A-B520-433C-9790-6EE58A9BB125}"/>
    <cellStyle name="40% - Ênfase6 36" xfId="504" xr:uid="{951FD6F1-E142-4618-942F-36886E44237D}"/>
    <cellStyle name="40% - Ênfase6 37" xfId="505" xr:uid="{B7C7B059-4E93-43C5-B69A-AAC1A8C27EC0}"/>
    <cellStyle name="40% - Ênfase6 38" xfId="506" xr:uid="{34C2C176-76DA-4304-8799-F04ABC068937}"/>
    <cellStyle name="40% - Ênfase6 39" xfId="507" xr:uid="{5169540F-BF5C-400E-98EE-62ECEE7546A6}"/>
    <cellStyle name="40% - Ênfase6 4" xfId="508" xr:uid="{541DDD8E-7109-4A2B-A1CA-CCA552865F64}"/>
    <cellStyle name="40% - Ênfase6 5" xfId="509" xr:uid="{442DD50C-D75E-46AA-BB39-8EB6E7783E97}"/>
    <cellStyle name="40% - Ênfase6 6" xfId="510" xr:uid="{0AAF0663-D127-41E6-BE00-AB7DF5ABAAAD}"/>
    <cellStyle name="40% - Ênfase6 7" xfId="511" xr:uid="{49351739-0DD0-41B0-B222-176E5B0EAE49}"/>
    <cellStyle name="40% - Ênfase6 8" xfId="512" xr:uid="{14A3199B-D87E-4B0D-822F-69B2E479BBF6}"/>
    <cellStyle name="40% - Ênfase6 9" xfId="513" xr:uid="{34E351F5-AAF3-4A61-BDD8-D04A2327173B}"/>
    <cellStyle name="60% - Ênfase1 1" xfId="514" xr:uid="{EF7249E3-6689-4219-9356-57D5360F70AE}"/>
    <cellStyle name="60% - Ênfase1 10" xfId="515" xr:uid="{A83D15A0-1350-4B5D-B177-AE4FDB560C4A}"/>
    <cellStyle name="60% - Ênfase1 11" xfId="516" xr:uid="{A67D15C2-FDC3-4144-A870-68DFFDBF8E18}"/>
    <cellStyle name="60% - Ênfase1 12" xfId="517" xr:uid="{47CBF991-340E-4C44-9B9A-DAC6D236D768}"/>
    <cellStyle name="60% - Ênfase1 13" xfId="518" xr:uid="{3793FBFC-3C5D-4254-8CA2-83EBBAE2E284}"/>
    <cellStyle name="60% - Ênfase1 14" xfId="519" xr:uid="{6CCC826A-36B1-4E7F-B1AD-AF5BA29AA6F1}"/>
    <cellStyle name="60% - Ênfase1 15" xfId="520" xr:uid="{508F21BC-89E7-4C0E-9DA8-C91C8F06B3ED}"/>
    <cellStyle name="60% - Ênfase1 16" xfId="521" xr:uid="{4F0E338C-7883-46D0-B597-00B763AB5807}"/>
    <cellStyle name="60% - Ênfase1 17" xfId="522" xr:uid="{C96CA9C9-45C8-40E2-9A95-6E850AC06EDC}"/>
    <cellStyle name="60% - Ênfase1 18" xfId="523" xr:uid="{7F501E10-93AB-48B2-B22D-EC4F74070089}"/>
    <cellStyle name="60% - Ênfase1 19" xfId="524" xr:uid="{FFD773BF-E2AA-4CA9-8BF0-B4C5288EBD69}"/>
    <cellStyle name="60% - Ênfase1 2" xfId="525" xr:uid="{03DD594D-7CCB-4040-BD8A-73A8BEE80DA8}"/>
    <cellStyle name="60% - Ênfase1 20" xfId="526" xr:uid="{09C8255A-DDBD-4D50-91DB-6F4083E25C0A}"/>
    <cellStyle name="60% - Ênfase1 21" xfId="527" xr:uid="{7AC7FD5D-35B0-401A-85A3-8166CA6F0520}"/>
    <cellStyle name="60% - Ênfase1 22" xfId="528" xr:uid="{8E311123-7AD6-4582-B927-E71F5A4651A3}"/>
    <cellStyle name="60% - Ênfase1 23" xfId="529" xr:uid="{4FEE6228-0CEE-4DE9-9105-7A5AA8C98DBC}"/>
    <cellStyle name="60% - Ênfase1 24" xfId="530" xr:uid="{598FA2B2-CF8D-4F82-B91D-4E55BF62CAFD}"/>
    <cellStyle name="60% - Ênfase1 25" xfId="531" xr:uid="{088B267B-6454-4BC1-9D14-82B40D5A93FB}"/>
    <cellStyle name="60% - Ênfase1 26" xfId="532" xr:uid="{096E3051-026B-4604-8AC9-BA8104282518}"/>
    <cellStyle name="60% - Ênfase1 27" xfId="533" xr:uid="{2CF96C95-FAA6-4A59-BD0E-F110AD5EB564}"/>
    <cellStyle name="60% - Ênfase1 28" xfId="534" xr:uid="{F6BF9DD0-E32B-429D-B574-5CB467754481}"/>
    <cellStyle name="60% - Ênfase1 29" xfId="535" xr:uid="{D3ED1D3D-928C-431B-95E3-130F0EAA785F}"/>
    <cellStyle name="60% - Ênfase1 3" xfId="536" xr:uid="{B478C443-8F0D-4AEB-9142-3FCD24C9C79B}"/>
    <cellStyle name="60% - Ênfase1 30" xfId="537" xr:uid="{9A11E24B-B827-4E38-B414-271D9E29C215}"/>
    <cellStyle name="60% - Ênfase1 31" xfId="538" xr:uid="{443BE51E-7635-44EB-A60B-32851339703A}"/>
    <cellStyle name="60% - Ênfase1 32" xfId="539" xr:uid="{C43EBFE8-43BE-46E7-B6A7-952D1C122611}"/>
    <cellStyle name="60% - Ênfase1 33" xfId="540" xr:uid="{093A36E1-0209-4193-AB50-71F839BE7B7C}"/>
    <cellStyle name="60% - Ênfase1 34" xfId="541" xr:uid="{D91D6389-530C-494D-94C0-B806C2485B1F}"/>
    <cellStyle name="60% - Ênfase1 35" xfId="542" xr:uid="{3779CAB2-B393-4A59-9B23-DD9EFFCB9E18}"/>
    <cellStyle name="60% - Ênfase1 36" xfId="543" xr:uid="{6B419976-4C0B-45C2-AFEF-E7F9247F3966}"/>
    <cellStyle name="60% - Ênfase1 37" xfId="544" xr:uid="{FB6509A4-4C6F-43E0-9387-8DDAABC4E4B9}"/>
    <cellStyle name="60% - Ênfase1 38" xfId="545" xr:uid="{B26FA6C6-69DC-4459-99E9-E3AFD2EA9E2A}"/>
    <cellStyle name="60% - Ênfase1 39" xfId="546" xr:uid="{BF1B17E0-A0D8-4F23-B08A-BB6FCAA55BFE}"/>
    <cellStyle name="60% - Ênfase1 4" xfId="547" xr:uid="{C6AEBE1E-3DCA-4A79-A98C-507BC91206AE}"/>
    <cellStyle name="60% - Ênfase1 5" xfId="548" xr:uid="{A51FC5B2-FFD1-4D07-9852-E425ECABCD0A}"/>
    <cellStyle name="60% - Ênfase1 6" xfId="549" xr:uid="{D05DCE6C-D03C-44BB-B013-A627ABF60CCB}"/>
    <cellStyle name="60% - Ênfase1 7" xfId="550" xr:uid="{79A828D2-6FE2-4681-9C48-EE1E86E70247}"/>
    <cellStyle name="60% - Ênfase1 8" xfId="551" xr:uid="{90D8E5DE-B903-4883-90A5-3F84BD609460}"/>
    <cellStyle name="60% - Ênfase1 9" xfId="552" xr:uid="{73FA576D-60E4-41C1-9326-CCA03F1BE8B1}"/>
    <cellStyle name="60% - Ênfase2 1" xfId="553" xr:uid="{551A7FCD-C47E-4D3E-A827-AD08C9571984}"/>
    <cellStyle name="60% - Ênfase2 10" xfId="554" xr:uid="{18E5C1CC-5B72-4C6B-8647-89A5B25F91E7}"/>
    <cellStyle name="60% - Ênfase2 11" xfId="555" xr:uid="{C8F8F080-F7BC-484A-873C-FCC7D76468A0}"/>
    <cellStyle name="60% - Ênfase2 12" xfId="556" xr:uid="{C04D5876-EA43-46C9-B725-6DD20D106875}"/>
    <cellStyle name="60% - Ênfase2 13" xfId="557" xr:uid="{4B8989F6-165B-415B-87BB-FE6A0035D93B}"/>
    <cellStyle name="60% - Ênfase2 14" xfId="558" xr:uid="{005B8B29-A6AE-4B60-A47C-3F1F9EB4A1E1}"/>
    <cellStyle name="60% - Ênfase2 15" xfId="559" xr:uid="{D3ED3CAA-B616-47B6-8ECF-B131FE3AEB9C}"/>
    <cellStyle name="60% - Ênfase2 16" xfId="560" xr:uid="{28C57863-3367-45D5-AF94-1E658FF1E31F}"/>
    <cellStyle name="60% - Ênfase2 17" xfId="561" xr:uid="{481334DF-D791-4D2D-84ED-513C603BE882}"/>
    <cellStyle name="60% - Ênfase2 18" xfId="562" xr:uid="{4B1165F7-CA20-42D2-8BDE-DC71643C00EF}"/>
    <cellStyle name="60% - Ênfase2 19" xfId="563" xr:uid="{68484B6C-77DB-4D78-8B66-EEC13453F06A}"/>
    <cellStyle name="60% - Ênfase2 2" xfId="564" xr:uid="{2FA74273-CAD9-4A70-8085-3F4EC14B4725}"/>
    <cellStyle name="60% - Ênfase2 20" xfId="565" xr:uid="{12946B31-188E-4296-9EFD-F49848A4837F}"/>
    <cellStyle name="60% - Ênfase2 21" xfId="566" xr:uid="{4E928319-2BB2-4728-9A62-05CD808CDD6E}"/>
    <cellStyle name="60% - Ênfase2 22" xfId="567" xr:uid="{773C770B-F9D4-4032-BCEC-B0E40DBE9C21}"/>
    <cellStyle name="60% - Ênfase2 23" xfId="568" xr:uid="{072D1D96-2153-49FB-A1E0-C876E7F9A252}"/>
    <cellStyle name="60% - Ênfase2 24" xfId="569" xr:uid="{FA44B775-A6AC-4A97-8FF4-D505A83DE794}"/>
    <cellStyle name="60% - Ênfase2 25" xfId="570" xr:uid="{82CACDF8-7D27-44CE-BD31-F3CD802109C0}"/>
    <cellStyle name="60% - Ênfase2 26" xfId="571" xr:uid="{A3C5E5AA-4626-4A17-B8BF-A331F68181EA}"/>
    <cellStyle name="60% - Ênfase2 27" xfId="572" xr:uid="{89852331-D08A-463B-ACEB-A2316C0B81D3}"/>
    <cellStyle name="60% - Ênfase2 28" xfId="573" xr:uid="{7CEB167F-F02E-4F1E-A9EB-8B8CBBC39B15}"/>
    <cellStyle name="60% - Ênfase2 29" xfId="574" xr:uid="{5D0C4A8C-B32E-4CE0-9E0A-437043F2C388}"/>
    <cellStyle name="60% - Ênfase2 3" xfId="575" xr:uid="{178B7946-93F4-442D-8433-DC473CADCC19}"/>
    <cellStyle name="60% - Ênfase2 30" xfId="576" xr:uid="{FB0C1EF6-0523-44F4-8B15-3A06DFF06471}"/>
    <cellStyle name="60% - Ênfase2 31" xfId="577" xr:uid="{8C4FF9BE-2596-42A6-B6B8-B54EC352E4F4}"/>
    <cellStyle name="60% - Ênfase2 32" xfId="578" xr:uid="{CD27E89C-9A3C-479D-849B-0A3CD8009B94}"/>
    <cellStyle name="60% - Ênfase2 33" xfId="579" xr:uid="{9394C30E-AE38-4167-A5DB-C21BD6B7800A}"/>
    <cellStyle name="60% - Ênfase2 34" xfId="580" xr:uid="{BB186AA8-CEC4-4F2B-9FE1-72A71E1D7765}"/>
    <cellStyle name="60% - Ênfase2 35" xfId="581" xr:uid="{4F0D41EE-67A2-481D-87D5-F7D82D1573CC}"/>
    <cellStyle name="60% - Ênfase2 36" xfId="582" xr:uid="{64B76310-2C2E-4174-9B73-6153D15F8B75}"/>
    <cellStyle name="60% - Ênfase2 37" xfId="583" xr:uid="{20656E95-A89D-4507-85C2-8E8298E646C1}"/>
    <cellStyle name="60% - Ênfase2 37 2" xfId="584" xr:uid="{1967917F-4DA0-4585-AA96-01D08F5913D0}"/>
    <cellStyle name="60% - Ênfase2 38" xfId="585" xr:uid="{87B1C449-D1EB-4E71-A307-80659EDBE8E8}"/>
    <cellStyle name="60% - Ênfase2 39" xfId="586" xr:uid="{14136ADC-34A6-437E-9ABC-1BA5CE37B98A}"/>
    <cellStyle name="60% - Ênfase2 4" xfId="587" xr:uid="{EB27E894-88A0-409F-BC84-0F94DE6D1A1D}"/>
    <cellStyle name="60% - Ênfase2 5" xfId="588" xr:uid="{FAC2DEB2-F53A-4130-9356-5BC0952051E8}"/>
    <cellStyle name="60% - Ênfase2 6" xfId="589" xr:uid="{9CB5AD93-BBD1-4CAB-AD6A-51EDC2471D94}"/>
    <cellStyle name="60% - Ênfase2 7" xfId="590" xr:uid="{564AD17B-2378-4F87-A848-2BEC1A178175}"/>
    <cellStyle name="60% - Ênfase2 8" xfId="591" xr:uid="{95488A83-57B7-468C-B888-C06AEA34E47D}"/>
    <cellStyle name="60% - Ênfase2 9" xfId="592" xr:uid="{F8555A82-11F0-4EC8-9878-FEB148FBE3EB}"/>
    <cellStyle name="60% - Ênfase3 1" xfId="593" xr:uid="{D43AFCF3-57D2-45E4-AE00-D0317EAAB042}"/>
    <cellStyle name="60% - Ênfase3 10" xfId="594" xr:uid="{47D7D323-DB35-485B-BCB9-40814E7E7CDC}"/>
    <cellStyle name="60% - Ênfase3 11" xfId="595" xr:uid="{B27304AC-E517-4201-ADB8-FAC4DD8F61A0}"/>
    <cellStyle name="60% - Ênfase3 12" xfId="596" xr:uid="{213FF1E3-FFE5-4408-8175-4EAA13834AE7}"/>
    <cellStyle name="60% - Ênfase3 13" xfId="597" xr:uid="{F7DD57AB-0571-4367-980C-CC2EF9635D38}"/>
    <cellStyle name="60% - Ênfase3 14" xfId="598" xr:uid="{24115CAC-A4A9-4A33-8AA4-662F03FD0912}"/>
    <cellStyle name="60% - Ênfase3 15" xfId="599" xr:uid="{70A580DF-B372-4705-8F5B-8800B5D4A224}"/>
    <cellStyle name="60% - Ênfase3 16" xfId="600" xr:uid="{16DEF12A-D4F2-49D4-9CBB-444107212EED}"/>
    <cellStyle name="60% - Ênfase3 17" xfId="601" xr:uid="{21592DDE-2AA7-42D9-B064-C2B45226A17E}"/>
    <cellStyle name="60% - Ênfase3 18" xfId="602" xr:uid="{145DA03D-A42C-4B0B-A8F9-EC5E23F7732F}"/>
    <cellStyle name="60% - Ênfase3 19" xfId="603" xr:uid="{1B4D3D3E-6A48-42E6-8740-050EEDF237A7}"/>
    <cellStyle name="60% - Ênfase3 2" xfId="604" xr:uid="{DCF3A18F-51F9-44CA-9B48-047DF9A0ACF4}"/>
    <cellStyle name="60% - Ênfase3 20" xfId="605" xr:uid="{2F9780C9-2B76-4377-89E4-BEFA9532A6A9}"/>
    <cellStyle name="60% - Ênfase3 21" xfId="606" xr:uid="{A8C2DCFD-4085-4F1D-9A33-245B7B13EAAE}"/>
    <cellStyle name="60% - Ênfase3 22" xfId="607" xr:uid="{DED84C08-4EFB-4733-A531-5D753DAC779C}"/>
    <cellStyle name="60% - Ênfase3 23" xfId="608" xr:uid="{421C5E00-8936-4DC4-AAA5-16CD0D664FCF}"/>
    <cellStyle name="60% - Ênfase3 24" xfId="609" xr:uid="{30ACE8CC-4317-4100-9286-2E2911326E1B}"/>
    <cellStyle name="60% - Ênfase3 25" xfId="610" xr:uid="{001CBE8F-F644-49BF-BF9E-DAB5EEEF01E4}"/>
    <cellStyle name="60% - Ênfase3 26" xfId="611" xr:uid="{FF9ABC5E-D505-4EF7-8E60-876585728108}"/>
    <cellStyle name="60% - Ênfase3 27" xfId="612" xr:uid="{96947751-7B67-4EEE-8F46-DC1E13A92328}"/>
    <cellStyle name="60% - Ênfase3 28" xfId="613" xr:uid="{D68FE903-0EBA-4B6E-B2C5-80AB5F9D9899}"/>
    <cellStyle name="60% - Ênfase3 29" xfId="614" xr:uid="{BD0892A5-7669-4A5D-AD05-38396AF6967D}"/>
    <cellStyle name="60% - Ênfase3 3" xfId="615" xr:uid="{5377247E-ECF6-486B-BB64-71A1D200E284}"/>
    <cellStyle name="60% - Ênfase3 30" xfId="616" xr:uid="{B224E820-AD5D-4A9F-A56F-E3A2B787C8BF}"/>
    <cellStyle name="60% - Ênfase3 31" xfId="617" xr:uid="{0C88E0B5-5D09-46F9-9BBF-9ED4CEB3EB6D}"/>
    <cellStyle name="60% - Ênfase3 32" xfId="618" xr:uid="{F18F7AE5-6AE8-41BA-BBCB-7644B5EDAA79}"/>
    <cellStyle name="60% - Ênfase3 33" xfId="619" xr:uid="{6264FC44-F5C2-41D3-9200-A8C96D236D64}"/>
    <cellStyle name="60% - Ênfase3 34" xfId="620" xr:uid="{9751F015-F5E8-433F-B111-3C25B3C4F188}"/>
    <cellStyle name="60% - Ênfase3 35" xfId="621" xr:uid="{4EE891A2-7641-4936-9261-456A3F2871A8}"/>
    <cellStyle name="60% - Ênfase3 36" xfId="622" xr:uid="{47690E84-8315-478F-9D6E-F5587A687593}"/>
    <cellStyle name="60% - Ênfase3 37" xfId="623" xr:uid="{32179B4D-EB6F-4017-AF26-1CCFEA55E092}"/>
    <cellStyle name="60% - Ênfase3 38" xfId="624" xr:uid="{A96DF804-567C-497B-8806-9712277FC6FD}"/>
    <cellStyle name="60% - Ênfase3 39" xfId="625" xr:uid="{D9ED79B8-42F8-48D9-B9BD-6972C6ECC62C}"/>
    <cellStyle name="60% - Ênfase3 4" xfId="626" xr:uid="{0796B429-E4FA-469A-8004-538B709CBB52}"/>
    <cellStyle name="60% - Ênfase3 5" xfId="627" xr:uid="{EA9B484F-6282-45CA-AC34-10311210DCCF}"/>
    <cellStyle name="60% - Ênfase3 6" xfId="628" xr:uid="{881598EB-4751-4F79-A1B9-5CC3F09F3CF8}"/>
    <cellStyle name="60% - Ênfase3 7" xfId="629" xr:uid="{26ACF971-2F2E-4552-925C-173F1B312153}"/>
    <cellStyle name="60% - Ênfase3 8" xfId="630" xr:uid="{3C947BFC-22A2-4506-8F4A-F5192237D414}"/>
    <cellStyle name="60% - Ênfase3 9" xfId="631" xr:uid="{CA1EB728-EA43-412A-8B67-7A063983E48C}"/>
    <cellStyle name="60% - Ênfase4 1" xfId="632" xr:uid="{64EA782B-0E7F-49CC-A972-8CD50B599E13}"/>
    <cellStyle name="60% - Ênfase4 10" xfId="633" xr:uid="{49E4BD44-162C-4FDD-B5ED-4B89C370D1E8}"/>
    <cellStyle name="60% - Ênfase4 11" xfId="634" xr:uid="{BD5BA271-93B8-492E-814C-AEDECC4C07C6}"/>
    <cellStyle name="60% - Ênfase4 12" xfId="635" xr:uid="{F2F74509-0EB7-43D6-8EBF-4248EB845071}"/>
    <cellStyle name="60% - Ênfase4 13" xfId="636" xr:uid="{06B9BD2B-0DF1-47CE-B181-5D7644E4EBD3}"/>
    <cellStyle name="60% - Ênfase4 14" xfId="637" xr:uid="{7E07C31F-5E2E-4169-A6AB-44700D508634}"/>
    <cellStyle name="60% - Ênfase4 15" xfId="638" xr:uid="{5182F1E9-385D-4A54-BB39-8DFE6BCC48D9}"/>
    <cellStyle name="60% - Ênfase4 16" xfId="639" xr:uid="{697CB011-9C8D-48AD-A3F1-3551BFBAB725}"/>
    <cellStyle name="60% - Ênfase4 17" xfId="640" xr:uid="{EDC9DC51-B5B3-434B-A0C1-98DE63FD0662}"/>
    <cellStyle name="60% - Ênfase4 18" xfId="641" xr:uid="{D2886CC4-D74C-4070-A5A2-F0150DD9C127}"/>
    <cellStyle name="60% - Ênfase4 19" xfId="642" xr:uid="{9C0E5AE1-BA2F-4E27-805B-3414DA143EDE}"/>
    <cellStyle name="60% - Ênfase4 2" xfId="643" xr:uid="{65A5C4C5-6396-4391-86BD-7FDBB49CB4D1}"/>
    <cellStyle name="60% - Ênfase4 20" xfId="644" xr:uid="{C804008F-3B39-4F54-BE76-A39F9E938149}"/>
    <cellStyle name="60% - Ênfase4 21" xfId="645" xr:uid="{59124DB2-081A-45C1-B285-54F5ECFB9E42}"/>
    <cellStyle name="60% - Ênfase4 22" xfId="646" xr:uid="{7746CF1E-C0A9-438D-97FC-10521F208D4C}"/>
    <cellStyle name="60% - Ênfase4 23" xfId="647" xr:uid="{4872A1CB-E872-4FB0-9A9C-B671E376C086}"/>
    <cellStyle name="60% - Ênfase4 24" xfId="648" xr:uid="{72B56DBB-D898-4886-87AB-F762BC7FD42A}"/>
    <cellStyle name="60% - Ênfase4 25" xfId="649" xr:uid="{CF5D5795-320B-4AEB-A3D0-DFC600A91637}"/>
    <cellStyle name="60% - Ênfase4 26" xfId="650" xr:uid="{D1B938FC-7890-4881-A6B9-6F827209DAC0}"/>
    <cellStyle name="60% - Ênfase4 27" xfId="651" xr:uid="{EEE6C04A-58B3-4218-9909-53AA60101348}"/>
    <cellStyle name="60% - Ênfase4 28" xfId="652" xr:uid="{A035FFB9-243F-43CC-9013-321EF9DE9B19}"/>
    <cellStyle name="60% - Ênfase4 29" xfId="653" xr:uid="{56524197-2D82-4B51-A0D5-AE765EB43ED0}"/>
    <cellStyle name="60% - Ênfase4 3" xfId="654" xr:uid="{387AE8DF-ADBA-44DE-B82A-713D253BC81C}"/>
    <cellStyle name="60% - Ênfase4 30" xfId="655" xr:uid="{18190BCC-5FD6-4F11-9E6E-388F04C3EFC9}"/>
    <cellStyle name="60% - Ênfase4 31" xfId="656" xr:uid="{CBF4116F-4C8E-4825-B8E0-D2F0CECB7259}"/>
    <cellStyle name="60% - Ênfase4 32" xfId="657" xr:uid="{AAD7FEAB-F344-41B5-AEE5-52F315300CE7}"/>
    <cellStyle name="60% - Ênfase4 33" xfId="658" xr:uid="{3F78DB51-A6B4-4339-9098-2C39666F168B}"/>
    <cellStyle name="60% - Ênfase4 34" xfId="659" xr:uid="{949DDE65-4355-43EE-AA44-7E56ABE5940F}"/>
    <cellStyle name="60% - Ênfase4 35" xfId="660" xr:uid="{2BC0CE3D-7BC6-4A66-B256-2B6431F541F0}"/>
    <cellStyle name="60% - Ênfase4 36" xfId="661" xr:uid="{65DC9193-BE07-4A2D-9FAD-72F976071DB7}"/>
    <cellStyle name="60% - Ênfase4 37" xfId="662" xr:uid="{F64C5BB4-1F0F-4861-AA36-0EF21BB72376}"/>
    <cellStyle name="60% - Ênfase4 37 1" xfId="663" xr:uid="{B89E6E41-12E9-4187-BEFC-DA684D1C98FC}"/>
    <cellStyle name="60% - Ênfase4 37 1 2" xfId="664" xr:uid="{5C9CDF0D-E55D-4576-945B-D12D81F3710B}"/>
    <cellStyle name="60% - Ênfase4 37 10" xfId="665" xr:uid="{8025A5F1-3BA1-4617-9198-4FC609DCD4A1}"/>
    <cellStyle name="60% - Ênfase4 37 11" xfId="666" xr:uid="{47A394C0-435C-4854-9C75-3C3E147D6324}"/>
    <cellStyle name="60% - Ênfase4 37 12" xfId="667" xr:uid="{2188703C-F9D2-4BF7-8FEF-335B340CBF1C}"/>
    <cellStyle name="60% - Ênfase4 37 13" xfId="668" xr:uid="{0EC23A57-847B-44B5-A924-98B4B1A9DCA3}"/>
    <cellStyle name="60% - Ênfase4 37 14" xfId="669" xr:uid="{B2C15E3F-421C-419E-BBC9-DC3A29B09BF7}"/>
    <cellStyle name="60% - Ênfase4 37 2" xfId="670" xr:uid="{8C9EEF7F-1174-428E-BC66-107250D1B234}"/>
    <cellStyle name="60% - Ênfase4 37 2 2" xfId="671" xr:uid="{63B73117-B510-45CA-B6FE-F466EE23768B}"/>
    <cellStyle name="60% - Ênfase4 37 3" xfId="672" xr:uid="{B6EC102D-2932-42CB-B002-EBB60F40616C}"/>
    <cellStyle name="60% - Ênfase4 37 4" xfId="673" xr:uid="{1185633C-D0F6-4543-8E57-76C3BA2F716B}"/>
    <cellStyle name="60% - Ênfase4 37 5" xfId="674" xr:uid="{162BA1F1-445F-43B2-B498-826ABA7DF037}"/>
    <cellStyle name="60% - Ênfase4 37 6" xfId="675" xr:uid="{A3CCFBA3-9BB0-4504-B2FE-F3F9FAC682AF}"/>
    <cellStyle name="60% - Ênfase4 37 7" xfId="676" xr:uid="{F8AB79F7-5B86-44B3-A5A0-614088ED36E9}"/>
    <cellStyle name="60% - Ênfase4 37 8" xfId="677" xr:uid="{2E3BB5E4-9089-4FF7-B027-7018DADD2C2C}"/>
    <cellStyle name="60% - Ênfase4 37 9" xfId="678" xr:uid="{804C6BE9-8188-43A9-A720-C6A85BE8E853}"/>
    <cellStyle name="60% - Ênfase4 38" xfId="679" xr:uid="{C311B229-3C81-4C3B-925F-838D6187CB10}"/>
    <cellStyle name="60% - Ênfase4 39" xfId="680" xr:uid="{53FE62A0-8D1B-4E8C-A672-DC822220132C}"/>
    <cellStyle name="60% - Ênfase4 4" xfId="681" xr:uid="{DB0C8A74-0C57-4B94-B4F3-E5160A7014F2}"/>
    <cellStyle name="60% - Ênfase4 40" xfId="682" xr:uid="{1E5460EB-43E2-4442-A8B0-4ECF53D90995}"/>
    <cellStyle name="60% - Ênfase4 5" xfId="683" xr:uid="{808D976E-5856-4D6A-B39D-2BBA72E87249}"/>
    <cellStyle name="60% - Ênfase4 6" xfId="684" xr:uid="{8A00677B-B4CE-40FB-BBC0-9DE38178CCCA}"/>
    <cellStyle name="60% - Ênfase4 7" xfId="685" xr:uid="{07A227AA-74DF-4C7B-8A0C-5038702B78C7}"/>
    <cellStyle name="60% - Ênfase4 8" xfId="686" xr:uid="{8974C74C-CE62-4473-A1D7-B938E837FFBA}"/>
    <cellStyle name="60% - Ênfase4 9" xfId="687" xr:uid="{02A1DAB3-C957-47E6-A909-BDE5935A7DA7}"/>
    <cellStyle name="60% - Ênfase5 1" xfId="688" xr:uid="{EE579CD9-EA9C-466E-804F-CD0DCCDCF47E}"/>
    <cellStyle name="60% - Ênfase5 10" xfId="689" xr:uid="{36CAC142-E65C-4C89-B3CF-CC8F84CF927D}"/>
    <cellStyle name="60% - Ênfase5 11" xfId="690" xr:uid="{BF4F6EDC-26E2-46F3-9D86-F230CFEEB1A5}"/>
    <cellStyle name="60% - Ênfase5 12" xfId="691" xr:uid="{1351C68D-71E2-458F-B1EC-7A9932E66747}"/>
    <cellStyle name="60% - Ênfase5 13" xfId="692" xr:uid="{183F1CA0-34DB-4220-B8F1-D79769D4FE7D}"/>
    <cellStyle name="60% - Ênfase5 14" xfId="693" xr:uid="{90BD992E-E015-4979-B257-43AB8F383335}"/>
    <cellStyle name="60% - Ênfase5 15" xfId="694" xr:uid="{7595BE9B-D584-44AB-8C75-79F283B1158F}"/>
    <cellStyle name="60% - Ênfase5 16" xfId="695" xr:uid="{20E23F9D-13B0-432E-ACF0-43B322923305}"/>
    <cellStyle name="60% - Ênfase5 17" xfId="696" xr:uid="{32EAF2B1-C378-4CF7-9D60-8C79335C645C}"/>
    <cellStyle name="60% - Ênfase5 18" xfId="697" xr:uid="{5B716061-DF60-4809-9261-5B45FC4C935A}"/>
    <cellStyle name="60% - Ênfase5 19" xfId="698" xr:uid="{2EFF68A6-B45A-4526-AE26-0307BC6B672A}"/>
    <cellStyle name="60% - Ênfase5 2" xfId="699" xr:uid="{98CFAFEE-A00F-4B6B-8994-8938693F3916}"/>
    <cellStyle name="60% - Ênfase5 20" xfId="700" xr:uid="{18954BE9-B613-40CB-8088-E8A8D3E42522}"/>
    <cellStyle name="60% - Ênfase5 21" xfId="701" xr:uid="{5EA64964-8C06-45F1-AAED-47B26C5AE559}"/>
    <cellStyle name="60% - Ênfase5 22" xfId="702" xr:uid="{4F7E4D1D-1A15-4B29-AA7F-CA162627B07E}"/>
    <cellStyle name="60% - Ênfase5 23" xfId="703" xr:uid="{CF6F406C-0C2B-4CE6-AE6F-07DD3C3ECF35}"/>
    <cellStyle name="60% - Ênfase5 24" xfId="704" xr:uid="{A0D2F5C7-F0B9-4831-9CD5-9FE951A19D5C}"/>
    <cellStyle name="60% - Ênfase5 25" xfId="705" xr:uid="{4B1B3C01-4C32-4512-9476-F910F4D0627A}"/>
    <cellStyle name="60% - Ênfase5 26" xfId="706" xr:uid="{D67071CE-C24D-4645-9639-9279B886F780}"/>
    <cellStyle name="60% - Ênfase5 27" xfId="707" xr:uid="{D82ECCF1-C6FC-4F08-AE5E-06D8577CA8CA}"/>
    <cellStyle name="60% - Ênfase5 28" xfId="708" xr:uid="{E9796CD7-1617-4077-BDF9-D5910DFC4580}"/>
    <cellStyle name="60% - Ênfase5 29" xfId="709" xr:uid="{2396F65B-4DAC-40B4-A842-81FFA5237574}"/>
    <cellStyle name="60% - Ênfase5 3" xfId="710" xr:uid="{D2BC7BC3-F183-4B29-83B2-1101332B945F}"/>
    <cellStyle name="60% - Ênfase5 30" xfId="711" xr:uid="{BA25B054-081E-4CCA-8906-EAD8F7EB219E}"/>
    <cellStyle name="60% - Ênfase5 31" xfId="712" xr:uid="{57E36CC0-6889-49E1-B215-BC2495389FEE}"/>
    <cellStyle name="60% - Ênfase5 32" xfId="713" xr:uid="{7C2048F7-171F-4D11-95A7-0677E3ACDC63}"/>
    <cellStyle name="60% - Ênfase5 33" xfId="714" xr:uid="{B64D729A-74A4-4879-906C-268135DA7B2B}"/>
    <cellStyle name="60% - Ênfase5 34" xfId="715" xr:uid="{A6B928DD-4619-46FD-AB8E-096437FF564E}"/>
    <cellStyle name="60% - Ênfase5 35" xfId="716" xr:uid="{944E887E-4AC3-4750-A100-061C9FD52535}"/>
    <cellStyle name="60% - Ênfase5 36" xfId="717" xr:uid="{C03AA097-46DE-4AE8-B7A3-93CDC67ADBCC}"/>
    <cellStyle name="60% - Ênfase5 37" xfId="718" xr:uid="{B479EE54-A33C-47F0-8116-3AA3BFA6EB68}"/>
    <cellStyle name="60% - Ênfase5 38" xfId="719" xr:uid="{18E66227-5C20-418D-B401-AD54FE624633}"/>
    <cellStyle name="60% - Ênfase5 39" xfId="720" xr:uid="{883F1967-273B-45D9-B789-65BD96F4D12F}"/>
    <cellStyle name="60% - Ênfase5 4" xfId="721" xr:uid="{196B78C3-07A5-49E6-B185-D23406FE0260}"/>
    <cellStyle name="60% - Ênfase5 5" xfId="722" xr:uid="{82EC825D-7D87-41AF-845A-40ECC393D8B0}"/>
    <cellStyle name="60% - Ênfase5 6" xfId="723" xr:uid="{C8636063-8607-4860-8469-E471B089D5B0}"/>
    <cellStyle name="60% - Ênfase5 7" xfId="724" xr:uid="{6BAB629B-7AE7-47DE-8A70-0ACFF0FDA2F5}"/>
    <cellStyle name="60% - Ênfase5 8" xfId="725" xr:uid="{45FD8F06-A811-4F26-8B81-50AAC84F6511}"/>
    <cellStyle name="60% - Ênfase5 9" xfId="726" xr:uid="{C53BDC3F-CE78-4488-99B4-DE1ECD373563}"/>
    <cellStyle name="60% - Ênfase6 1" xfId="727" xr:uid="{97E06D83-C39B-4803-8E7B-39CB17EB04DD}"/>
    <cellStyle name="60% - Ênfase6 10" xfId="728" xr:uid="{A4DB843B-00C4-4E2A-BFD4-16C38528FDF0}"/>
    <cellStyle name="60% - Ênfase6 11" xfId="729" xr:uid="{39357AF5-13F4-416A-A4EA-C44AACFCE328}"/>
    <cellStyle name="60% - Ênfase6 12" xfId="730" xr:uid="{87CD5F13-CBBE-4D4F-8B9C-7293CE6A36C1}"/>
    <cellStyle name="60% - Ênfase6 13" xfId="731" xr:uid="{33EF6D18-3598-4176-B095-C4F9FA04783F}"/>
    <cellStyle name="60% - Ênfase6 14" xfId="732" xr:uid="{1E3C6F80-AFB7-4F8B-B73E-0FEF7C162ED7}"/>
    <cellStyle name="60% - Ênfase6 15" xfId="733" xr:uid="{3B8CF5A2-DBEF-4EAD-A7A7-573B102BCF55}"/>
    <cellStyle name="60% - Ênfase6 16" xfId="734" xr:uid="{390ADFBB-058E-4951-A169-3991FA271FA0}"/>
    <cellStyle name="60% - Ênfase6 17" xfId="735" xr:uid="{088189E3-CCEA-4822-933F-264E18B50C84}"/>
    <cellStyle name="60% - Ênfase6 18" xfId="736" xr:uid="{30C27497-51F3-44F6-A2F0-77238E43B008}"/>
    <cellStyle name="60% - Ênfase6 19" xfId="737" xr:uid="{D87F4312-BF9F-465D-9181-2E4B2D38F657}"/>
    <cellStyle name="60% - Ênfase6 2" xfId="738" xr:uid="{9BBA3EC4-FDE8-4692-BD46-9B9609B337A2}"/>
    <cellStyle name="60% - Ênfase6 20" xfId="739" xr:uid="{49AEB6D0-9FFD-4D5E-9B82-CEB89B35F25F}"/>
    <cellStyle name="60% - Ênfase6 21" xfId="740" xr:uid="{B31F46B6-CAAE-4D8E-A5F0-7ED40A22EEEC}"/>
    <cellStyle name="60% - Ênfase6 22" xfId="741" xr:uid="{CF7F47C0-21D8-4279-B3ED-6C49A5910FB1}"/>
    <cellStyle name="60% - Ênfase6 23" xfId="742" xr:uid="{8AB83A77-5963-4848-B53D-A4A37A011B9C}"/>
    <cellStyle name="60% - Ênfase6 24" xfId="743" xr:uid="{C88F88FE-2666-408C-888C-E05FFA0E7911}"/>
    <cellStyle name="60% - Ênfase6 25" xfId="744" xr:uid="{6A3D5ECA-6308-4048-AEF6-46D7F4054E5C}"/>
    <cellStyle name="60% - Ênfase6 26" xfId="745" xr:uid="{6784AAB8-FDDD-42EF-BD53-1AA3BEB3964C}"/>
    <cellStyle name="60% - Ênfase6 27" xfId="746" xr:uid="{BADFA449-0E1A-48E2-BACB-A915DFA8ADA9}"/>
    <cellStyle name="60% - Ênfase6 28" xfId="747" xr:uid="{E9C8FF1D-8FC5-44F2-96F9-1A37A23FBD00}"/>
    <cellStyle name="60% - Ênfase6 29" xfId="748" xr:uid="{A37E0471-2F08-4B82-8DD9-CE82D65336F6}"/>
    <cellStyle name="60% - Ênfase6 3" xfId="749" xr:uid="{3A00B3AF-AE85-4F78-B034-AABC86A3E501}"/>
    <cellStyle name="60% - Ênfase6 30" xfId="750" xr:uid="{0E7848A0-0C3B-4FB4-A462-7658FBBF250C}"/>
    <cellStyle name="60% - Ênfase6 31" xfId="751" xr:uid="{BCC46A34-7B15-4328-8B4B-FDCD5849FC27}"/>
    <cellStyle name="60% - Ênfase6 32" xfId="752" xr:uid="{A7CF5616-5C93-4203-A4B7-C3403F4F3226}"/>
    <cellStyle name="60% - Ênfase6 33" xfId="753" xr:uid="{C3A61B65-42D9-4CCE-B0C5-2083CB971C08}"/>
    <cellStyle name="60% - Ênfase6 34" xfId="754" xr:uid="{0317E116-F014-49E6-93E0-7FB425DC1533}"/>
    <cellStyle name="60% - Ênfase6 35" xfId="755" xr:uid="{E821C61C-6C94-4EF4-B020-3C0A3B75FE72}"/>
    <cellStyle name="60% - Ênfase6 36" xfId="756" xr:uid="{5EE977E2-E612-4CE6-AD59-014D30A8AB23}"/>
    <cellStyle name="60% - Ênfase6 37" xfId="757" xr:uid="{0C17E15A-D295-4948-802A-CFFC76BA4932}"/>
    <cellStyle name="60% - Ênfase6 37 1" xfId="758" xr:uid="{93FA0FDC-0A53-4F8B-A2D0-9FA1B02C386A}"/>
    <cellStyle name="60% - Ênfase6 37 10" xfId="759" xr:uid="{B0D38F94-86E9-4D38-8245-5C88AB27AF46}"/>
    <cellStyle name="60% - Ênfase6 37 11" xfId="760" xr:uid="{4345D10A-E650-4674-A11B-23F6CFF8B0E6}"/>
    <cellStyle name="60% - Ênfase6 37 12" xfId="761" xr:uid="{A730868C-DCFE-49F1-8991-BAFE35F3A35B}"/>
    <cellStyle name="60% - Ênfase6 37 13" xfId="762" xr:uid="{031CF299-7D4D-4069-BE0B-6A534FD76972}"/>
    <cellStyle name="60% - Ênfase6 37 14" xfId="763" xr:uid="{AE2B66DE-5D20-4838-9110-00A644FC8EC8}"/>
    <cellStyle name="60% - Ênfase6 37 2" xfId="764" xr:uid="{B3C70504-3A89-46BC-BB70-1683EDB577A7}"/>
    <cellStyle name="60% - Ênfase6 37 3" xfId="765" xr:uid="{910FB1FB-E814-47E7-9302-C2AE52799E6F}"/>
    <cellStyle name="60% - Ênfase6 37 4" xfId="766" xr:uid="{9135D652-D454-41F8-ADA9-443553791F92}"/>
    <cellStyle name="60% - Ênfase6 37 5" xfId="767" xr:uid="{EEBC7C0E-850A-4F12-9281-8DEB99ECD236}"/>
    <cellStyle name="60% - Ênfase6 37 6" xfId="768" xr:uid="{B4919551-E982-419F-83FD-E0BCD8B38DB6}"/>
    <cellStyle name="60% - Ênfase6 37 7" xfId="769" xr:uid="{4A0946E6-4746-4CB4-B246-2A79990651D6}"/>
    <cellStyle name="60% - Ênfase6 37 8" xfId="770" xr:uid="{88310F8A-AD24-4F13-A859-68E1D1CCA7BF}"/>
    <cellStyle name="60% - Ênfase6 37 9" xfId="771" xr:uid="{B5F9E361-84B5-483E-820E-A6B7F16590D6}"/>
    <cellStyle name="60% - Ênfase6 38" xfId="772" xr:uid="{ED67AEDD-D18C-4342-85D1-304A863358B7}"/>
    <cellStyle name="60% - Ênfase6 39" xfId="773" xr:uid="{2069E228-C857-4003-9B0E-42C85A6B6F2B}"/>
    <cellStyle name="60% - Ênfase6 4" xfId="774" xr:uid="{D790530E-DDE4-4F79-BF44-61D42837D0BE}"/>
    <cellStyle name="60% - Ênfase6 40" xfId="775" xr:uid="{75CD488D-B100-4F8D-A5D9-8E5CD122B3C1}"/>
    <cellStyle name="60% - Ênfase6 5" xfId="776" xr:uid="{B26E6ED9-DAFA-48A4-A97B-27082026F60E}"/>
    <cellStyle name="60% - Ênfase6 6" xfId="777" xr:uid="{FAAC8D7B-F7D7-481B-8883-7D870DD4D981}"/>
    <cellStyle name="60% - Ênfase6 7" xfId="778" xr:uid="{980DC2D1-590D-4796-99A1-8E3BC088258C}"/>
    <cellStyle name="60% - Ênfase6 8" xfId="779" xr:uid="{4112F176-B19E-4903-AF1C-0374DC260E37}"/>
    <cellStyle name="60% - Ênfase6 9" xfId="780" xr:uid="{D4F836A6-A2E6-461D-8C44-F75C09FC9089}"/>
    <cellStyle name="Bom 1" xfId="781" xr:uid="{6E5F1E7B-CE0E-400E-B555-C982A6305466}"/>
    <cellStyle name="Bom 10" xfId="782" xr:uid="{643B36A6-A638-4137-815C-B8FA8C926F8A}"/>
    <cellStyle name="Bom 11" xfId="783" xr:uid="{8D7323E4-93E7-40D9-BA7B-A512BFFFE802}"/>
    <cellStyle name="Bom 12" xfId="784" xr:uid="{0FEA0D38-33C4-4670-A290-827B2044F95F}"/>
    <cellStyle name="Bom 13" xfId="785" xr:uid="{76C59092-F168-4F7B-9C2C-CBFD6A402CAC}"/>
    <cellStyle name="Bom 14" xfId="786" xr:uid="{0481545F-F7CB-4BCF-9DD8-B3AA8BF379FE}"/>
    <cellStyle name="Bom 15" xfId="787" xr:uid="{FDBBB05C-A721-40A7-95A1-D7C4C8DFA3FD}"/>
    <cellStyle name="Bom 16" xfId="788" xr:uid="{136AD04A-A095-4BEB-BA1B-F69778829CC5}"/>
    <cellStyle name="Bom 17" xfId="789" xr:uid="{69D9F1A8-09CF-4853-AD41-F84EF67B51A5}"/>
    <cellStyle name="Bom 18" xfId="790" xr:uid="{A03C9F54-373C-4D0B-932E-B7EAC9670574}"/>
    <cellStyle name="Bom 19" xfId="791" xr:uid="{3D9287DD-157F-4201-95EF-B8365DBFABAD}"/>
    <cellStyle name="Bom 2" xfId="792" xr:uid="{86AC6690-0940-4E12-BD07-7E1E8CF547C3}"/>
    <cellStyle name="Bom 20" xfId="793" xr:uid="{2D09364F-FA86-4BA9-A287-43ABD362858B}"/>
    <cellStyle name="Bom 21" xfId="794" xr:uid="{C3B44CB7-445F-4DCD-BB21-4C9BB0F3FDD3}"/>
    <cellStyle name="Bom 22" xfId="795" xr:uid="{E489A2AC-DA60-4158-A3A9-7B9D52D37BC1}"/>
    <cellStyle name="Bom 23" xfId="796" xr:uid="{4FB16F61-85E7-41A1-9F3D-464B03FEBF42}"/>
    <cellStyle name="Bom 24" xfId="797" xr:uid="{9964A956-F447-4E94-9C1E-99657A3C2F9F}"/>
    <cellStyle name="Bom 25" xfId="798" xr:uid="{F89CE5D3-4200-4CE6-A00C-3FD1FE1D3FD4}"/>
    <cellStyle name="Bom 26" xfId="799" xr:uid="{5DFC10EF-4B6A-4721-95C8-827BF96FC6DA}"/>
    <cellStyle name="Bom 27" xfId="800" xr:uid="{04B9E987-E4A0-4EA5-BDA0-30C406E9B9A0}"/>
    <cellStyle name="Bom 28" xfId="801" xr:uid="{238BAE1E-A618-46C9-A95F-20D3C4F4523B}"/>
    <cellStyle name="Bom 29" xfId="802" xr:uid="{309D071F-9C40-4BF6-BA7B-88A9077FBC8E}"/>
    <cellStyle name="Bom 3" xfId="803" xr:uid="{CBF9A263-2529-4C33-8D6A-389F2AC30A45}"/>
    <cellStyle name="Bom 30" xfId="804" xr:uid="{41314DA7-02F4-4556-8607-B51ECF4299E5}"/>
    <cellStyle name="Bom 31" xfId="805" xr:uid="{0FB36AF1-06DC-4995-A652-8B2026CAFCD2}"/>
    <cellStyle name="Bom 32" xfId="806" xr:uid="{D849B283-E652-4F34-97FC-E55B83002BD9}"/>
    <cellStyle name="Bom 33" xfId="807" xr:uid="{A9392475-83A5-459C-BE0A-E71892FC03BE}"/>
    <cellStyle name="Bom 34" xfId="808" xr:uid="{124EC845-C23F-41B6-82CC-3B9E008C8724}"/>
    <cellStyle name="Bom 35" xfId="809" xr:uid="{B520B324-2FDA-4E41-8418-1D4EFB222A3F}"/>
    <cellStyle name="Bom 36" xfId="810" xr:uid="{F4A98F22-DD52-40F3-B1E9-74EE7C1958DD}"/>
    <cellStyle name="Bom 37" xfId="811" xr:uid="{D5414E4B-799F-4768-BF44-6569096228F5}"/>
    <cellStyle name="Bom 38" xfId="812" xr:uid="{28B4049E-5FB6-463D-8382-ADA1B5BDB63A}"/>
    <cellStyle name="Bom 39" xfId="813" xr:uid="{C6B6F2E2-F3B2-4CFB-B0F8-670E55AD546A}"/>
    <cellStyle name="Bom 4" xfId="814" xr:uid="{4B03ADB0-7674-47F2-88FC-B40D55667EE8}"/>
    <cellStyle name="Bom 5" xfId="815" xr:uid="{698217AE-E354-49A7-8203-4150757D4158}"/>
    <cellStyle name="Bom 6" xfId="816" xr:uid="{1E788578-4433-4FB4-9CD0-AD84A72E4F6D}"/>
    <cellStyle name="Bom 7" xfId="817" xr:uid="{897D68B8-10F0-49B4-ACB0-4DB0C6C006EA}"/>
    <cellStyle name="Bom 8" xfId="818" xr:uid="{0C14D266-A17F-437B-823E-C06E2327B127}"/>
    <cellStyle name="Bom 9" xfId="819" xr:uid="{EB87B714-0961-4D9D-B878-F787F0807419}"/>
    <cellStyle name="Cálculo 1" xfId="820" xr:uid="{8CB935E9-64C8-45C4-89C7-7F55B5349A1F}"/>
    <cellStyle name="Cálculo 10" xfId="821" xr:uid="{2A3F4AEA-AA6E-4F0F-8844-0D6DFF5D48FA}"/>
    <cellStyle name="Cálculo 11" xfId="822" xr:uid="{A4E10DAF-DF81-4BB7-9C16-272B6F5BFEFA}"/>
    <cellStyle name="Cálculo 12" xfId="823" xr:uid="{C683BB9D-BCA2-4F3D-BA68-2D803B26CF66}"/>
    <cellStyle name="Cálculo 13" xfId="824" xr:uid="{683CBA42-7B24-484B-A777-2F43A7A189EF}"/>
    <cellStyle name="Cálculo 14" xfId="825" xr:uid="{A71FA2C6-D2E2-4FD2-9685-6E307FE61DDB}"/>
    <cellStyle name="Cálculo 15" xfId="826" xr:uid="{77E7CA02-DF27-402F-A49A-08819D51BC5C}"/>
    <cellStyle name="Cálculo 16" xfId="827" xr:uid="{8F246E81-7E9C-440C-86CA-0C61FC9EAA59}"/>
    <cellStyle name="Cálculo 17" xfId="828" xr:uid="{D73ED649-E696-4EB7-A67F-7811A2071D07}"/>
    <cellStyle name="Cálculo 18" xfId="829" xr:uid="{F19F2A23-1E8E-42D6-800C-A142FA6806E1}"/>
    <cellStyle name="Cálculo 19" xfId="830" xr:uid="{7A32BF66-BD0F-4F1D-A4F7-7956A910FF6B}"/>
    <cellStyle name="Cálculo 2" xfId="831" xr:uid="{C15287DE-4B01-4518-8041-ECD05CAD454E}"/>
    <cellStyle name="Cálculo 20" xfId="832" xr:uid="{3D5B749F-FF9D-4BB3-97BA-4923B2BD071D}"/>
    <cellStyle name="Cálculo 21" xfId="833" xr:uid="{226EEE9D-F255-464E-919A-5EA6FD054761}"/>
    <cellStyle name="Cálculo 22" xfId="834" xr:uid="{618BDAF5-9D62-4063-A4D8-3AC24F4AD224}"/>
    <cellStyle name="Cálculo 23" xfId="835" xr:uid="{58E4A60E-9103-4EF7-8E2F-2F60DF022A63}"/>
    <cellStyle name="Cálculo 24" xfId="836" xr:uid="{E77A371C-07E3-448D-9E2D-D8631DBCBE51}"/>
    <cellStyle name="Cálculo 25" xfId="837" xr:uid="{56ECB87A-2D95-4CF4-8435-B623C5C7351E}"/>
    <cellStyle name="Cálculo 26" xfId="838" xr:uid="{7897CA15-2837-4D83-B07E-B78C75B6666A}"/>
    <cellStyle name="Cálculo 27" xfId="839" xr:uid="{C8E608F6-78AD-4360-8CD5-9B8214F9A4DA}"/>
    <cellStyle name="Cálculo 28" xfId="840" xr:uid="{1A387DC4-8B84-46B1-99E6-10017ABF47C1}"/>
    <cellStyle name="Cálculo 29" xfId="841" xr:uid="{7B5465EE-8D09-4C5C-81E7-7A37134E5632}"/>
    <cellStyle name="Cálculo 3" xfId="842" xr:uid="{4AA1402B-C389-4E29-B190-C001533F86E7}"/>
    <cellStyle name="Cálculo 30" xfId="843" xr:uid="{050C0829-E448-483B-860F-3D5FD3896172}"/>
    <cellStyle name="Cálculo 31" xfId="844" xr:uid="{1CA9F4A2-276E-4F55-A18C-0B46DFD1739E}"/>
    <cellStyle name="Cálculo 32" xfId="845" xr:uid="{63DDAABC-5571-494B-B8BD-7F62B1DDC18B}"/>
    <cellStyle name="Cálculo 33" xfId="846" xr:uid="{6C2F5A6C-4950-433D-88F4-59057EEB6F85}"/>
    <cellStyle name="Cálculo 34" xfId="847" xr:uid="{32F2F45E-5AEF-47BD-B622-57E3C67C2676}"/>
    <cellStyle name="Cálculo 35" xfId="848" xr:uid="{7FBB7175-1ECB-4C1A-B8E7-8F1268A7C25A}"/>
    <cellStyle name="Cálculo 36" xfId="849" xr:uid="{73109FE0-DDE0-4FED-97AA-944A4F29BC78}"/>
    <cellStyle name="Cálculo 37" xfId="850" xr:uid="{C5E14507-247D-4796-8EC1-3DD5AF20926B}"/>
    <cellStyle name="Cálculo 38" xfId="851" xr:uid="{734DBC6A-EBD9-4C16-A372-F159F5BFB87B}"/>
    <cellStyle name="Cálculo 39" xfId="852" xr:uid="{6365DB08-E3F2-48AA-BF82-2E88BC6C7041}"/>
    <cellStyle name="Cálculo 4" xfId="853" xr:uid="{2146227C-B6AF-4B92-BBC4-18F8E699D3F8}"/>
    <cellStyle name="Cálculo 5" xfId="854" xr:uid="{3535B438-BCCF-4A42-98A0-A549302F08A9}"/>
    <cellStyle name="Cálculo 6" xfId="855" xr:uid="{4ED734E3-D35D-4C8D-892B-00493F98EB98}"/>
    <cellStyle name="Cálculo 7" xfId="856" xr:uid="{86BA9726-BA76-4E43-86A1-C448BDB2738E}"/>
    <cellStyle name="Cálculo 8" xfId="857" xr:uid="{CBA668B2-25FB-465D-AE72-0AE29FC6037E}"/>
    <cellStyle name="Cálculo 9" xfId="858" xr:uid="{0FBCC8A6-099C-46E2-BB9E-40B7E282626B}"/>
    <cellStyle name="Campo do Assistente de dados" xfId="859" xr:uid="{CCD8EA3D-5563-4444-B4B1-EFF670DBB3E1}"/>
    <cellStyle name="Canto do Assistente de dados" xfId="860" xr:uid="{4BFB11F5-B3A6-4679-8D37-2334BFBB1CD7}"/>
    <cellStyle name="Categoria do Assistente de dados" xfId="861" xr:uid="{FD5D841F-38D2-4700-A819-F26855EDB706}"/>
    <cellStyle name="Célula de Verificação 1" xfId="862" xr:uid="{E07D508F-FF15-4987-B9C0-1366641CCEA2}"/>
    <cellStyle name="Célula de Verificação 10" xfId="863" xr:uid="{CE71F254-6FE5-4E43-8964-03DD09072329}"/>
    <cellStyle name="Célula de Verificação 11" xfId="864" xr:uid="{5512A742-5E2A-4B63-AA0E-72DEF2E6758C}"/>
    <cellStyle name="Célula de Verificação 12" xfId="865" xr:uid="{635DC40C-8B86-47BF-A383-0B7DADAD9FF7}"/>
    <cellStyle name="Célula de Verificação 13" xfId="866" xr:uid="{076FE475-E032-4D77-BE5E-9FE0E046CE04}"/>
    <cellStyle name="Célula de Verificação 14" xfId="867" xr:uid="{E55F034D-FBE4-41DD-810D-35DADC45B7E0}"/>
    <cellStyle name="Célula de Verificação 15" xfId="868" xr:uid="{7DE8070E-1082-4146-8104-E7617918B814}"/>
    <cellStyle name="Célula de Verificação 16" xfId="869" xr:uid="{4C30D3CF-6E42-476C-B497-2BF697E0A8F8}"/>
    <cellStyle name="Célula de Verificação 17" xfId="870" xr:uid="{4A6E8E5D-194F-4DD7-A750-30A8EA423AA2}"/>
    <cellStyle name="Célula de Verificação 18" xfId="871" xr:uid="{3503904B-B9FF-43F0-A9F1-40A9F87B7A2C}"/>
    <cellStyle name="Célula de Verificação 19" xfId="872" xr:uid="{A033ADAB-83EB-4887-923A-61F95C6C86F9}"/>
    <cellStyle name="Célula de Verificação 2" xfId="873" xr:uid="{C8AB39CD-A422-474D-9D72-F1B9693D29A5}"/>
    <cellStyle name="Célula de Verificação 20" xfId="874" xr:uid="{D2954131-13C7-492C-98A3-039CD98CF3EF}"/>
    <cellStyle name="Célula de Verificação 21" xfId="875" xr:uid="{05EB8197-EF63-4DC6-BD8E-24AB6F06006C}"/>
    <cellStyle name="Célula de Verificação 22" xfId="876" xr:uid="{D2967091-3AB7-41C4-8D3A-2653601CB989}"/>
    <cellStyle name="Célula de Verificação 23" xfId="877" xr:uid="{3412D188-783A-4E89-BB87-19585199FCF9}"/>
    <cellStyle name="Célula de Verificação 24" xfId="878" xr:uid="{BAC237EE-144F-496F-AB03-EE5B34E8A5A8}"/>
    <cellStyle name="Célula de Verificação 25" xfId="879" xr:uid="{630B4C81-8594-47BB-8BF8-E015DD69E5CB}"/>
    <cellStyle name="Célula de Verificação 26" xfId="880" xr:uid="{F176F3BE-A571-475B-8B56-DA222B1F042B}"/>
    <cellStyle name="Célula de Verificação 27" xfId="881" xr:uid="{459857E0-E7EC-4B7A-9030-46CD1845A021}"/>
    <cellStyle name="Célula de Verificação 28" xfId="882" xr:uid="{A67DEEFD-EACC-4BA9-8D1A-8EB139AE89DB}"/>
    <cellStyle name="Célula de Verificação 29" xfId="883" xr:uid="{DC3AC87D-59BD-453F-AA8A-784E08EA2912}"/>
    <cellStyle name="Célula de Verificação 3" xfId="884" xr:uid="{9E1BF833-FF80-4360-9229-D27F9B086746}"/>
    <cellStyle name="Célula de Verificação 30" xfId="885" xr:uid="{FEA51981-F550-40A3-A009-04FAF735D6AB}"/>
    <cellStyle name="Célula de Verificação 31" xfId="886" xr:uid="{ECF74073-C51C-4DB6-8D4A-E08834917C75}"/>
    <cellStyle name="Célula de Verificação 32" xfId="887" xr:uid="{825F7485-A92C-467A-AAC2-855E64208E6C}"/>
    <cellStyle name="Célula de Verificação 33" xfId="888" xr:uid="{276370BE-993E-4B87-8442-677E5A66C733}"/>
    <cellStyle name="Célula de Verificação 34" xfId="889" xr:uid="{33AE722D-50D0-47DC-967A-D36B84E4A40C}"/>
    <cellStyle name="Célula de Verificação 35" xfId="890" xr:uid="{7A743C7E-91E2-4AB0-9917-D34277EACCC7}"/>
    <cellStyle name="Célula de Verificação 36" xfId="891" xr:uid="{AFE44B96-2725-4320-82F7-E90A7FA7F5A4}"/>
    <cellStyle name="Célula de Verificação 37" xfId="892" xr:uid="{60DEE3F2-7D7F-41DE-A4EF-48B8BD26C910}"/>
    <cellStyle name="Célula de Verificação 38" xfId="893" xr:uid="{01EDA2CC-F358-479E-9B05-F5C56E42CC92}"/>
    <cellStyle name="Célula de Verificação 39" xfId="894" xr:uid="{21FCD293-0835-4A4E-97CD-0948DAE82719}"/>
    <cellStyle name="Célula de Verificação 4" xfId="895" xr:uid="{F2CC8F90-DBA4-4AD0-8729-E49F00BA0784}"/>
    <cellStyle name="Célula de Verificação 41" xfId="896" xr:uid="{7013C8E4-50E5-4A9A-85B6-3F6CF297DBAE}"/>
    <cellStyle name="Célula de Verificação 41 1" xfId="897" xr:uid="{6ADD7D7C-ED61-4409-8B22-F973C8C9D1C7}"/>
    <cellStyle name="Célula de Verificação 41 10" xfId="898" xr:uid="{704EC008-1E3A-413F-815D-C78CEF3F697C}"/>
    <cellStyle name="Célula de Verificação 41 11" xfId="899" xr:uid="{69919891-D7DB-4D02-91F2-2B5AB39BFA2B}"/>
    <cellStyle name="Célula de Verificação 41 12" xfId="900" xr:uid="{57F3F07B-E48A-4769-A91F-3CDFE7AFAD53}"/>
    <cellStyle name="Célula de Verificação 41 13" xfId="901" xr:uid="{0912F4EA-8681-4C9B-B022-FC535A565D84}"/>
    <cellStyle name="Célula de Verificação 41 14" xfId="902" xr:uid="{2AA8BE6C-91B3-455B-B1C8-352DA02DCE07}"/>
    <cellStyle name="Célula de Verificação 41 2" xfId="903" xr:uid="{75C963B3-6032-4114-BE34-53867579721A}"/>
    <cellStyle name="Célula de Verificação 41 3" xfId="904" xr:uid="{6448FA7A-3F88-42FB-B692-518092BE4307}"/>
    <cellStyle name="Célula de Verificação 41 4" xfId="905" xr:uid="{9399C030-DDF4-4170-9AB0-E0D795706746}"/>
    <cellStyle name="Célula de Verificação 41 5" xfId="906" xr:uid="{DB6EE56A-9266-4CFE-A2E7-33EA59FA204E}"/>
    <cellStyle name="Célula de Verificação 41 6" xfId="907" xr:uid="{5138E90C-8CA7-448E-87AA-32B7B5B26237}"/>
    <cellStyle name="Célula de Verificação 41 7" xfId="908" xr:uid="{E60E77D9-7FEC-48B2-8830-8F65828CF2F5}"/>
    <cellStyle name="Célula de Verificação 41 8" xfId="909" xr:uid="{BC4CCE5D-C19E-432D-AA08-90ADFED7B446}"/>
    <cellStyle name="Célula de Verificação 41 9" xfId="910" xr:uid="{D9887CAF-CE9D-4F0A-A110-0C3C08994098}"/>
    <cellStyle name="Célula de Verificação 5" xfId="911" xr:uid="{E3CDA8A5-4F33-41FA-83EC-FA031A018607}"/>
    <cellStyle name="Célula de Verificação 6" xfId="912" xr:uid="{9E9B8BC9-1179-4C29-A467-8B95C11D8951}"/>
    <cellStyle name="Célula de Verificação 7" xfId="913" xr:uid="{2ECC929E-7813-4044-9242-B8A92D851AFA}"/>
    <cellStyle name="Célula de Verificação 8" xfId="914" xr:uid="{9D9837C1-EF9D-4690-8013-6DB8302A5ACB}"/>
    <cellStyle name="Célula de Verificação 9" xfId="915" xr:uid="{E01DB4BD-D112-4320-9277-5394DB17C929}"/>
    <cellStyle name="Célula Vinculada 1" xfId="916" xr:uid="{926129BE-EBE5-47A9-8029-950119DEFF3E}"/>
    <cellStyle name="Célula Vinculada 10" xfId="917" xr:uid="{A220C2D8-CDA7-4170-8086-322809F01D61}"/>
    <cellStyle name="Célula Vinculada 11" xfId="918" xr:uid="{B10E89DF-D5C9-48B5-8640-2F1CC0AEF635}"/>
    <cellStyle name="Célula Vinculada 12" xfId="919" xr:uid="{F0C233BC-D469-4AC4-A5AB-D79ECEA6CB46}"/>
    <cellStyle name="Célula Vinculada 13" xfId="920" xr:uid="{AC8FFD7A-8028-49D1-AD46-BD8C66F2A129}"/>
    <cellStyle name="Célula Vinculada 14" xfId="921" xr:uid="{6F589EAC-69C9-4E13-A0FC-6AD91BA2145E}"/>
    <cellStyle name="Célula Vinculada 15" xfId="922" xr:uid="{0E225F04-AC6F-4CE2-920C-FE2DB4AC70EE}"/>
    <cellStyle name="Célula Vinculada 16" xfId="923" xr:uid="{D5C51D9D-41C2-4D60-9B7A-C2846C31460C}"/>
    <cellStyle name="Célula Vinculada 17" xfId="924" xr:uid="{7165223A-C223-49B8-8F36-DF2BAC9222F3}"/>
    <cellStyle name="Célula Vinculada 18" xfId="925" xr:uid="{DF7088DF-3D98-49FC-BF8B-B5F5571CE70B}"/>
    <cellStyle name="Célula Vinculada 19" xfId="926" xr:uid="{4A7D767C-FB66-4509-A0BA-76773A64B6A4}"/>
    <cellStyle name="Célula Vinculada 2" xfId="927" xr:uid="{9A4EEFF5-4A9D-44FD-B58C-0D3DB71FB981}"/>
    <cellStyle name="Célula Vinculada 20" xfId="928" xr:uid="{FC5A8844-3F86-499C-A630-BA3B82BC5085}"/>
    <cellStyle name="Célula Vinculada 21" xfId="929" xr:uid="{CB41D233-EFCB-41A8-AA53-1368500519C3}"/>
    <cellStyle name="Célula Vinculada 22" xfId="930" xr:uid="{A91CFBC5-5FF4-49A8-840E-EC2F20DBE2B8}"/>
    <cellStyle name="Célula Vinculada 23" xfId="931" xr:uid="{F6BCF8E0-44C2-4AF2-8D7C-C1CB715491EF}"/>
    <cellStyle name="Célula Vinculada 24" xfId="932" xr:uid="{95203AE7-5E67-445D-BC17-D440EE51EFEB}"/>
    <cellStyle name="Célula Vinculada 25" xfId="933" xr:uid="{51B431CA-4C6A-4E61-8662-7CA8C1E51D2D}"/>
    <cellStyle name="Célula Vinculada 26" xfId="934" xr:uid="{E1A5E2A4-6EC6-4D49-8020-604EFD7F7C7F}"/>
    <cellStyle name="Célula Vinculada 27" xfId="935" xr:uid="{71FC8F01-5B21-4075-9D29-8B79F8C89AF6}"/>
    <cellStyle name="Célula Vinculada 28" xfId="936" xr:uid="{C327531C-7D34-4476-8AFA-29F84F3E4869}"/>
    <cellStyle name="Célula Vinculada 29" xfId="937" xr:uid="{F133FF4D-F1D5-4FA1-9BFC-88A3F249EB2B}"/>
    <cellStyle name="Célula Vinculada 3" xfId="938" xr:uid="{C220EAC8-1EC2-4742-849B-6C83FCA85300}"/>
    <cellStyle name="Célula Vinculada 30" xfId="939" xr:uid="{0A10AA70-CBA0-4F3A-B969-8AF4E87C2389}"/>
    <cellStyle name="Célula Vinculada 31" xfId="940" xr:uid="{FB775D8A-6696-4B44-A8F4-761E777947F4}"/>
    <cellStyle name="Célula Vinculada 32" xfId="941" xr:uid="{DFD0338D-7017-460E-8D07-FEFAA0D6CB4A}"/>
    <cellStyle name="Célula Vinculada 33" xfId="942" xr:uid="{E1F010D9-47E1-4FEA-831C-63B2B57C1B5A}"/>
    <cellStyle name="Célula Vinculada 34" xfId="943" xr:uid="{9E6A04A6-924C-4EAD-8752-9997F68C5F49}"/>
    <cellStyle name="Célula Vinculada 35" xfId="944" xr:uid="{EC0F03A8-DEE7-40FA-9638-B8B79757AB86}"/>
    <cellStyle name="Célula Vinculada 36" xfId="945" xr:uid="{A285A4BB-72E5-4DFF-A393-E2C42F461E52}"/>
    <cellStyle name="Célula Vinculada 37" xfId="946" xr:uid="{22ECC881-A701-465E-BDE4-D389775BAB19}"/>
    <cellStyle name="Célula Vinculada 38" xfId="947" xr:uid="{99461D18-ED3F-48B5-98A8-53C33DB57CFF}"/>
    <cellStyle name="Célula Vinculada 39" xfId="948" xr:uid="{EDF61C65-64F5-4AA4-839D-50E5B469C1BF}"/>
    <cellStyle name="Célula Vinculada 4" xfId="949" xr:uid="{F1518ACC-09CC-41CF-A3BB-E2B03E4ADE18}"/>
    <cellStyle name="Célula Vinculada 5" xfId="950" xr:uid="{1C5F585D-E749-45F6-AA06-3DC48269828D}"/>
    <cellStyle name="Célula Vinculada 6" xfId="951" xr:uid="{8DD5F836-9BFC-485A-8C1E-383B74624DA1}"/>
    <cellStyle name="Célula Vinculada 7" xfId="952" xr:uid="{E1E0BF1F-3519-4CE2-9052-26F4000DA6F9}"/>
    <cellStyle name="Célula Vinculada 8" xfId="953" xr:uid="{0D83706B-CB06-497C-9ECF-98865D42007B}"/>
    <cellStyle name="Célula Vinculada 9" xfId="954" xr:uid="{BDC6BB26-982C-497F-810F-B9D63AB8EACC}"/>
    <cellStyle name="Ênfase1 1" xfId="955" xr:uid="{558558EF-B850-4A71-8E8C-909393B35612}"/>
    <cellStyle name="Ênfase1 10" xfId="956" xr:uid="{6AA6F682-FFCF-469B-83A5-B1873512492A}"/>
    <cellStyle name="Ênfase1 11" xfId="957" xr:uid="{9B4AB62D-6564-4258-AA3E-13A1347D6DE8}"/>
    <cellStyle name="Ênfase1 12" xfId="958" xr:uid="{2B1F055B-4B63-443E-A868-AA746EAF9ABB}"/>
    <cellStyle name="Ênfase1 13" xfId="959" xr:uid="{F19A5ED6-CE53-41E3-9CD9-BA927552E54C}"/>
    <cellStyle name="Ênfase1 14" xfId="960" xr:uid="{6DFF2CA8-51FA-4ABF-8979-7B8191EB5255}"/>
    <cellStyle name="Ênfase1 15" xfId="961" xr:uid="{8655FA43-C5FA-4EE4-BA6F-B189F4E13EC5}"/>
    <cellStyle name="Ênfase1 16" xfId="962" xr:uid="{5EC35BA9-75C3-4D02-80C2-CA7F4CD41153}"/>
    <cellStyle name="Ênfase1 17" xfId="963" xr:uid="{A67EAE76-42BC-438A-9C08-DAF016D7D56F}"/>
    <cellStyle name="Ênfase1 18" xfId="964" xr:uid="{C2B45845-C85B-4762-9524-44B47CD2865C}"/>
    <cellStyle name="Ênfase1 19" xfId="965" xr:uid="{7EA6BF71-524E-41F8-9EEA-CC307617BB5D}"/>
    <cellStyle name="Ênfase1 2" xfId="966" xr:uid="{D5FFBAFA-D72A-4BDC-8B27-B82FD651EC77}"/>
    <cellStyle name="Ênfase1 20" xfId="967" xr:uid="{A7EAABD7-4CBF-4312-B7E2-090718357C7F}"/>
    <cellStyle name="Ênfase1 21" xfId="968" xr:uid="{9AC4372C-ADDA-4A29-A9AB-4EF2C7DE0699}"/>
    <cellStyle name="Ênfase1 22" xfId="969" xr:uid="{32D2D58D-1194-42BF-A6CA-21A289CD02B1}"/>
    <cellStyle name="Ênfase1 23" xfId="970" xr:uid="{8146712B-462E-47CF-BE0A-D9D7D1C49273}"/>
    <cellStyle name="Ênfase1 24" xfId="971" xr:uid="{1A21F8D8-5CA5-4669-9540-62055DC81A7E}"/>
    <cellStyle name="Ênfase1 25" xfId="972" xr:uid="{D266F263-D29F-4A7D-BEB0-E50FB44284A3}"/>
    <cellStyle name="Ênfase1 26" xfId="973" xr:uid="{483500D9-BCED-4A24-AD01-3569087E33F0}"/>
    <cellStyle name="Ênfase1 27" xfId="974" xr:uid="{ADA71BAB-35FD-4EAB-8F84-61B457D90E01}"/>
    <cellStyle name="Ênfase1 28" xfId="975" xr:uid="{F893A1BB-E989-4D54-A6A5-A058B4EBEC83}"/>
    <cellStyle name="Ênfase1 29" xfId="976" xr:uid="{034825D2-9A4D-4939-9D2D-EA9A7AC8A0A8}"/>
    <cellStyle name="Ênfase1 3" xfId="977" xr:uid="{DF6073F3-13AE-44DF-AF9F-6A67FB345CA9}"/>
    <cellStyle name="Ênfase1 30" xfId="978" xr:uid="{3BDE8090-7AA3-450C-A9F7-A2399978E5E6}"/>
    <cellStyle name="Ênfase1 31" xfId="979" xr:uid="{7913C753-EE94-4D64-8352-E7795BEBB3AB}"/>
    <cellStyle name="Ênfase1 32" xfId="980" xr:uid="{B2B02534-AC78-427C-8490-1D64911D7CBC}"/>
    <cellStyle name="Ênfase1 33" xfId="981" xr:uid="{1DDC8660-35F0-4FC1-83B5-FA345CFB125C}"/>
    <cellStyle name="Ênfase1 34" xfId="982" xr:uid="{86B89934-671A-4D92-AD3F-89BAACF09447}"/>
    <cellStyle name="Ênfase1 35" xfId="983" xr:uid="{AD593D5F-F5B7-4E42-ADAC-6E7C946F8E68}"/>
    <cellStyle name="Ênfase1 36" xfId="984" xr:uid="{D22064D6-779D-4C73-B575-1D51375E6B42}"/>
    <cellStyle name="Ênfase1 37" xfId="985" xr:uid="{205E2153-665B-49D7-9F10-67BDA6400ACC}"/>
    <cellStyle name="Ênfase1 38" xfId="986" xr:uid="{5A174B21-0CB4-4DB3-84C0-91B7A0327CF0}"/>
    <cellStyle name="Ênfase1 39" xfId="987" xr:uid="{19E578E2-41F5-4B14-A81A-CD3315B2639F}"/>
    <cellStyle name="Ênfase1 4" xfId="988" xr:uid="{4F59014D-EC7B-4E18-8FC4-F6017F4C1B0F}"/>
    <cellStyle name="Ênfase1 5" xfId="989" xr:uid="{C15FD383-E55C-47DF-89E5-22FF21F9C3FF}"/>
    <cellStyle name="Ênfase1 6" xfId="990" xr:uid="{16928AAB-6FCA-4D48-9095-98EB6E67B6C5}"/>
    <cellStyle name="Ênfase1 7" xfId="991" xr:uid="{46D6500F-E611-4114-9884-EFE444E7CBD0}"/>
    <cellStyle name="Ênfase1 8" xfId="992" xr:uid="{05D5905C-D75F-4A2C-83DC-20FBC421584D}"/>
    <cellStyle name="Ênfase1 9" xfId="993" xr:uid="{F1C1D44D-9855-462D-895D-F62305266BA0}"/>
    <cellStyle name="Ênfase2 1" xfId="994" xr:uid="{7AEF2DD4-244A-4CA5-A45B-B7E687528324}"/>
    <cellStyle name="Ênfase2 10" xfId="995" xr:uid="{4D16D4C5-C18E-4DCF-8F1F-CCB4FB4FB9EA}"/>
    <cellStyle name="Ênfase2 11" xfId="996" xr:uid="{B84C1BF2-D457-4B75-83F3-55D27788D347}"/>
    <cellStyle name="Ênfase2 12" xfId="997" xr:uid="{53143538-01B5-4D92-8641-A1FF29D702B7}"/>
    <cellStyle name="Ênfase2 13" xfId="998" xr:uid="{EBBF41A3-95EB-4FF1-8075-0C33514672C1}"/>
    <cellStyle name="Ênfase2 14" xfId="999" xr:uid="{B7B4F04D-D38D-47F7-870F-462A5A27666F}"/>
    <cellStyle name="Ênfase2 15" xfId="1000" xr:uid="{7D13E268-29E4-480E-AF67-5F4537A53BF8}"/>
    <cellStyle name="Ênfase2 16" xfId="1001" xr:uid="{C377DF13-92F7-44EF-B49F-051C181043BC}"/>
    <cellStyle name="Ênfase2 17" xfId="1002" xr:uid="{32E1DC86-B0EC-4714-BBC3-8128E6702FBE}"/>
    <cellStyle name="Ênfase2 18" xfId="1003" xr:uid="{820FC671-4B55-4234-A300-18E564CDFE90}"/>
    <cellStyle name="Ênfase2 19" xfId="1004" xr:uid="{C4094E6F-9768-4BA0-96E7-00386864F715}"/>
    <cellStyle name="Ênfase2 2" xfId="1005" xr:uid="{0D212271-E842-4D83-BBDF-0D6A94F604B8}"/>
    <cellStyle name="Ênfase2 20" xfId="1006" xr:uid="{C5A10EE3-6927-4782-A19F-5225709894A2}"/>
    <cellStyle name="Ênfase2 21" xfId="1007" xr:uid="{771AF414-24C2-4AEF-AEDD-BDA4586D51BB}"/>
    <cellStyle name="Ênfase2 22" xfId="1008" xr:uid="{1C8AF547-FF08-4199-B57B-2061D24280AA}"/>
    <cellStyle name="Ênfase2 23" xfId="1009" xr:uid="{CB2E4EF6-B323-4B6F-ACB9-CDD590298B0E}"/>
    <cellStyle name="Ênfase2 24" xfId="1010" xr:uid="{FD63FB42-CAA9-4CDE-A1BE-9BCDE6EB206E}"/>
    <cellStyle name="Ênfase2 25" xfId="1011" xr:uid="{E3E24A7D-5878-4FF1-9E38-9D49A6A11C67}"/>
    <cellStyle name="Ênfase2 26" xfId="1012" xr:uid="{AD055E29-D513-466F-8F3D-70BD223DB13C}"/>
    <cellStyle name="Ênfase2 27" xfId="1013" xr:uid="{06DA51AA-3F04-4AFE-A92E-FB559F4E6209}"/>
    <cellStyle name="Ênfase2 28" xfId="1014" xr:uid="{DE828499-997E-490B-9818-5351CA7A2D74}"/>
    <cellStyle name="Ênfase2 29" xfId="1015" xr:uid="{419F90CA-EC78-44BE-9ED3-C87DA5A19A26}"/>
    <cellStyle name="Ênfase2 3" xfId="1016" xr:uid="{EA1E605C-546D-48AA-A906-518B56462389}"/>
    <cellStyle name="Ênfase2 30" xfId="1017" xr:uid="{3400867B-3B35-43BD-A353-EDBAB0DA3D65}"/>
    <cellStyle name="Ênfase2 31" xfId="1018" xr:uid="{7851D134-7382-4C63-9739-9ABE1B673832}"/>
    <cellStyle name="Ênfase2 32" xfId="1019" xr:uid="{E115567D-8217-49C4-AF63-B694D58295CA}"/>
    <cellStyle name="Ênfase2 33" xfId="1020" xr:uid="{ACE90DE5-5B14-4B8C-A14D-43DB5DD6EEA0}"/>
    <cellStyle name="Ênfase2 34" xfId="1021" xr:uid="{6FB15029-2D02-4B13-9D97-37D8D7892773}"/>
    <cellStyle name="Ênfase2 35" xfId="1022" xr:uid="{E5CBF73A-BA5A-40FD-B4F6-D9E1C2DF2A94}"/>
    <cellStyle name="Ênfase2 36" xfId="1023" xr:uid="{4357F44B-EB88-4C5B-BCB3-E332A87668AF}"/>
    <cellStyle name="Ênfase2 37" xfId="1024" xr:uid="{5821693B-7EB9-4ED3-8770-F98262A7A37F}"/>
    <cellStyle name="Ênfase2 38" xfId="1025" xr:uid="{495A562D-371A-484B-BB31-5B36405042A5}"/>
    <cellStyle name="Ênfase2 39" xfId="1026" xr:uid="{781DB701-3456-4F6B-931A-3C7C10374752}"/>
    <cellStyle name="Ênfase2 4" xfId="1027" xr:uid="{F16747E9-DDBF-49BE-B00F-0BBC4F0DBF7D}"/>
    <cellStyle name="Ênfase2 5" xfId="1028" xr:uid="{207BCFB8-EC8A-4FEA-8A7A-D2D4A70AAA58}"/>
    <cellStyle name="Ênfase2 6" xfId="1029" xr:uid="{54469985-A614-45BB-B3F1-FE7F2E5B134A}"/>
    <cellStyle name="Ênfase2 7" xfId="1030" xr:uid="{0D79DEA2-FC51-4D22-BD08-76CBE5FB6A5C}"/>
    <cellStyle name="Ênfase2 8" xfId="1031" xr:uid="{9CC1BA53-37ED-4C7A-AC0E-DD740FDE45EF}"/>
    <cellStyle name="Ênfase2 9" xfId="1032" xr:uid="{BC1C8359-2927-4A62-8495-E63B9A8DEDF2}"/>
    <cellStyle name="Ênfase3 1" xfId="1033" xr:uid="{567EE3B4-3E6D-47E1-863D-648C68B6487B}"/>
    <cellStyle name="Ênfase3 10" xfId="1034" xr:uid="{BC3A4B2C-B31E-4236-BF00-2C827D034C43}"/>
    <cellStyle name="Ênfase3 11" xfId="1035" xr:uid="{401BC67B-2CED-42FD-AF09-66F9C4C013FB}"/>
    <cellStyle name="Ênfase3 12" xfId="1036" xr:uid="{31077192-F164-4FED-BF2A-8EC5520B12C8}"/>
    <cellStyle name="Ênfase3 13" xfId="1037" xr:uid="{F76FAD61-4A87-4682-97DB-A56D4D6622AD}"/>
    <cellStyle name="Ênfase3 14" xfId="1038" xr:uid="{7BB9FE82-A661-4920-AB17-1DD8A9278188}"/>
    <cellStyle name="Ênfase3 15" xfId="1039" xr:uid="{5A469D08-1E50-4C8B-AA72-CD8656D208B8}"/>
    <cellStyle name="Ênfase3 16" xfId="1040" xr:uid="{11F21B0C-FF5A-4AB7-859A-E65F7E65E4AE}"/>
    <cellStyle name="Ênfase3 17" xfId="1041" xr:uid="{34578009-8270-46B8-ABAC-9955E9D86A1F}"/>
    <cellStyle name="Ênfase3 18" xfId="1042" xr:uid="{95F61752-19D7-4691-A366-751CE2B5385E}"/>
    <cellStyle name="Ênfase3 19" xfId="1043" xr:uid="{74841CF4-8D64-4A56-9148-23AC7466D15F}"/>
    <cellStyle name="Ênfase3 2" xfId="1044" xr:uid="{90D190D1-8B37-4692-AECF-95C812DFCFBE}"/>
    <cellStyle name="Ênfase3 20" xfId="1045" xr:uid="{5B6B9A6F-71EE-4D38-98E6-D432B5387C58}"/>
    <cellStyle name="Ênfase3 21" xfId="1046" xr:uid="{0B2D8672-D38D-4A26-9682-D3C8A3F51D37}"/>
    <cellStyle name="Ênfase3 22" xfId="1047" xr:uid="{65F33BE5-1505-4AAA-8CC4-E8773109183B}"/>
    <cellStyle name="Ênfase3 23" xfId="1048" xr:uid="{C49D9267-5BBE-41C7-ADA1-206EC9A636BF}"/>
    <cellStyle name="Ênfase3 24" xfId="1049" xr:uid="{9156F462-8AB6-45B8-9427-6D6D2D07AF7D}"/>
    <cellStyle name="Ênfase3 25" xfId="1050" xr:uid="{BED65C7C-B035-4494-87CA-F0D4A0DE08A4}"/>
    <cellStyle name="Ênfase3 26" xfId="1051" xr:uid="{E18B1D15-1E9F-498A-84BA-EF31AF594241}"/>
    <cellStyle name="Ênfase3 27" xfId="1052" xr:uid="{DED14D52-0756-4E8F-8B4E-483A1BA25A6E}"/>
    <cellStyle name="Ênfase3 28" xfId="1053" xr:uid="{12D9A6D6-3B25-49FE-A233-9F0FE5D5EFFB}"/>
    <cellStyle name="Ênfase3 29" xfId="1054" xr:uid="{41E88D4F-F79A-40E0-94B5-AC32A7371BE4}"/>
    <cellStyle name="Ênfase3 3" xfId="1055" xr:uid="{CCB7E537-E3F0-44F8-9A4A-D514CB1DA042}"/>
    <cellStyle name="Ênfase3 30" xfId="1056" xr:uid="{3429EA42-4301-45CA-8938-F9AFB304AF88}"/>
    <cellStyle name="Ênfase3 31" xfId="1057" xr:uid="{08EF270F-C22A-4F9E-8449-A84339FF855D}"/>
    <cellStyle name="Ênfase3 32" xfId="1058" xr:uid="{247B97E1-ED86-4446-85D9-A7F4CBF72DA1}"/>
    <cellStyle name="Ênfase3 33" xfId="1059" xr:uid="{D440003F-A8AA-4CC6-9635-9EB8F2DF93B6}"/>
    <cellStyle name="Ênfase3 34" xfId="1060" xr:uid="{92C66A5B-CA70-41CB-A303-2DA68B8C14D3}"/>
    <cellStyle name="Ênfase3 35" xfId="1061" xr:uid="{53DE6660-5D64-4586-BC65-4C15780F1A19}"/>
    <cellStyle name="Ênfase3 36" xfId="1062" xr:uid="{0ED0D12A-6B01-4030-A08F-F94FFA219E79}"/>
    <cellStyle name="Ênfase3 37" xfId="1063" xr:uid="{09A564D0-22F6-426C-8116-739E7C3E7AA4}"/>
    <cellStyle name="Ênfase3 38" xfId="1064" xr:uid="{C7DB8663-F66D-4D51-8C6C-F4D70A9281A3}"/>
    <cellStyle name="Ênfase3 39" xfId="1065" xr:uid="{B62E5C92-C964-4A98-99B6-4B8FCFC9C644}"/>
    <cellStyle name="Ênfase3 4" xfId="1066" xr:uid="{DE321B65-0D51-4556-940E-2610909272F1}"/>
    <cellStyle name="Ênfase3 5" xfId="1067" xr:uid="{026C6DDE-9FF3-4D40-9598-878CDB5DE11C}"/>
    <cellStyle name="Ênfase3 6" xfId="1068" xr:uid="{FAAEC14C-2883-42BD-B5E4-3685C16AE312}"/>
    <cellStyle name="Ênfase3 7" xfId="1069" xr:uid="{06011BFE-D60F-4209-91BE-E044EC1915BA}"/>
    <cellStyle name="Ênfase3 8" xfId="1070" xr:uid="{CE258DA9-0F45-4D07-A1B3-774BE7FF96FC}"/>
    <cellStyle name="Ênfase3 9" xfId="1071" xr:uid="{0116C8D6-59E5-4C3A-918D-C093FFB9EC73}"/>
    <cellStyle name="Ênfase4 1" xfId="1072" xr:uid="{CFE78705-5FC6-475D-8C64-D704D54D0801}"/>
    <cellStyle name="Ênfase4 10" xfId="1073" xr:uid="{1C9357FD-D3AE-41AA-949A-6574AA8DA2DF}"/>
    <cellStyle name="Ênfase4 11" xfId="1074" xr:uid="{CB62653C-A5B9-4F54-A48F-C42957B6B661}"/>
    <cellStyle name="Ênfase4 12" xfId="1075" xr:uid="{8CEA5049-5FC8-4523-AAD9-252647C348FA}"/>
    <cellStyle name="Ênfase4 13" xfId="1076" xr:uid="{EC8F5E14-FC34-4533-B68F-F74570E7C2B5}"/>
    <cellStyle name="Ênfase4 14" xfId="1077" xr:uid="{CDD8322E-B8C5-4DC1-9820-56149D6F9FEE}"/>
    <cellStyle name="Ênfase4 15" xfId="1078" xr:uid="{C646FA5B-1846-43C1-B6EC-3835790925F4}"/>
    <cellStyle name="Ênfase4 16" xfId="1079" xr:uid="{8C6E34F8-DBD5-48FD-B633-FB78247EBEFB}"/>
    <cellStyle name="Ênfase4 17" xfId="1080" xr:uid="{4F6A97B8-7DED-448C-92D9-0E33FBD92A2A}"/>
    <cellStyle name="Ênfase4 18" xfId="1081" xr:uid="{5B7E4CF6-554E-4080-B061-30E9544F240E}"/>
    <cellStyle name="Ênfase4 19" xfId="1082" xr:uid="{5A94AB40-71EA-4AF7-87F0-45583E212A82}"/>
    <cellStyle name="Ênfase4 2" xfId="1083" xr:uid="{F40E3247-2702-4166-A4FA-54D38697F26B}"/>
    <cellStyle name="Ênfase4 20" xfId="1084" xr:uid="{F6F51AFE-F4CB-4933-B7DB-F21E047D5D4E}"/>
    <cellStyle name="Ênfase4 21" xfId="1085" xr:uid="{F6FDB1E6-807B-4A42-BDE8-E02CC6C7D3E0}"/>
    <cellStyle name="Ênfase4 22" xfId="1086" xr:uid="{7E7DC326-6461-4CE8-B569-57213FC2BB53}"/>
    <cellStyle name="Ênfase4 23" xfId="1087" xr:uid="{04C5440B-5D18-42D1-911C-7639C4AC0547}"/>
    <cellStyle name="Ênfase4 24" xfId="1088" xr:uid="{0C6623B8-1BB5-48E5-B39E-CD9CC44C011D}"/>
    <cellStyle name="Ênfase4 25" xfId="1089" xr:uid="{0AD5B40F-3009-48BB-9269-E116CE4252F9}"/>
    <cellStyle name="Ênfase4 26" xfId="1090" xr:uid="{DDA36A95-0BF6-4770-86A0-CC9953A02C78}"/>
    <cellStyle name="Ênfase4 27" xfId="1091" xr:uid="{8DFB7FA1-CC57-4FFD-AEE7-97DA2BF556D0}"/>
    <cellStyle name="Ênfase4 28" xfId="1092" xr:uid="{0D311C46-D2CD-4EDF-81D3-E2DC11A7C1D1}"/>
    <cellStyle name="Ênfase4 29" xfId="1093" xr:uid="{D13C7478-BCA7-472F-8A9E-1028AFA0705A}"/>
    <cellStyle name="Ênfase4 3" xfId="1094" xr:uid="{36D96050-02E2-49A5-9945-2A4CEB153948}"/>
    <cellStyle name="Ênfase4 30" xfId="1095" xr:uid="{13DADE4F-4FEE-4EF3-A1A6-B24C8BB8BFCD}"/>
    <cellStyle name="Ênfase4 31" xfId="1096" xr:uid="{8482326F-5B15-4D82-90FE-840F28B82C96}"/>
    <cellStyle name="Ênfase4 32" xfId="1097" xr:uid="{EE43151A-83E5-474A-80F2-C4CBDAAEDE77}"/>
    <cellStyle name="Ênfase4 33" xfId="1098" xr:uid="{62261240-278A-44BF-B52E-945399AC4F68}"/>
    <cellStyle name="Ênfase4 34" xfId="1099" xr:uid="{5B6E4C3D-C7E1-4482-99DB-0A94FC3A39B2}"/>
    <cellStyle name="Ênfase4 35" xfId="1100" xr:uid="{3D372197-B67A-4E11-AAE2-B8A76DC26BCD}"/>
    <cellStyle name="Ênfase4 36" xfId="1101" xr:uid="{CD777FA2-D809-4F53-96C9-F49BD1D3A445}"/>
    <cellStyle name="Ênfase4 37" xfId="1102" xr:uid="{8ED60BE1-5E83-4793-A828-E92E9BCE2E53}"/>
    <cellStyle name="Ênfase4 38" xfId="1103" xr:uid="{C49DCA50-D939-463E-8453-B89D7F880294}"/>
    <cellStyle name="Ênfase4 39" xfId="1104" xr:uid="{80996239-08DA-48A6-8EBE-0EF7250724CF}"/>
    <cellStyle name="Ênfase4 4" xfId="1105" xr:uid="{E8C157BF-ECF0-493B-9C28-4FB8413ACF1E}"/>
    <cellStyle name="Ênfase4 5" xfId="1106" xr:uid="{2199DD0D-BEFE-4C28-B35B-9557AEBCD3DC}"/>
    <cellStyle name="Ênfase4 6" xfId="1107" xr:uid="{3A620459-1367-4501-9E6C-058FE6F43080}"/>
    <cellStyle name="Ênfase4 7" xfId="1108" xr:uid="{08DCAD10-A62A-409C-91B0-45EB356D144D}"/>
    <cellStyle name="Ênfase4 8" xfId="1109" xr:uid="{503F13AE-DFC6-4136-A0A8-4CACD3214690}"/>
    <cellStyle name="Ênfase4 9" xfId="1110" xr:uid="{02FFCD01-D9A9-4BF9-A764-246B906EAEA0}"/>
    <cellStyle name="Ênfase5 1" xfId="1111" xr:uid="{9F135E92-3268-4F5C-BB3B-8F57A6A21A5A}"/>
    <cellStyle name="Ênfase5 10" xfId="1112" xr:uid="{7DA3050B-24E4-42FB-ACAC-B7BF13446FAD}"/>
    <cellStyle name="Ênfase5 11" xfId="1113" xr:uid="{7A824D61-D83A-48D3-A5E8-6AB2716FB2D7}"/>
    <cellStyle name="Ênfase5 12" xfId="1114" xr:uid="{D0DE30A5-295A-4C1B-96E9-73C6D2DCF112}"/>
    <cellStyle name="Ênfase5 13" xfId="1115" xr:uid="{B28A55AA-864A-4052-9F79-C123BB3071F1}"/>
    <cellStyle name="Ênfase5 14" xfId="1116" xr:uid="{4046BAA8-7A6D-4BB0-9C62-96B31B971C41}"/>
    <cellStyle name="Ênfase5 15" xfId="1117" xr:uid="{04A2F768-6537-4E1F-9858-105BA45570E4}"/>
    <cellStyle name="Ênfase5 16" xfId="1118" xr:uid="{C86A5EBA-8D05-4D90-B27C-55BF833CD8A0}"/>
    <cellStyle name="Ênfase5 17" xfId="1119" xr:uid="{EFC4BFD5-22A6-4113-9500-AE13D72996A0}"/>
    <cellStyle name="Ênfase5 18" xfId="1120" xr:uid="{B1996568-7AC1-4349-B24A-40D0A506FCB4}"/>
    <cellStyle name="Ênfase5 19" xfId="1121" xr:uid="{445932A9-2AF2-4DA0-8F15-169CE45BF956}"/>
    <cellStyle name="Ênfase5 2" xfId="1122" xr:uid="{6B8AD7A7-BA7A-4E7D-9689-F25DAB8C3D29}"/>
    <cellStyle name="Ênfase5 20" xfId="1123" xr:uid="{41C53EA8-68BE-4C53-B117-7D539E529252}"/>
    <cellStyle name="Ênfase5 21" xfId="1124" xr:uid="{11FD0798-9FBD-40E1-B3F8-7386CD1AF7A0}"/>
    <cellStyle name="Ênfase5 22" xfId="1125" xr:uid="{3DEB0DC6-0D35-4298-AC9E-BA68F7852859}"/>
    <cellStyle name="Ênfase5 23" xfId="1126" xr:uid="{CC23CCC0-1E75-4F8B-9E0F-D1E91361759E}"/>
    <cellStyle name="Ênfase5 24" xfId="1127" xr:uid="{94A8E894-E31F-4D81-912F-8C8AEFB306E2}"/>
    <cellStyle name="Ênfase5 25" xfId="1128" xr:uid="{A9F0BA08-7109-4BE6-8769-119EBD1E817E}"/>
    <cellStyle name="Ênfase5 26" xfId="1129" xr:uid="{13D98644-F41D-44C2-BDA8-A26AA9E48B8E}"/>
    <cellStyle name="Ênfase5 27" xfId="1130" xr:uid="{C2CA5AC9-E0DD-4D20-8B76-26EA67F258E3}"/>
    <cellStyle name="Ênfase5 28" xfId="1131" xr:uid="{1BAAA78E-2A3A-4E41-B9BA-8CF071AC3656}"/>
    <cellStyle name="Ênfase5 29" xfId="1132" xr:uid="{61C572B9-D5E8-44DA-B9D6-4213A5C9D5D0}"/>
    <cellStyle name="Ênfase5 3" xfId="1133" xr:uid="{E4A2A9C5-B31B-4521-A574-E116BF05B9DF}"/>
    <cellStyle name="Ênfase5 30" xfId="1134" xr:uid="{042A829C-389C-4241-A1D4-C7A8A36EC3E0}"/>
    <cellStyle name="Ênfase5 31" xfId="1135" xr:uid="{08121219-80AB-4C70-ADA5-7BCD5B4551EF}"/>
    <cellStyle name="Ênfase5 32" xfId="1136" xr:uid="{C418AA85-0451-406F-A02A-64A89FF70C94}"/>
    <cellStyle name="Ênfase5 33" xfId="1137" xr:uid="{A5D15C25-A1E5-4261-B36C-8FE062CB78B3}"/>
    <cellStyle name="Ênfase5 34" xfId="1138" xr:uid="{C9EA4431-0335-4EDA-A352-060751FD7C3C}"/>
    <cellStyle name="Ênfase5 35" xfId="1139" xr:uid="{D0BCC25A-1AB6-489B-80C6-EEEEC6508B23}"/>
    <cellStyle name="Ênfase5 36" xfId="1140" xr:uid="{71B179B0-2641-4B48-ABF9-1C8C46A792AD}"/>
    <cellStyle name="Ênfase5 37" xfId="1141" xr:uid="{B1C1B310-F34D-4BE6-A248-F1E8FBA3242B}"/>
    <cellStyle name="Ênfase5 38" xfId="1142" xr:uid="{707AF63F-DB1B-494A-A36F-DAF7D50AF9BD}"/>
    <cellStyle name="Ênfase5 39" xfId="1143" xr:uid="{605C7985-F318-4AAD-9B92-021A188A7054}"/>
    <cellStyle name="Ênfase5 4" xfId="1144" xr:uid="{0CB9DE08-B85B-448C-8A3E-F204206D3E13}"/>
    <cellStyle name="Ênfase5 5" xfId="1145" xr:uid="{3E16B6E3-2ADA-4432-8A2C-652E74DA8A94}"/>
    <cellStyle name="Ênfase5 6" xfId="1146" xr:uid="{D0F7623C-1987-4D29-B7D8-1B62489A31FA}"/>
    <cellStyle name="Ênfase5 7" xfId="1147" xr:uid="{861A8D0C-1E44-42C3-9335-AB9F61D1079A}"/>
    <cellStyle name="Ênfase5 8" xfId="1148" xr:uid="{000688C4-5A0B-4BC3-9AEE-77674B7AF9D3}"/>
    <cellStyle name="Ênfase5 9" xfId="1149" xr:uid="{F320B9E6-CCA7-45C6-B714-4C9A03ABBF64}"/>
    <cellStyle name="Ênfase6 1" xfId="1150" xr:uid="{031E3D46-EE5B-451E-A2FD-9A40259ECF18}"/>
    <cellStyle name="Ênfase6 10" xfId="1151" xr:uid="{EA8B0517-F45A-4747-9BA5-D74A8128C093}"/>
    <cellStyle name="Ênfase6 11" xfId="1152" xr:uid="{33E5D2CF-966D-4619-8F88-900CF0686FDD}"/>
    <cellStyle name="Ênfase6 12" xfId="1153" xr:uid="{EB8105B4-663C-4703-98F2-C4CC6893BCC9}"/>
    <cellStyle name="Ênfase6 13" xfId="1154" xr:uid="{B9B846D4-7E4B-4D1B-B2B0-320376CD42F1}"/>
    <cellStyle name="Ênfase6 14" xfId="1155" xr:uid="{F6B3BABA-88F3-4FD0-AC4B-DC5F17854BDE}"/>
    <cellStyle name="Ênfase6 15" xfId="1156" xr:uid="{CDA24956-7740-4091-AF45-CE39442EDB9A}"/>
    <cellStyle name="Ênfase6 16" xfId="1157" xr:uid="{309C6D31-7A24-4130-8DA6-B36AD04A9F23}"/>
    <cellStyle name="Ênfase6 17" xfId="1158" xr:uid="{533A9D29-5D8D-41A2-A09D-29A5BB1F6AAF}"/>
    <cellStyle name="Ênfase6 18" xfId="1159" xr:uid="{1CC2B617-1C36-455F-AAB1-2F1036F63020}"/>
    <cellStyle name="Ênfase6 19" xfId="1160" xr:uid="{A9ADFB0D-65B7-4CFE-B934-159DF294D1C5}"/>
    <cellStyle name="Ênfase6 2" xfId="1161" xr:uid="{F8FB49DF-39C6-436C-AD9C-D8383DE905CB}"/>
    <cellStyle name="Ênfase6 20" xfId="1162" xr:uid="{C1CD1DDC-E295-4800-8BE8-33C780FB2975}"/>
    <cellStyle name="Ênfase6 21" xfId="1163" xr:uid="{02CF5514-3A19-4157-9C27-2E4F723039A5}"/>
    <cellStyle name="Ênfase6 22" xfId="1164" xr:uid="{CA679E4B-A203-4971-9D13-229FBF4D84EF}"/>
    <cellStyle name="Ênfase6 23" xfId="1165" xr:uid="{5A6B724A-566D-465E-9D15-2862168F21ED}"/>
    <cellStyle name="Ênfase6 24" xfId="1166" xr:uid="{E3D646F5-545F-45A1-AB79-C46401562EB1}"/>
    <cellStyle name="Ênfase6 25" xfId="1167" xr:uid="{89D1A277-2A72-4481-B08D-26D39AA5C69B}"/>
    <cellStyle name="Ênfase6 26" xfId="1168" xr:uid="{E3C02989-8527-409C-8CE4-C95DF89199A4}"/>
    <cellStyle name="Ênfase6 27" xfId="1169" xr:uid="{45F7A6EB-F55A-409D-A246-32009F29DC1A}"/>
    <cellStyle name="Ênfase6 28" xfId="1170" xr:uid="{C03DD36F-89FE-4D81-8D66-92B59DCC440B}"/>
    <cellStyle name="Ênfase6 29" xfId="1171" xr:uid="{39714895-492A-4C8D-B49B-2F7ACF25C1FE}"/>
    <cellStyle name="Ênfase6 3" xfId="1172" xr:uid="{A2B8CDBB-BDF1-4F70-B1FD-C59184C181F0}"/>
    <cellStyle name="Ênfase6 30" xfId="1173" xr:uid="{87F78D72-7160-4E6A-83A7-DC98ABA9B64B}"/>
    <cellStyle name="Ênfase6 31" xfId="1174" xr:uid="{695626EA-D9D8-41E9-9CF6-090A10E3C438}"/>
    <cellStyle name="Ênfase6 32" xfId="1175" xr:uid="{5E7F2E60-B278-4897-8A49-70BB187407DF}"/>
    <cellStyle name="Ênfase6 33" xfId="1176" xr:uid="{14700A6A-E252-40BA-9976-391D6CCECE31}"/>
    <cellStyle name="Ênfase6 34" xfId="1177" xr:uid="{853E4D12-3109-47FD-A83D-9D2417AAB434}"/>
    <cellStyle name="Ênfase6 35" xfId="1178" xr:uid="{9398A296-9221-4AD9-B5F2-7C8E8E5916BD}"/>
    <cellStyle name="Ênfase6 36" xfId="1179" xr:uid="{1D779509-D5BF-4B06-93EA-7C015559278B}"/>
    <cellStyle name="Ênfase6 37" xfId="1180" xr:uid="{535B17AB-494F-4362-B996-E78287E3A83A}"/>
    <cellStyle name="Ênfase6 38" xfId="1181" xr:uid="{06314FCD-D430-4CBE-B1BC-A8965A694B91}"/>
    <cellStyle name="Ênfase6 39" xfId="1182" xr:uid="{CCD791FF-2E2D-4320-9898-2DF39C5E5D30}"/>
    <cellStyle name="Ênfase6 4" xfId="1183" xr:uid="{810833CE-B332-4224-AAC3-E3FED1461696}"/>
    <cellStyle name="Ênfase6 5" xfId="1184" xr:uid="{5D1AB94F-D77B-4EA8-B134-5B0F39BC5334}"/>
    <cellStyle name="Ênfase6 6" xfId="1185" xr:uid="{94B53307-2E94-485F-88C1-F9B0C3463DB3}"/>
    <cellStyle name="Ênfase6 7" xfId="1186" xr:uid="{125185CE-8450-4CD3-A25F-A52F92F33CDE}"/>
    <cellStyle name="Ênfase6 8" xfId="1187" xr:uid="{7B128A99-3612-4D05-8821-73667E402567}"/>
    <cellStyle name="Ênfase6 9" xfId="1188" xr:uid="{C2B80A4B-A519-42E3-BE6C-A06E028D12C0}"/>
    <cellStyle name="Entrada 1" xfId="1189" xr:uid="{4C7DCADA-E272-4EE8-9958-D2B7B40AD648}"/>
    <cellStyle name="Entrada 10" xfId="1190" xr:uid="{4EF819DA-A5F2-49C6-9283-540E544F791C}"/>
    <cellStyle name="Entrada 11" xfId="1191" xr:uid="{78282970-0488-4E2A-8B1C-87CE32E1B2A7}"/>
    <cellStyle name="Entrada 12" xfId="1192" xr:uid="{A028097A-E3D6-49C4-8A48-80EE2BFF415C}"/>
    <cellStyle name="Entrada 13" xfId="1193" xr:uid="{FD69D67C-D052-44F2-BF1A-FDFC03895103}"/>
    <cellStyle name="Entrada 14" xfId="1194" xr:uid="{6B7DD619-56A2-46B6-B123-2040B0C156C4}"/>
    <cellStyle name="Entrada 15" xfId="1195" xr:uid="{C2D27D0A-593D-47A2-A1A5-90CEE73732C1}"/>
    <cellStyle name="Entrada 16" xfId="1196" xr:uid="{AAA01979-358C-477B-879D-48AC99A5DBE1}"/>
    <cellStyle name="Entrada 17" xfId="1197" xr:uid="{2042FBB8-8193-49ED-98F1-8E6D9C31B310}"/>
    <cellStyle name="Entrada 18" xfId="1198" xr:uid="{B12B5893-734C-425A-90AC-AA2109EFBEB8}"/>
    <cellStyle name="Entrada 19" xfId="1199" xr:uid="{ED00428D-0125-48B4-B669-FFBC159546C3}"/>
    <cellStyle name="Entrada 2" xfId="1200" xr:uid="{3AB7E221-F8AC-41CB-B042-F3948432D05A}"/>
    <cellStyle name="Entrada 20" xfId="1201" xr:uid="{D2B403E7-5052-4A6F-9743-B87756DD8479}"/>
    <cellStyle name="Entrada 21" xfId="1202" xr:uid="{5C640393-7B5A-4DF7-A268-395AAF2D81B9}"/>
    <cellStyle name="Entrada 22" xfId="1203" xr:uid="{701A9A1A-D668-4EBB-BF3B-E74A2DC3A86D}"/>
    <cellStyle name="Entrada 23" xfId="1204" xr:uid="{0068BC1C-2124-45AC-9534-EC4BE276DE68}"/>
    <cellStyle name="Entrada 24" xfId="1205" xr:uid="{3F7184BA-F4E3-40F9-B5C1-559C748D209A}"/>
    <cellStyle name="Entrada 25" xfId="1206" xr:uid="{AE85B04A-1EA8-4FF6-AC55-ABF75DDB84EB}"/>
    <cellStyle name="Entrada 26" xfId="1207" xr:uid="{C9DF8826-C1DB-49CB-B726-A78A39D65513}"/>
    <cellStyle name="Entrada 27" xfId="1208" xr:uid="{447A0327-F840-499C-AE3C-0E82EC86448B}"/>
    <cellStyle name="Entrada 28" xfId="1209" xr:uid="{6D454930-9013-4A9A-ACE0-57D62C43F3B4}"/>
    <cellStyle name="Entrada 29" xfId="1210" xr:uid="{43D10542-42A6-490E-81C5-91E29BB953A6}"/>
    <cellStyle name="Entrada 3" xfId="1211" xr:uid="{DADB06CE-0F55-441B-AB3F-C83FE50FEE97}"/>
    <cellStyle name="Entrada 30" xfId="1212" xr:uid="{65604ADC-69E1-44F8-A6F7-3C593CEC974B}"/>
    <cellStyle name="Entrada 31" xfId="1213" xr:uid="{A992CC36-DA0C-45B2-9857-BF7EC1B423EB}"/>
    <cellStyle name="Entrada 32" xfId="1214" xr:uid="{839003B4-555A-47B0-87F0-FEBE0E239B5A}"/>
    <cellStyle name="Entrada 33" xfId="1215" xr:uid="{96CBBCB9-66DB-48E5-962B-531293BE9806}"/>
    <cellStyle name="Entrada 34" xfId="1216" xr:uid="{FBAADCFB-6F9A-48BA-BD11-5FD8FDC2B9EF}"/>
    <cellStyle name="Entrada 35" xfId="1217" xr:uid="{4560A39C-5995-4B11-B0D7-381392C49746}"/>
    <cellStyle name="Entrada 36" xfId="1218" xr:uid="{48C1D643-A9E5-44D4-A755-20FCA0DC6E1A}"/>
    <cellStyle name="Entrada 37" xfId="1219" xr:uid="{40325E27-2F5B-4737-92F9-D17F12065319}"/>
    <cellStyle name="Entrada 38" xfId="1220" xr:uid="{46154E10-F2B8-4626-BFF5-1E7793C26B4F}"/>
    <cellStyle name="Entrada 39" xfId="1221" xr:uid="{B1D3B52D-ECEA-4B53-BB4B-2C9CDC71EA62}"/>
    <cellStyle name="Entrada 4" xfId="1222" xr:uid="{7512202A-198C-4625-BB1A-C396DE9C86BF}"/>
    <cellStyle name="Entrada 5" xfId="1223" xr:uid="{23D4144A-8483-4EF4-A7E8-4800892DC492}"/>
    <cellStyle name="Entrada 6" xfId="1224" xr:uid="{89F1CF11-1278-4ABB-973D-625A29EC0110}"/>
    <cellStyle name="Entrada 7" xfId="1225" xr:uid="{ECCCFD2D-E539-4D47-B263-6D490EE50D06}"/>
    <cellStyle name="Entrada 8" xfId="1226" xr:uid="{04F7AFC3-908C-4587-A2B0-7219DA64D78F}"/>
    <cellStyle name="Entrada 9" xfId="1227" xr:uid="{707B9268-0C28-43C6-8553-D770FAE04675}"/>
    <cellStyle name="Excel Built-in Normal" xfId="1228" xr:uid="{A9D448F9-D1A9-491C-A870-4405E26B669E}"/>
    <cellStyle name="Heading" xfId="1229" xr:uid="{EECCAE9E-F961-443D-904D-2B0F44940CB7}"/>
    <cellStyle name="Heading1" xfId="1230" xr:uid="{06BA3AF8-7156-4821-A454-4D132D8F3ED0}"/>
    <cellStyle name="Incorreto" xfId="1231" xr:uid="{24F8B5B4-F743-4435-84C9-D51025E7AA23}"/>
    <cellStyle name="Incorreto 1" xfId="1232" xr:uid="{A2EBC9CD-9CCA-4B60-973C-93D6856FEC88}"/>
    <cellStyle name="Incorreto 10" xfId="1233" xr:uid="{46F32CC6-4F4E-4031-B173-73B62A694D91}"/>
    <cellStyle name="Incorreto 11" xfId="1234" xr:uid="{5F660A4F-C842-4848-A164-2D4F49CADFEF}"/>
    <cellStyle name="Incorreto 12" xfId="1235" xr:uid="{559560D4-3291-431E-9EA4-AA8F1D229159}"/>
    <cellStyle name="Incorreto 13" xfId="1236" xr:uid="{712E7EEC-871F-4A88-9431-B2DD36393EB4}"/>
    <cellStyle name="Incorreto 14" xfId="1237" xr:uid="{ADC2A1FE-94C5-4BCC-BD54-049C25FAB7FE}"/>
    <cellStyle name="Incorreto 15" xfId="1238" xr:uid="{E3D0F3C9-8FAE-414D-87F1-AC2009E8FFA5}"/>
    <cellStyle name="Incorreto 16" xfId="1239" xr:uid="{91DF5263-67F1-4E77-86CD-F78A94147BDB}"/>
    <cellStyle name="Incorreto 17" xfId="1240" xr:uid="{B55F6A34-32BE-475E-81F5-E85862BEDE57}"/>
    <cellStyle name="Incorreto 18" xfId="1241" xr:uid="{A7A69584-943D-49CA-B610-C4ABE84988AB}"/>
    <cellStyle name="Incorreto 19" xfId="1242" xr:uid="{325B6DC6-FBE9-42C1-9732-363C1111A111}"/>
    <cellStyle name="Incorreto 2" xfId="1243" xr:uid="{839DBE71-769C-4898-92E9-EF116028848B}"/>
    <cellStyle name="Incorreto 20" xfId="1244" xr:uid="{99A0BF09-AB50-4EAF-B811-743B41D122CE}"/>
    <cellStyle name="Incorreto 21" xfId="1245" xr:uid="{989BFD48-7592-4960-B0AC-AB7FB5302B8B}"/>
    <cellStyle name="Incorreto 22" xfId="1246" xr:uid="{2FA24F8F-BA87-4BAA-B5C9-54FD694A9FFB}"/>
    <cellStyle name="Incorreto 23" xfId="1247" xr:uid="{CB6AAB70-43D0-48E2-AF22-7BB8399F7D35}"/>
    <cellStyle name="Incorreto 24" xfId="1248" xr:uid="{FBA39FF4-1AB6-4F75-B238-6F1A767A2AF4}"/>
    <cellStyle name="Incorreto 25" xfId="1249" xr:uid="{25F89883-95FA-43C4-A730-B9ADBBF57301}"/>
    <cellStyle name="Incorreto 26" xfId="1250" xr:uid="{658DFF18-3DC0-4B6F-A8B7-0109516EF8FD}"/>
    <cellStyle name="Incorreto 27" xfId="1251" xr:uid="{F92449F5-04A1-48EB-83BE-2D94967D9041}"/>
    <cellStyle name="Incorreto 28" xfId="1252" xr:uid="{8F9594DC-4B00-4B3B-A0F2-49DDA666C130}"/>
    <cellStyle name="Incorreto 29" xfId="1253" xr:uid="{BAD874DD-E1CB-404A-9A2D-AEB17D97FE8C}"/>
    <cellStyle name="Incorreto 3" xfId="1254" xr:uid="{2A4D743B-61C4-476D-B8A6-7BC4445EE3AC}"/>
    <cellStyle name="Incorreto 30" xfId="1255" xr:uid="{7DEB45B1-08B7-4BFB-83EB-079223196DFF}"/>
    <cellStyle name="Incorreto 31" xfId="1256" xr:uid="{8CB098BE-487F-422F-AB6A-8E279726329E}"/>
    <cellStyle name="Incorreto 32" xfId="1257" xr:uid="{974E6B1C-641E-42F9-ADD9-DB7A91FBBEBA}"/>
    <cellStyle name="Incorreto 33" xfId="1258" xr:uid="{70B9DD78-BB90-4222-A778-F445C852B601}"/>
    <cellStyle name="Incorreto 34" xfId="1259" xr:uid="{35696282-BD2C-46BD-91FE-E80C0976EB1B}"/>
    <cellStyle name="Incorreto 35" xfId="1260" xr:uid="{8D0CC689-0E27-4C7C-8284-63F719DA3D46}"/>
    <cellStyle name="Incorreto 36" xfId="1261" xr:uid="{E6611256-FAEB-4882-9A89-AAB667257C5A}"/>
    <cellStyle name="Incorreto 37" xfId="1262" xr:uid="{1D4C6ADE-B88C-4451-BC42-A567D2F45667}"/>
    <cellStyle name="Incorreto 38" xfId="1263" xr:uid="{A9BC5DCA-60DE-4DF9-9645-D6E6CB8ED0B4}"/>
    <cellStyle name="Incorreto 39" xfId="1264" xr:uid="{FC36A43F-CD97-4D29-A352-E5CE4BBAD9A0}"/>
    <cellStyle name="Incorreto 4" xfId="1265" xr:uid="{3A16EE46-5C6F-4EA3-B535-164C0F49197B}"/>
    <cellStyle name="Incorreto 5" xfId="1266" xr:uid="{61DD94D4-F2F8-4F22-8307-8144385D77F8}"/>
    <cellStyle name="Incorreto 6" xfId="1267" xr:uid="{C748798D-1D99-4407-BB5F-C3BD19317E05}"/>
    <cellStyle name="Incorreto 7" xfId="1268" xr:uid="{A8932BDC-C686-4F33-B68C-5289C78DD511}"/>
    <cellStyle name="Incorreto 8" xfId="1269" xr:uid="{E1ABF694-CE2C-4B0D-857B-B6976F5B5C58}"/>
    <cellStyle name="Incorreto 9" xfId="1270" xr:uid="{12A4B2BA-BFDE-4BCF-B740-C6A484E29DD8}"/>
    <cellStyle name="Moeda 2" xfId="1271" xr:uid="{EB6D793B-AD98-47D9-9170-B13C3A88094D}"/>
    <cellStyle name="Moeda 2 1" xfId="1272" xr:uid="{2BE0E7AF-0FB9-4DB2-B4CD-3AD61D85CFA2}"/>
    <cellStyle name="Moeda 2 10" xfId="1273" xr:uid="{3D7BBA9A-ECC9-4ADD-8F2E-01AE4606544F}"/>
    <cellStyle name="Moeda 2 11" xfId="1274" xr:uid="{C0957CFC-82FD-47F6-BD97-8FDB1879202B}"/>
    <cellStyle name="Moeda 2 12" xfId="1275" xr:uid="{E7B38403-0945-41D9-BA5A-5D6EA62FA77B}"/>
    <cellStyle name="Moeda 2 13" xfId="1276" xr:uid="{987CFA2F-164D-437C-9156-D8477E8F9E06}"/>
    <cellStyle name="Moeda 2 14" xfId="1277" xr:uid="{6F8FC99A-AF4B-46B5-A7B8-99B090ABE24C}"/>
    <cellStyle name="Moeda 2 2" xfId="1278" xr:uid="{66C6D83B-7CDA-4FDA-BB06-3F9A46A4BB23}"/>
    <cellStyle name="Moeda 2 3" xfId="1279" xr:uid="{EB929255-4B66-4483-A64D-6A9D4091FF69}"/>
    <cellStyle name="Moeda 2 4" xfId="1280" xr:uid="{32388D97-F6F7-4FD6-84A2-C900B26CFC3D}"/>
    <cellStyle name="Moeda 2 5" xfId="1281" xr:uid="{7DB1144B-160C-4118-A20B-AB2FD5B8E9FD}"/>
    <cellStyle name="Moeda 2 6" xfId="1282" xr:uid="{648F264F-B90A-43FB-8FAD-2B5D14695ADD}"/>
    <cellStyle name="Moeda 2 7" xfId="1283" xr:uid="{2E05217F-A251-492E-B419-FFB70E9A5571}"/>
    <cellStyle name="Moeda 2 8" xfId="1284" xr:uid="{3C7244B3-4132-4BB9-95A5-EE18103EF4C7}"/>
    <cellStyle name="Moeda 2 9" xfId="1285" xr:uid="{9B5B277F-C811-40CC-8599-8E755101A6AA}"/>
    <cellStyle name="Moeda 3" xfId="1286" xr:uid="{CA4147D7-F075-400B-83FB-156C0B521C2F}"/>
    <cellStyle name="Neutra" xfId="1287" xr:uid="{985A12E7-5E82-4CF6-878D-4393DE19874A}"/>
    <cellStyle name="Neutra 1" xfId="1288" xr:uid="{3DE25AE3-8290-4831-9888-D4C536D161A3}"/>
    <cellStyle name="Neutra 10" xfId="1289" xr:uid="{59213425-1E01-45CE-9425-5F20D0FEBE68}"/>
    <cellStyle name="Neutra 11" xfId="1290" xr:uid="{83C6DE32-5F12-4367-862E-4E72475CDF86}"/>
    <cellStyle name="Neutra 12" xfId="1291" xr:uid="{CCFB5B3D-35F2-4327-BE14-9B612BEA28BC}"/>
    <cellStyle name="Neutra 13" xfId="1292" xr:uid="{E96C0294-477C-4D48-9F2D-16312D571153}"/>
    <cellStyle name="Neutra 14" xfId="1293" xr:uid="{AEF14D4A-9CC5-482E-AA49-0BA1BD79F273}"/>
    <cellStyle name="Neutra 15" xfId="1294" xr:uid="{BE2A2D9A-43EE-4870-89EE-D1C4D887F1DC}"/>
    <cellStyle name="Neutra 16" xfId="1295" xr:uid="{50BB779B-DAE9-4D3D-81E7-24EE15A5E319}"/>
    <cellStyle name="Neutra 17" xfId="1296" xr:uid="{414DAD08-B044-4C6D-8D3C-C5351B761988}"/>
    <cellStyle name="Neutra 18" xfId="1297" xr:uid="{A1A95AE8-1AF8-432F-8ECD-EEEF91E13A01}"/>
    <cellStyle name="Neutra 19" xfId="1298" xr:uid="{D5FA55C1-DCC9-439B-952F-4812F7E38252}"/>
    <cellStyle name="Neutra 2" xfId="1299" xr:uid="{385ABB0F-1F46-4027-929E-1B2AF64DC442}"/>
    <cellStyle name="Neutra 20" xfId="1300" xr:uid="{5F2FF76A-39A6-469D-BFE6-E5F42A988750}"/>
    <cellStyle name="Neutra 21" xfId="1301" xr:uid="{4744113A-CD09-494B-9AD0-B1D78DA2F96C}"/>
    <cellStyle name="Neutra 22" xfId="1302" xr:uid="{D3D1DFFA-047E-4EDB-9877-63D065C761A3}"/>
    <cellStyle name="Neutra 23" xfId="1303" xr:uid="{3806EB64-3C5C-4420-ABEB-1FB8C8AD3ACC}"/>
    <cellStyle name="Neutra 24" xfId="1304" xr:uid="{B3F805B1-DF08-4994-85C3-294C97C13956}"/>
    <cellStyle name="Neutra 25" xfId="1305" xr:uid="{5B6D35BB-BF01-444B-B2D5-B034A9680351}"/>
    <cellStyle name="Neutra 26" xfId="1306" xr:uid="{7A2C4DF7-F87F-4259-8B6D-D605ACF3E018}"/>
    <cellStyle name="Neutra 27" xfId="1307" xr:uid="{9AF3FED7-852A-4E28-B198-9BB41320FD33}"/>
    <cellStyle name="Neutra 28" xfId="1308" xr:uid="{6946811E-75E7-4EF6-B83C-8F0B8D6549F7}"/>
    <cellStyle name="Neutra 29" xfId="1309" xr:uid="{8AC86EAA-741C-430D-AB86-A264179DBE7A}"/>
    <cellStyle name="Neutra 3" xfId="1310" xr:uid="{E62A2A83-629C-4D70-98CB-6FCC03630BC8}"/>
    <cellStyle name="Neutra 30" xfId="1311" xr:uid="{9C8B87A5-E2D4-4B28-AE3B-74B1F11BF5FE}"/>
    <cellStyle name="Neutra 31" xfId="1312" xr:uid="{53BA48A7-37F3-4C90-808B-9D7FE0DA74A4}"/>
    <cellStyle name="Neutra 32" xfId="1313" xr:uid="{8A76185C-7FA5-4202-9388-DA321215CD2C}"/>
    <cellStyle name="Neutra 33" xfId="1314" xr:uid="{C7DE3FD0-B197-475B-96BE-243F4E55FD46}"/>
    <cellStyle name="Neutra 34" xfId="1315" xr:uid="{DDA6558F-4FBC-4AD6-9650-481D5029CF64}"/>
    <cellStyle name="Neutra 35" xfId="1316" xr:uid="{478CFBC0-19B3-440D-94FA-6DF3850B06BF}"/>
    <cellStyle name="Neutra 36" xfId="1317" xr:uid="{44442410-C574-4621-AE2E-A1152AA008C7}"/>
    <cellStyle name="Neutra 37" xfId="1318" xr:uid="{005554E6-74DB-48D1-8843-CDADE6DD0998}"/>
    <cellStyle name="Neutra 38" xfId="1319" xr:uid="{9FDEA02E-990A-44F6-B59A-2E1A3DFA19FC}"/>
    <cellStyle name="Neutra 39" xfId="1320" xr:uid="{D16B8B11-A0DC-48D0-BFAF-132AA1F7D4B9}"/>
    <cellStyle name="Neutra 4" xfId="1321" xr:uid="{9D13FC4E-66DF-4ACD-8F04-ECEE578AD311}"/>
    <cellStyle name="Neutra 5" xfId="1322" xr:uid="{86E3D194-01B6-46EA-8FB8-8667BBD93181}"/>
    <cellStyle name="Neutra 6" xfId="1323" xr:uid="{F4450FEE-C11F-4CB8-82E5-5A25A0A759DB}"/>
    <cellStyle name="Neutra 7" xfId="1324" xr:uid="{66A5F94F-B3D0-4522-BAC8-D098E23EF6CE}"/>
    <cellStyle name="Neutra 8" xfId="1325" xr:uid="{B80BAFE1-47E3-43CE-A9A4-BDC432B7B527}"/>
    <cellStyle name="Neutra 9" xfId="1326" xr:uid="{77C67942-96D2-406F-BD91-F0118861428C}"/>
    <cellStyle name="Normal" xfId="0" builtinId="0"/>
    <cellStyle name="Normal 10" xfId="1327" xr:uid="{3FD565E9-9152-4CF6-AF08-4335555E0EB2}"/>
    <cellStyle name="Normal 11" xfId="1328" xr:uid="{B6F40C53-F72D-479D-AF07-B3F2C62D31D0}"/>
    <cellStyle name="Normal 12" xfId="10" xr:uid="{00000000-0005-0000-0000-000001000000}"/>
    <cellStyle name="Normal 12 2" xfId="1329" xr:uid="{96E92719-4B9C-4784-9EFC-5AE29A7C83AE}"/>
    <cellStyle name="Normal 13" xfId="1330" xr:uid="{AC183BD0-C84B-4C7A-AEDB-B18CB958224F}"/>
    <cellStyle name="Normal 14" xfId="1331" xr:uid="{1B773ED3-D865-4214-A1FE-623E449F683C}"/>
    <cellStyle name="Normal 15" xfId="1332" xr:uid="{604A93E4-929A-40D5-A1E9-D1C1273CEC3F}"/>
    <cellStyle name="Normal 16" xfId="1333" xr:uid="{3456F43B-DC20-47B9-A4DA-AA2032E0BD0C}"/>
    <cellStyle name="Normal 17" xfId="1334" xr:uid="{87B14906-DAAA-43BE-A481-DE0DC2A1A247}"/>
    <cellStyle name="Normal 18" xfId="1335" xr:uid="{F4340875-471B-48D4-B0A7-63682DE08D09}"/>
    <cellStyle name="Normal 19" xfId="1336" xr:uid="{EEE22F18-6BDC-42DC-898E-60F4DD0F8899}"/>
    <cellStyle name="Normal 2" xfId="4" xr:uid="{00000000-0005-0000-0000-000002000000}"/>
    <cellStyle name="Normal 2 2" xfId="1" xr:uid="{00000000-0005-0000-0000-000003000000}"/>
    <cellStyle name="Normal 2 2 2" xfId="2" xr:uid="{00000000-0005-0000-0000-000004000000}"/>
    <cellStyle name="Normal 2 3" xfId="11" xr:uid="{00000000-0005-0000-0000-000005000000}"/>
    <cellStyle name="Normal 2 4" xfId="1337" xr:uid="{7C4A90C0-F78F-4B45-A628-A78C51122AD5}"/>
    <cellStyle name="Normal 2_Momento de Transporte" xfId="33" xr:uid="{D5BB314B-EA1B-441F-AF8C-19371E52A937}"/>
    <cellStyle name="Normal 20" xfId="1338" xr:uid="{B0C4E2B1-77E6-4AF5-8FE0-34D17667C9F3}"/>
    <cellStyle name="Normal 21" xfId="1339" xr:uid="{40190765-C858-4A15-9627-596BA1AD74AE}"/>
    <cellStyle name="Normal 22" xfId="1340" xr:uid="{81103E68-2EA7-4B64-9CE9-8BE70DB9DE1F}"/>
    <cellStyle name="Normal 23" xfId="1341" xr:uid="{6F9BAAE0-0DB6-4E7D-91A6-2732CDA1EA55}"/>
    <cellStyle name="Normal 24" xfId="1342" xr:uid="{BCBC92F9-DFB7-413E-BD5F-F67F32F4F0A6}"/>
    <cellStyle name="Normal 25" xfId="1343" xr:uid="{1C2112A2-ECAD-4CD4-B9E5-723FF79DC4B8}"/>
    <cellStyle name="Normal 26" xfId="1344" xr:uid="{29EFE48C-E4E3-430F-8ED8-01FA050719BE}"/>
    <cellStyle name="Normal 27" xfId="1345" xr:uid="{7C37D073-2B17-45EA-BDEA-B46D0FB8A857}"/>
    <cellStyle name="Normal 28" xfId="45" xr:uid="{C212C9A3-CC11-4DE3-A986-B186AFBD3C62}"/>
    <cellStyle name="Normal 29" xfId="1752" xr:uid="{A99512E2-0DBA-480C-B7E0-6468445771D2}"/>
    <cellStyle name="Normal 3" xfId="20" xr:uid="{00000000-0005-0000-0000-000006000000}"/>
    <cellStyle name="Normal 3 2" xfId="1346" xr:uid="{6D12DE46-55C3-465F-A575-0D4435FA79B0}"/>
    <cellStyle name="Normal 3 3" xfId="1758" xr:uid="{9CCD930C-B997-4A21-B0E5-97E16B3C1FD3}"/>
    <cellStyle name="Normal 30" xfId="1754" xr:uid="{45117FB7-932D-4C5A-9930-37A864569119}"/>
    <cellStyle name="Normal 31" xfId="1755" xr:uid="{825BB099-39C8-4CF2-B4B3-7F6F1F27B3FA}"/>
    <cellStyle name="Normal 32" xfId="1756" xr:uid="{8A4E3317-13A8-4061-8CD8-8022F7971774}"/>
    <cellStyle name="Normal 33" xfId="1759" xr:uid="{772AADD3-AF70-4F05-AB75-5ACF19F3B798}"/>
    <cellStyle name="Normal 4" xfId="1347" xr:uid="{8BE74A06-F2BA-4EEF-B5A9-B6C6BA524881}"/>
    <cellStyle name="Normal 5" xfId="1348" xr:uid="{0CB5CDC7-245A-4503-9952-E6362CB76420}"/>
    <cellStyle name="Normal 6" xfId="1349" xr:uid="{245AF694-E7D3-42D5-8844-F564866BBC94}"/>
    <cellStyle name="Normal 7" xfId="6" xr:uid="{00000000-0005-0000-0000-000007000000}"/>
    <cellStyle name="Normal 7 2" xfId="1350" xr:uid="{1FFE4744-1CC3-4C1C-AABA-696F1A81BD3E}"/>
    <cellStyle name="Normal 8" xfId="5" xr:uid="{00000000-0005-0000-0000-000008000000}"/>
    <cellStyle name="Normal 8 2" xfId="1351" xr:uid="{2A8B3407-9497-4B04-9E92-B358F5F8ECC7}"/>
    <cellStyle name="Normal 9" xfId="1352" xr:uid="{66009723-E04B-4186-9E00-BA0D3B6DB1B7}"/>
    <cellStyle name="Normal_Composição de custos 2" xfId="7" xr:uid="{00000000-0005-0000-0000-00000B000000}"/>
    <cellStyle name="Normal_Composição de custos 2 2" xfId="9" xr:uid="{00000000-0005-0000-0000-00000C000000}"/>
    <cellStyle name="Normal_Conquista - Planilhas de quantidades" xfId="12" xr:uid="{00000000-0005-0000-0000-00000D000000}"/>
    <cellStyle name="Normal_Mirassol 2" xfId="14" xr:uid="{00000000-0005-0000-0000-000010000000}"/>
    <cellStyle name="Normal_PL. TRABALHO NOVA SAPEZAL-BR 364-2004 - (PREF.) 2" xfId="15" xr:uid="{00000000-0005-0000-0000-000011000000}"/>
    <cellStyle name="Nota 1" xfId="1353" xr:uid="{FA7FFD3E-1F32-473D-9851-4D02B0AABBED}"/>
    <cellStyle name="Nota 10" xfId="1354" xr:uid="{C52FAAD3-7D15-4E02-A09A-06019F097E4B}"/>
    <cellStyle name="Nota 11" xfId="1355" xr:uid="{58937296-ABFF-4DE2-AA3C-1CE3FDE81A28}"/>
    <cellStyle name="Nota 12" xfId="1356" xr:uid="{5C54041E-D9CC-4E00-9CBC-131404B98257}"/>
    <cellStyle name="Nota 13" xfId="1357" xr:uid="{A8758A7A-0C8C-4F41-AF73-20E465F720B3}"/>
    <cellStyle name="Nota 14" xfId="1358" xr:uid="{D85C80A0-D436-449F-A9E2-DB20C4C87B8C}"/>
    <cellStyle name="Nota 15" xfId="1359" xr:uid="{E7CFDB61-B0F8-4BFE-BB2E-1B5B9A357F86}"/>
    <cellStyle name="Nota 16" xfId="1360" xr:uid="{D4BF3604-D579-4DA5-91C6-333034A1F47E}"/>
    <cellStyle name="Nota 17" xfId="1361" xr:uid="{53934F1D-19E0-4C78-946B-B8349E51DF89}"/>
    <cellStyle name="Nota 18" xfId="1362" xr:uid="{E7CC83AF-B3B9-4943-BD4B-3DD87A349BED}"/>
    <cellStyle name="Nota 19" xfId="1363" xr:uid="{9CC94902-267B-4D96-BEEB-99FE8DB06786}"/>
    <cellStyle name="Nota 2" xfId="1364" xr:uid="{8E8FC898-E8CB-43F0-B810-091195849BAF}"/>
    <cellStyle name="Nota 20" xfId="1365" xr:uid="{0758E54F-8966-4521-A7B2-4E8E58B9080D}"/>
    <cellStyle name="Nota 21" xfId="1366" xr:uid="{3E3B09D9-D55C-4C79-AD47-282C2CCF58B5}"/>
    <cellStyle name="Nota 22" xfId="1367" xr:uid="{1EF7A75C-1381-4207-AEDF-EDD69DA080AE}"/>
    <cellStyle name="Nota 23" xfId="1368" xr:uid="{3FF0B6EC-5363-4706-BEA5-4EDC24D1DB9B}"/>
    <cellStyle name="Nota 24" xfId="1369" xr:uid="{8FF69AD5-06BA-42D5-B006-B2E23AAEB306}"/>
    <cellStyle name="Nota 25" xfId="1370" xr:uid="{042EFD1E-5134-46D1-8FF3-E06902258CB2}"/>
    <cellStyle name="Nota 26" xfId="1371" xr:uid="{F079FDAA-F20B-4FA9-A8A2-611D5F73A9C1}"/>
    <cellStyle name="Nota 27" xfId="1372" xr:uid="{1E68121F-DBCF-4392-8F05-BC6A713BB03F}"/>
    <cellStyle name="Nota 28" xfId="1373" xr:uid="{15DBC4E4-0F42-4BA7-951A-4902DB7D3D2D}"/>
    <cellStyle name="Nota 29" xfId="1374" xr:uid="{36F637D4-9C1C-426D-8D87-9EAE1377C3BD}"/>
    <cellStyle name="Nota 3" xfId="1375" xr:uid="{7122F171-05E1-4B52-A49B-17DFEE0725A9}"/>
    <cellStyle name="Nota 30" xfId="1376" xr:uid="{BD1B8E70-3FF5-4CF2-BA82-0B91008A8D6F}"/>
    <cellStyle name="Nota 31" xfId="1377" xr:uid="{49FF4507-0F93-48D9-B9E6-5AD2B4B40463}"/>
    <cellStyle name="Nota 32" xfId="1378" xr:uid="{F0B09471-755E-49C5-A2D0-32BC681F3201}"/>
    <cellStyle name="Nota 33" xfId="1379" xr:uid="{758A4FE7-C7BA-4616-A7C8-D07001458D22}"/>
    <cellStyle name="Nota 34" xfId="1380" xr:uid="{8A45D876-C8A9-4712-A33A-A195DA149923}"/>
    <cellStyle name="Nota 35" xfId="1381" xr:uid="{86111BE8-580F-448A-A5D2-7720886101B3}"/>
    <cellStyle name="Nota 36" xfId="1382" xr:uid="{A287D3D3-3F6C-4C44-A0AE-C35C128875FE}"/>
    <cellStyle name="Nota 37" xfId="1383" xr:uid="{71CDBE89-2F94-4238-BEA3-3B5B4A9FB96F}"/>
    <cellStyle name="Nota 38" xfId="1384" xr:uid="{8B3B2B10-094B-4622-9B18-ABE5B93EB76D}"/>
    <cellStyle name="Nota 39" xfId="1385" xr:uid="{6FC4FE7E-9A4C-4C9D-898B-C7D3C8B0B244}"/>
    <cellStyle name="Nota 4" xfId="1386" xr:uid="{32437B94-965D-4F1A-AE03-8925CF2766B5}"/>
    <cellStyle name="Nota 5" xfId="1387" xr:uid="{6A6D425F-0A10-4FB9-B31D-9205F3F1BE13}"/>
    <cellStyle name="Nota 6" xfId="1388" xr:uid="{E7F7F2A5-A4B5-41B1-9722-CD46F7AF6F78}"/>
    <cellStyle name="Nota 7" xfId="1389" xr:uid="{A5F94881-57C9-489C-96B0-4D1DE122A29A}"/>
    <cellStyle name="Nota 8" xfId="1390" xr:uid="{DB6E14FB-2DE3-457E-AB04-4670E312422A}"/>
    <cellStyle name="Nota 9" xfId="1391" xr:uid="{24D07B17-FFEC-4CB3-93A4-EEAA9CFA11CB}"/>
    <cellStyle name="Porcentagem" xfId="19" builtinId="5"/>
    <cellStyle name="Porcentagem 2" xfId="1392" xr:uid="{4908C8D9-90B2-4627-BA8E-DF6935DDC896}"/>
    <cellStyle name="Porcentagem 3" xfId="1753" xr:uid="{3830B828-77C3-4003-AC09-83453C8CA9C0}"/>
    <cellStyle name="Porcentagem 4" xfId="17" xr:uid="{00000000-0005-0000-0000-000013000000}"/>
    <cellStyle name="Porcentagem 5" xfId="1760" xr:uid="{B735E9CC-0572-4738-A991-C96C5F7B4A34}"/>
    <cellStyle name="Result" xfId="1393" xr:uid="{7CCD241B-3275-4F10-993D-5DA532820D8E}"/>
    <cellStyle name="Result2" xfId="1394" xr:uid="{A735263C-E1FE-4A0E-869E-4E6763FB7014}"/>
    <cellStyle name="Resultado do Assistente de dados" xfId="1395" xr:uid="{9A3DD8B5-944F-4D3C-AA34-DAD340B69EDC}"/>
    <cellStyle name="Saída 1" xfId="1396" xr:uid="{DEF600DC-F44F-4441-801B-85923698C4F6}"/>
    <cellStyle name="Saída 10" xfId="1397" xr:uid="{26117828-F682-45E8-B60B-C84F3AACD782}"/>
    <cellStyle name="Saída 11" xfId="1398" xr:uid="{C2671B5C-F443-4E29-9F3E-472BC54E99E3}"/>
    <cellStyle name="Saída 12" xfId="1399" xr:uid="{18410720-6F13-4171-9E33-ACAE58E50BE7}"/>
    <cellStyle name="Saída 13" xfId="1400" xr:uid="{EB70E335-3D94-4E89-91F3-F9682EA659FC}"/>
    <cellStyle name="Saída 14" xfId="1401" xr:uid="{65DA080F-962F-441D-863B-39F7C975EA4A}"/>
    <cellStyle name="Saída 15" xfId="1402" xr:uid="{D9F75A40-B1E8-4ACF-B622-D360F7E245E8}"/>
    <cellStyle name="Saída 16" xfId="1403" xr:uid="{A377870A-4F9D-4677-8728-DC178584C9BF}"/>
    <cellStyle name="Saída 17" xfId="1404" xr:uid="{FB0D9A64-E2DF-4BA1-8C5C-E6EBF50D8889}"/>
    <cellStyle name="Saída 18" xfId="1405" xr:uid="{D10C8807-D962-491B-81FE-BB3F8706C6F4}"/>
    <cellStyle name="Saída 19" xfId="1406" xr:uid="{A9D94034-6ACE-4EDD-8A6D-D80B9F7E704E}"/>
    <cellStyle name="Saída 2" xfId="1407" xr:uid="{B2C2C571-14FE-40A4-AC1F-A1835171DAA4}"/>
    <cellStyle name="Saída 20" xfId="1408" xr:uid="{FEDA6EEC-2D8D-42E4-97B7-172C1704B8D2}"/>
    <cellStyle name="Saída 21" xfId="1409" xr:uid="{501271B9-2A5B-49E3-B438-58C753901399}"/>
    <cellStyle name="Saída 22" xfId="1410" xr:uid="{DCA192EC-764E-4989-9DFC-EBC825886016}"/>
    <cellStyle name="Saída 23" xfId="1411" xr:uid="{F92F75D7-F872-4491-970E-3D022B96DEA1}"/>
    <cellStyle name="Saída 24" xfId="1412" xr:uid="{9AD58F3F-697C-499A-BDFF-05C3A3D4D54A}"/>
    <cellStyle name="Saída 25" xfId="1413" xr:uid="{7F0B54A5-6ECB-4B0B-9626-27F632A5A471}"/>
    <cellStyle name="Saída 26" xfId="1414" xr:uid="{F7A42840-F115-43DE-A6FB-717AC9E57368}"/>
    <cellStyle name="Saída 27" xfId="1415" xr:uid="{2EE23865-567C-4094-9187-F6E433FF55F2}"/>
    <cellStyle name="Saída 28" xfId="1416" xr:uid="{F602B137-4852-4E2B-B9FB-B5AB6ADD1FC2}"/>
    <cellStyle name="Saída 29" xfId="1417" xr:uid="{58A1EA50-C73D-47E7-B982-4F009FF98B23}"/>
    <cellStyle name="Saída 3" xfId="1418" xr:uid="{BBF91E62-7551-41BD-9510-BBC25B6CBDF7}"/>
    <cellStyle name="Saída 30" xfId="1419" xr:uid="{4EBAD7A8-344D-4669-8B3C-9B4DA51B33B2}"/>
    <cellStyle name="Saída 31" xfId="1420" xr:uid="{638945E8-6C15-4435-81D0-0DCE1B64CEE8}"/>
    <cellStyle name="Saída 32" xfId="1421" xr:uid="{543957A5-8932-4DEA-AF89-04AB49D8E68B}"/>
    <cellStyle name="Saída 33" xfId="1422" xr:uid="{C34DC39C-FD13-4835-8BCA-C09F49777111}"/>
    <cellStyle name="Saída 34" xfId="1423" xr:uid="{DC2A99E2-11A8-4500-8791-295BFB175E47}"/>
    <cellStyle name="Saída 35" xfId="1424" xr:uid="{1F01C88C-4F18-41F9-B0BF-D86D8B37EDD0}"/>
    <cellStyle name="Saída 36" xfId="1425" xr:uid="{D00B69A9-051A-4BC5-A770-526F0BC9A056}"/>
    <cellStyle name="Saída 37" xfId="1426" xr:uid="{D4A93536-B4F1-45F8-803D-56C626FF7833}"/>
    <cellStyle name="Saída 38" xfId="1427" xr:uid="{DEB85C7C-6A7D-4752-A6AE-69CB9C9B6609}"/>
    <cellStyle name="Saída 39" xfId="1428" xr:uid="{0F4ED1F7-0535-4AC7-8B35-B367086E6FC1}"/>
    <cellStyle name="Saída 4" xfId="1429" xr:uid="{FFE21433-1DBF-46DB-A2C6-0C208DDB6DF9}"/>
    <cellStyle name="Saída 5" xfId="1430" xr:uid="{597F7B4E-4E02-4140-9D28-295A2A53BA5F}"/>
    <cellStyle name="Saída 6" xfId="1431" xr:uid="{7501F35A-68D5-41E3-97D3-71F964C94A8F}"/>
    <cellStyle name="Saída 7" xfId="1432" xr:uid="{2F37D402-09AC-41F6-B397-5A73EDA0AE53}"/>
    <cellStyle name="Saída 8" xfId="1433" xr:uid="{76351CFA-AF31-4D44-8D39-D3B2CCE65A48}"/>
    <cellStyle name="Saída 9" xfId="1434" xr:uid="{8129B548-F918-47BD-862C-8F1DCDD1134E}"/>
    <cellStyle name="Separador de milhares 2" xfId="8" xr:uid="{00000000-0005-0000-0000-000014000000}"/>
    <cellStyle name="Separador de milhares 2 2" xfId="23" xr:uid="{E3824115-C6A8-4EB8-B714-C85A8ECF4D29}"/>
    <cellStyle name="Separador de milhares 2 2 2" xfId="29" xr:uid="{CD15E474-F01E-4B3D-9575-B00968115E20}"/>
    <cellStyle name="Separador de milhares 2 2 2 2" xfId="41" xr:uid="{45920751-4083-43D1-B528-B2F67688EB76}"/>
    <cellStyle name="Separador de milhares 2 2 3" xfId="35" xr:uid="{34973344-6CF7-4E6D-AEC2-69DD47E84952}"/>
    <cellStyle name="Separador de milhares 3" xfId="3" xr:uid="{00000000-0005-0000-0000-000015000000}"/>
    <cellStyle name="Separador de milhares 3 2" xfId="22" xr:uid="{FDD2F11F-A29A-4E38-9203-9D3B6C5E4D52}"/>
    <cellStyle name="Separador de milhares 3 2 2" xfId="28" xr:uid="{8F64FC64-184F-461F-9A85-0E0421B7CD51}"/>
    <cellStyle name="Separador de milhares 3 2 2 2" xfId="40" xr:uid="{F87473E9-F86B-4AE0-B811-54DAABB9BE87}"/>
    <cellStyle name="Separador de milhares 3 2 3" xfId="34" xr:uid="{BFBDF9E6-4649-49C4-8BCC-A69520E53040}"/>
    <cellStyle name="Separador de milhares_PL. TRABALHO NOVA SAPEZAL-BR 364-2004 - (PREF.) 2" xfId="16" xr:uid="{00000000-0005-0000-0000-000017000000}"/>
    <cellStyle name="Separador de milhares_Proposta-Prodeagro 2" xfId="18" xr:uid="{00000000-0005-0000-0000-000018000000}"/>
    <cellStyle name="Texto de Aviso 1" xfId="1435" xr:uid="{7C8E404F-A1B6-4F85-BEF8-F69FB4108245}"/>
    <cellStyle name="Texto de Aviso 10" xfId="1436" xr:uid="{689A968D-E5FD-4FFB-80CC-1E2ED968FBFB}"/>
    <cellStyle name="Texto de Aviso 11" xfId="1437" xr:uid="{BC82494A-B854-4952-944F-83952F857C4B}"/>
    <cellStyle name="Texto de Aviso 12" xfId="1438" xr:uid="{9346DB81-DED3-4869-9DD3-C95B6A8B367F}"/>
    <cellStyle name="Texto de Aviso 13" xfId="1439" xr:uid="{DF77437E-19A7-4234-B2B4-2DE75DBF0D97}"/>
    <cellStyle name="Texto de Aviso 14" xfId="1440" xr:uid="{5718961E-98E8-403D-9A10-541F7AE08AD1}"/>
    <cellStyle name="Texto de Aviso 15" xfId="1441" xr:uid="{9E5518A7-6970-45D0-BFC2-70E72A1415A5}"/>
    <cellStyle name="Texto de Aviso 16" xfId="1442" xr:uid="{B0087FBC-CA0A-47A8-989A-E7143CAE36C2}"/>
    <cellStyle name="Texto de Aviso 17" xfId="1443" xr:uid="{67E48F9D-65DA-441F-BEBF-00F3397853A2}"/>
    <cellStyle name="Texto de Aviso 18" xfId="1444" xr:uid="{E4BD47D4-C38C-439C-9C9B-334C1F5EC4DF}"/>
    <cellStyle name="Texto de Aviso 19" xfId="1445" xr:uid="{B2581316-C7C6-49B3-A6CA-333020EDA26F}"/>
    <cellStyle name="Texto de Aviso 2" xfId="1446" xr:uid="{4D03BA46-92D2-4A13-8C5C-4F793FB8A9A3}"/>
    <cellStyle name="Texto de Aviso 20" xfId="1447" xr:uid="{D4A7A27C-CB91-4D75-B678-400AC910B537}"/>
    <cellStyle name="Texto de Aviso 21" xfId="1448" xr:uid="{E5471A14-F715-4637-81B2-11631B2C13AC}"/>
    <cellStyle name="Texto de Aviso 22" xfId="1449" xr:uid="{58D629D5-8273-4527-ADDF-5A8F632086E2}"/>
    <cellStyle name="Texto de Aviso 23" xfId="1450" xr:uid="{B6ADA935-5768-4316-98E4-CB2102602307}"/>
    <cellStyle name="Texto de Aviso 24" xfId="1451" xr:uid="{D88AB1B4-80A6-43D6-A434-CB7FEB9226B2}"/>
    <cellStyle name="Texto de Aviso 25" xfId="1452" xr:uid="{64B74503-B160-4F7C-9794-33F2F3C07F3E}"/>
    <cellStyle name="Texto de Aviso 26" xfId="1453" xr:uid="{A2838638-E1EE-47E0-9BF9-66CCB24C9714}"/>
    <cellStyle name="Texto de Aviso 27" xfId="1454" xr:uid="{B0FB00F2-BD7C-4CA4-BE60-7CF50B0A5CE8}"/>
    <cellStyle name="Texto de Aviso 28" xfId="1455" xr:uid="{FBAF34B0-3317-4456-A16B-37E427BEF577}"/>
    <cellStyle name="Texto de Aviso 29" xfId="1456" xr:uid="{D6BC1DBD-BDE7-43BD-9555-2292A115FDFA}"/>
    <cellStyle name="Texto de Aviso 3" xfId="1457" xr:uid="{DDC3FF05-316D-4B0E-8C5F-F953A1E08373}"/>
    <cellStyle name="Texto de Aviso 30" xfId="1458" xr:uid="{A7A09166-4B15-4E9F-8E5F-556C0855BFDD}"/>
    <cellStyle name="Texto de Aviso 31" xfId="1459" xr:uid="{54C9A6B6-989B-40AF-88FF-F06E16F06669}"/>
    <cellStyle name="Texto de Aviso 32" xfId="1460" xr:uid="{57C85C93-2C4D-4FDB-B6FE-336FF657ACDC}"/>
    <cellStyle name="Texto de Aviso 33" xfId="1461" xr:uid="{80630FB5-B3B6-4068-9ED0-B0AB87F1131A}"/>
    <cellStyle name="Texto de Aviso 34" xfId="1462" xr:uid="{BE9B7285-7797-43C2-8070-5FDABD6382F2}"/>
    <cellStyle name="Texto de Aviso 35" xfId="1463" xr:uid="{8B843939-2BE4-46EC-ADDB-34DA1D9BD6AB}"/>
    <cellStyle name="Texto de Aviso 36" xfId="1464" xr:uid="{65C5D189-E076-4110-96CA-21F2B639D658}"/>
    <cellStyle name="Texto de Aviso 37" xfId="1465" xr:uid="{5F8DD0FA-6D16-473F-B3B0-67F0DD57F966}"/>
    <cellStyle name="Texto de Aviso 38" xfId="1466" xr:uid="{40CFF72C-B683-461A-A334-3FDC84C8F11B}"/>
    <cellStyle name="Texto de Aviso 39" xfId="1467" xr:uid="{FB61CAB1-D50F-4606-A864-B30D9DA12ED0}"/>
    <cellStyle name="Texto de Aviso 4" xfId="1468" xr:uid="{8F987536-D01E-4523-BBF3-39590ECFA5AC}"/>
    <cellStyle name="Texto de Aviso 5" xfId="1469" xr:uid="{CE3378B3-B022-41FF-BF36-992523721FAE}"/>
    <cellStyle name="Texto de Aviso 6" xfId="1470" xr:uid="{06D75299-C50A-4A99-8861-F01DC40F47D4}"/>
    <cellStyle name="Texto de Aviso 7" xfId="1471" xr:uid="{C1A0D47A-A972-4871-B36A-237096F625E1}"/>
    <cellStyle name="Texto de Aviso 8" xfId="1472" xr:uid="{670E8299-ECA5-48DD-B8C4-E8E869F0ADB0}"/>
    <cellStyle name="Texto de Aviso 9" xfId="1473" xr:uid="{4800E88F-E0DA-4F80-98B2-90593BA88F0E}"/>
    <cellStyle name="Texto Explicativo 1" xfId="1474" xr:uid="{94354EF8-2ABC-4E51-8A08-BA24BF697F55}"/>
    <cellStyle name="Texto Explicativo 10" xfId="1475" xr:uid="{09F5614F-D660-4BA5-BC9C-2457F27DF941}"/>
    <cellStyle name="Texto Explicativo 11" xfId="1476" xr:uid="{79B4D9E7-7C88-4BA5-9914-739707D52609}"/>
    <cellStyle name="Texto Explicativo 12" xfId="1477" xr:uid="{6BC66C14-226D-499E-B87D-D73F1D0A146B}"/>
    <cellStyle name="Texto Explicativo 13" xfId="1478" xr:uid="{30F8F1D3-E656-4BE2-9D54-102457EC9E44}"/>
    <cellStyle name="Texto Explicativo 14" xfId="1479" xr:uid="{EE5B46D8-269F-4E6A-AB7B-55825CA5F2BF}"/>
    <cellStyle name="Texto Explicativo 15" xfId="1480" xr:uid="{E057BADE-4A63-4297-BBAE-968FAF02A27A}"/>
    <cellStyle name="Texto Explicativo 16" xfId="1481" xr:uid="{815B4433-C344-438A-B0F7-A09AEF176D69}"/>
    <cellStyle name="Texto Explicativo 17" xfId="1482" xr:uid="{689829E2-D094-4028-A457-48940A930DAC}"/>
    <cellStyle name="Texto Explicativo 18" xfId="1483" xr:uid="{A3B99DB9-7849-49A0-9CA5-906A097CC9AB}"/>
    <cellStyle name="Texto Explicativo 19" xfId="1484" xr:uid="{C87921B3-5DB6-446A-B2D3-AE3A23F3139A}"/>
    <cellStyle name="Texto Explicativo 2" xfId="1485" xr:uid="{6B19E51F-724D-4C59-A612-F62E7030C283}"/>
    <cellStyle name="Texto Explicativo 20" xfId="1486" xr:uid="{3E20ACDB-7341-4545-8040-37F75BE8D868}"/>
    <cellStyle name="Texto Explicativo 21" xfId="1487" xr:uid="{C38C3B15-A321-4730-99BA-5A27A6D35A85}"/>
    <cellStyle name="Texto Explicativo 22" xfId="1488" xr:uid="{104AA58C-0FEC-4EE4-9935-799FD5D4641A}"/>
    <cellStyle name="Texto Explicativo 23" xfId="1489" xr:uid="{9254AF88-FFBE-4359-8905-51738ECE47EB}"/>
    <cellStyle name="Texto Explicativo 24" xfId="1490" xr:uid="{65E8346B-7F81-4FD5-AA8A-3E1618969B0A}"/>
    <cellStyle name="Texto Explicativo 25" xfId="1491" xr:uid="{9969A717-399A-498D-998A-84A0A459A73F}"/>
    <cellStyle name="Texto Explicativo 26" xfId="1492" xr:uid="{5CF686C2-3606-47D1-AB6F-7E5CA797C3D3}"/>
    <cellStyle name="Texto Explicativo 27" xfId="1493" xr:uid="{ECE6F4DA-B4CA-449F-8667-D01A74873BBA}"/>
    <cellStyle name="Texto Explicativo 28" xfId="1494" xr:uid="{C88A60C7-03A6-463B-9A0F-DAD39551C5F2}"/>
    <cellStyle name="Texto Explicativo 29" xfId="1495" xr:uid="{BDB97CDD-3ED0-4A66-BA80-0A83B8B75867}"/>
    <cellStyle name="Texto Explicativo 3" xfId="1496" xr:uid="{A8C3C0B4-4E22-4287-AE4E-8CD525AC84E7}"/>
    <cellStyle name="Texto Explicativo 30" xfId="1497" xr:uid="{CB76E12B-E455-449D-A4C8-8CF56E6B787D}"/>
    <cellStyle name="Texto Explicativo 31" xfId="1498" xr:uid="{E16B9E33-0952-4FDC-871E-B1298F59C227}"/>
    <cellStyle name="Texto Explicativo 32" xfId="1499" xr:uid="{1FDB0B01-84AC-4184-B7BD-E1441F07EC07}"/>
    <cellStyle name="Texto Explicativo 33" xfId="1500" xr:uid="{7FCAEAA3-25DE-4A58-BE2E-37360E549E4A}"/>
    <cellStyle name="Texto Explicativo 34" xfId="1501" xr:uid="{4D931B85-9647-4774-AD75-086ABC20E6AD}"/>
    <cellStyle name="Texto Explicativo 35" xfId="1502" xr:uid="{7BDEC64D-4F96-43D0-B038-073AA25CA0AA}"/>
    <cellStyle name="Texto Explicativo 36" xfId="1503" xr:uid="{CB79E3B0-F75E-4D2A-A482-25ACCA2BCF2E}"/>
    <cellStyle name="Texto Explicativo 37" xfId="1504" xr:uid="{FE230093-8350-407F-865B-CBAA7411FD0F}"/>
    <cellStyle name="Texto Explicativo 38" xfId="1505" xr:uid="{D53DEF06-2DD9-4E92-9992-80FD20D5D400}"/>
    <cellStyle name="Texto Explicativo 39" xfId="1506" xr:uid="{4F55B422-A3BA-4591-B1D5-3E03EDEF15DB}"/>
    <cellStyle name="Texto Explicativo 4" xfId="1507" xr:uid="{D77D37BB-CC5F-48BC-ACA8-5EE1F03BF1CF}"/>
    <cellStyle name="Texto Explicativo 5" xfId="1508" xr:uid="{C61DD57B-05D3-4037-82DF-DFC6AFF08BE2}"/>
    <cellStyle name="Texto Explicativo 6" xfId="1509" xr:uid="{936E7528-DB92-4178-9274-419FEFFFB17A}"/>
    <cellStyle name="Texto Explicativo 7" xfId="1510" xr:uid="{2A25E7CC-C9AC-46B3-A80C-A6C0BEE3CD20}"/>
    <cellStyle name="Texto Explicativo 8" xfId="1511" xr:uid="{8D01D95F-5D1E-417F-A78F-5C319C63FAC3}"/>
    <cellStyle name="Texto Explicativo 9" xfId="1512" xr:uid="{E145F50E-AF07-4C7B-8281-EF00E408CA22}"/>
    <cellStyle name="Título 1 1" xfId="1513" xr:uid="{A9D5A8F2-2F8A-41C5-B888-30F9330212C4}"/>
    <cellStyle name="Título 1 1 1" xfId="1514" xr:uid="{4696E552-DCD6-407D-954A-43E75E41C888}"/>
    <cellStyle name="Título 1 10" xfId="1515" xr:uid="{EAFA5F1F-050D-4AA4-9C7D-D0D6112FD0D4}"/>
    <cellStyle name="Título 1 11" xfId="1516" xr:uid="{B882B9FC-D2E7-4C3F-8CE9-2F4155CC6B02}"/>
    <cellStyle name="Título 1 12" xfId="1517" xr:uid="{3E80CC64-5B02-4231-85A1-358F43C53121}"/>
    <cellStyle name="Título 1 13" xfId="1518" xr:uid="{C480ADCB-A519-48A2-8C72-E53C8B018C52}"/>
    <cellStyle name="Título 1 14" xfId="1519" xr:uid="{D489E251-2B08-461A-8F8D-7AD917079ADF}"/>
    <cellStyle name="Título 1 15" xfId="1520" xr:uid="{3EF00F33-46CB-4F38-9488-DAC813C5ADA3}"/>
    <cellStyle name="Título 1 16" xfId="1521" xr:uid="{63FE5645-0A22-4851-949F-35F55D94C0AC}"/>
    <cellStyle name="Título 1 17" xfId="1522" xr:uid="{8D7C6D4B-1D8D-405D-8296-D73171D7ADF6}"/>
    <cellStyle name="Título 1 18" xfId="1523" xr:uid="{7859DE54-0D26-451B-BA9E-EB3111123B5C}"/>
    <cellStyle name="Título 1 19" xfId="1524" xr:uid="{C5735B44-2E9F-49EC-A227-2F5A33473935}"/>
    <cellStyle name="Título 1 2" xfId="1525" xr:uid="{CB4C186B-F3F2-4276-8504-59417D510A66}"/>
    <cellStyle name="Título 1 20" xfId="1526" xr:uid="{CB45D78B-6A19-4DAD-B6A2-5DE8D2D2A321}"/>
    <cellStyle name="Título 1 21" xfId="1527" xr:uid="{0F895E4C-F64F-4FCC-BEF4-1EE96D050F23}"/>
    <cellStyle name="Título 1 22" xfId="1528" xr:uid="{93D74A7A-B71B-4DDB-B4B1-2FB2D6307C0C}"/>
    <cellStyle name="Título 1 23" xfId="1529" xr:uid="{750F3D8C-FF43-48F1-9351-0AB03D61D03E}"/>
    <cellStyle name="Título 1 24" xfId="1530" xr:uid="{7260A014-DD32-41A6-8D65-C6946FDA8F2D}"/>
    <cellStyle name="Título 1 25" xfId="1531" xr:uid="{F545682C-9A9D-4DCF-8807-58E232060EB3}"/>
    <cellStyle name="Título 1 26" xfId="1532" xr:uid="{088748E8-8D28-4721-97DE-DA808FDEE919}"/>
    <cellStyle name="Título 1 27" xfId="1533" xr:uid="{F6F8282E-9372-4F57-962F-567907E23008}"/>
    <cellStyle name="Título 1 28" xfId="1534" xr:uid="{4A33188F-BC44-440C-9E0B-89E3935E3BAA}"/>
    <cellStyle name="Título 1 29" xfId="1535" xr:uid="{FA70E827-FB9C-43CE-ACFD-8F7EFBD59FF4}"/>
    <cellStyle name="Título 1 3" xfId="1536" xr:uid="{072080A1-0F03-4F79-81AF-3DDB456B695C}"/>
    <cellStyle name="Título 1 30" xfId="1537" xr:uid="{3D6F73D9-620A-45F7-9E64-F55630C1C93F}"/>
    <cellStyle name="Título 1 31" xfId="1538" xr:uid="{57B7DBD8-AA0D-48BA-A69F-21D078DEAB2E}"/>
    <cellStyle name="Título 1 32" xfId="1539" xr:uid="{E380350A-C7E9-40D3-88EC-2E61F4688CA6}"/>
    <cellStyle name="Título 1 33" xfId="1540" xr:uid="{6B91AD10-4F17-410C-9081-A4E22C86503F}"/>
    <cellStyle name="Título 1 34" xfId="1541" xr:uid="{7B0CC07A-DA54-4C35-8265-05E0E1F4AE42}"/>
    <cellStyle name="Título 1 35" xfId="1542" xr:uid="{519D1037-E766-478E-B6C1-695507A000A7}"/>
    <cellStyle name="Título 1 35 2" xfId="1543" xr:uid="{14F843DB-A85D-40DA-B6CE-C01EA818ACA2}"/>
    <cellStyle name="Título 1 36" xfId="1544" xr:uid="{AB2E2301-9446-4343-9780-192B98F0F77B}"/>
    <cellStyle name="Título 1 37" xfId="1545" xr:uid="{CA5904A8-4BFD-462E-932E-83CE01E3A13C}"/>
    <cellStyle name="Título 1 38" xfId="1546" xr:uid="{C6DED0B7-774E-479B-913C-C03314B249A0}"/>
    <cellStyle name="Título 1 39" xfId="1547" xr:uid="{582C8C8A-DDF0-4DF3-AA8F-B32F7743A809}"/>
    <cellStyle name="Título 1 4" xfId="1548" xr:uid="{09BF0501-A077-4B29-9209-F7D7D0266920}"/>
    <cellStyle name="Título 1 40" xfId="1549" xr:uid="{809149E7-743E-417D-BCB0-05E971C0897E}"/>
    <cellStyle name="Título 1 5" xfId="1550" xr:uid="{FA204E17-0DEC-4CDA-B2F4-B78731EE1CFA}"/>
    <cellStyle name="Título 1 6" xfId="1551" xr:uid="{8784037E-59B5-48AC-81AD-61950224B753}"/>
    <cellStyle name="Título 1 7" xfId="1552" xr:uid="{3EA0E264-67C3-4025-B4AF-EC43F459243C}"/>
    <cellStyle name="Título 1 8" xfId="1553" xr:uid="{66953ABE-F98D-4B3F-B020-D43C9A331B57}"/>
    <cellStyle name="Título 1 9" xfId="1554" xr:uid="{9D50E913-1AB6-4DAC-9225-BFD5485D808A}"/>
    <cellStyle name="Título 10" xfId="1555" xr:uid="{EE070993-0C72-41BA-911B-57BFA069183C}"/>
    <cellStyle name="Título 11" xfId="1556" xr:uid="{70488414-23BA-4A54-8B60-8551A1BD2F21}"/>
    <cellStyle name="Título 12" xfId="1557" xr:uid="{DCFB4534-E6F4-4177-BF0C-7DD9285500DE}"/>
    <cellStyle name="Título 13" xfId="1558" xr:uid="{66198C78-71B5-4DFB-8F56-686B1AB0D9F5}"/>
    <cellStyle name="Título 14" xfId="1559" xr:uid="{F22914F0-B4E4-4B94-AA51-CD206FD36F4F}"/>
    <cellStyle name="Título 15" xfId="1560" xr:uid="{E275BDCB-D1E2-4B9E-8325-FB4DA286FCA8}"/>
    <cellStyle name="Título 16" xfId="1561" xr:uid="{158EACDD-59B4-46A3-9B3D-14B4146118AC}"/>
    <cellStyle name="Título 17" xfId="1562" xr:uid="{EF141A0A-1FAA-469F-91FA-52839C202D97}"/>
    <cellStyle name="Título 18" xfId="1563" xr:uid="{4EBFF1E7-5917-491A-A39F-483DC0C0DD77}"/>
    <cellStyle name="Título 19" xfId="1564" xr:uid="{F5A72730-4181-401C-BF06-B8E3158E9D38}"/>
    <cellStyle name="Título 2 1" xfId="1565" xr:uid="{1B9DC317-FF1C-488E-B796-BE954BBF3196}"/>
    <cellStyle name="Título 2 10" xfId="1566" xr:uid="{A2F32B23-CDAA-4A9D-AF40-DCDB44839199}"/>
    <cellStyle name="Título 2 11" xfId="1567" xr:uid="{7DF0E866-D902-4D31-91B6-6E19FFA4A8C0}"/>
    <cellStyle name="Título 2 12" xfId="1568" xr:uid="{119D7F6A-F2E7-408B-B766-1F18BFAC1A3F}"/>
    <cellStyle name="Título 2 13" xfId="1569" xr:uid="{084715B7-2CAD-4D19-A077-1B6C19B64898}"/>
    <cellStyle name="Título 2 14" xfId="1570" xr:uid="{5B779EFB-A4D2-42FF-A528-DD15460B38B9}"/>
    <cellStyle name="Título 2 15" xfId="1571" xr:uid="{CB7299AB-E964-4C8E-8E3F-AFB894B63A31}"/>
    <cellStyle name="Título 2 16" xfId="1572" xr:uid="{57E3B864-F2BB-49ED-BD9E-CB7CB56ACE64}"/>
    <cellStyle name="Título 2 17" xfId="1573" xr:uid="{E1BA3793-84D0-411A-8B2F-FF749DF6975C}"/>
    <cellStyle name="Título 2 18" xfId="1574" xr:uid="{8ADD82BE-68F0-41F8-81E4-74269B3CA344}"/>
    <cellStyle name="Título 2 19" xfId="1575" xr:uid="{A047F022-1F76-4AC9-B1A5-FD46A622C73B}"/>
    <cellStyle name="Título 2 2" xfId="1576" xr:uid="{1ADAD580-079B-4460-964E-56B9869F8827}"/>
    <cellStyle name="Título 2 20" xfId="1577" xr:uid="{27961BBA-3945-4B65-AB60-7B2B57F9F3ED}"/>
    <cellStyle name="Título 2 21" xfId="1578" xr:uid="{9710DA8A-A829-415F-B937-D7D9D6E0EB51}"/>
    <cellStyle name="Título 2 22" xfId="1579" xr:uid="{2F76A9E5-5A6A-4261-84DD-E1E1BF619BE4}"/>
    <cellStyle name="Título 2 23" xfId="1580" xr:uid="{0D5F4AE0-4B20-4D04-AA7C-EE947A4795D2}"/>
    <cellStyle name="Título 2 24" xfId="1581" xr:uid="{714F127A-8194-4E35-ACB9-4F67E1C6E073}"/>
    <cellStyle name="Título 2 25" xfId="1582" xr:uid="{449D8DC0-F004-45ED-83F2-D4E66F9A31EF}"/>
    <cellStyle name="Título 2 26" xfId="1583" xr:uid="{F139E724-E62A-49E6-9EE7-81F51D1B70D6}"/>
    <cellStyle name="Título 2 27" xfId="1584" xr:uid="{4B223918-6245-4C7C-82BE-DB11DE642D6D}"/>
    <cellStyle name="Título 2 28" xfId="1585" xr:uid="{718A6FF7-055F-48F2-BAF9-D83FC4E07FDE}"/>
    <cellStyle name="Título 2 29" xfId="1586" xr:uid="{0EC8F170-495B-4EF3-94EA-1C5DBA24BDDD}"/>
    <cellStyle name="Título 2 3" xfId="1587" xr:uid="{6C6083D0-4085-4A58-AEF7-E6F5097681D0}"/>
    <cellStyle name="Título 2 30" xfId="1588" xr:uid="{77BE5A5F-A2AF-48C3-BEA2-E4619EE71565}"/>
    <cellStyle name="Título 2 31" xfId="1589" xr:uid="{81CFEB81-64F3-42DF-B2F7-20838B0FE189}"/>
    <cellStyle name="Título 2 32" xfId="1590" xr:uid="{8BC0EE5A-1687-4ED5-AE5F-936116578AF6}"/>
    <cellStyle name="Título 2 33" xfId="1591" xr:uid="{06F39D1A-C1C5-4E9A-848B-D5EFAB8782C7}"/>
    <cellStyle name="Título 2 34" xfId="1592" xr:uid="{A4D03513-0807-477E-8A3F-5469F82CA3C2}"/>
    <cellStyle name="Título 2 35" xfId="1593" xr:uid="{6A324A8C-8A3F-47C5-A2D9-BE2B89D277A0}"/>
    <cellStyle name="Título 2 36" xfId="1594" xr:uid="{23E613A7-A710-4BC5-B2D3-522D393205AA}"/>
    <cellStyle name="Título 2 37" xfId="1595" xr:uid="{F687F636-C5F1-4C97-9CBC-37CA7C210999}"/>
    <cellStyle name="Título 2 38" xfId="1596" xr:uid="{94660EFF-1636-4F75-96C2-E74F26AEB552}"/>
    <cellStyle name="Título 2 39" xfId="1597" xr:uid="{0939AEE6-8F98-42EE-9931-98C86C45FF70}"/>
    <cellStyle name="Título 2 4" xfId="1598" xr:uid="{9418F5C9-B8DF-4439-9469-75BF4E22A8F4}"/>
    <cellStyle name="Título 2 5" xfId="1599" xr:uid="{32BE8D5C-00B9-47E9-BC8B-789D7DF59B4F}"/>
    <cellStyle name="Título 2 6" xfId="1600" xr:uid="{B515B423-5556-4BE7-A1AA-257AD44DC509}"/>
    <cellStyle name="Título 2 7" xfId="1601" xr:uid="{E72E7942-0C11-4003-9336-8A0302316573}"/>
    <cellStyle name="Título 2 8" xfId="1602" xr:uid="{F82482DA-FDEF-4B82-A371-DEAD0257720D}"/>
    <cellStyle name="Título 2 9" xfId="1603" xr:uid="{17BA1409-46E9-4AEC-BCD6-303CCC90593C}"/>
    <cellStyle name="Título 20" xfId="1604" xr:uid="{3F8EA69F-3950-448D-9387-0A2A47CB352A}"/>
    <cellStyle name="Título 21" xfId="1605" xr:uid="{26DC1790-E61D-44EE-8B32-6E9CCF14A8EC}"/>
    <cellStyle name="Título 22" xfId="1606" xr:uid="{E9C30732-1A7F-4BA8-ACE7-9E896E5AD7D9}"/>
    <cellStyle name="Título 23" xfId="1607" xr:uid="{39E413B3-60A3-4FD9-A8A0-956A673AE8BC}"/>
    <cellStyle name="Título 24" xfId="1608" xr:uid="{6A31289C-CAFB-439D-AA9D-411993557276}"/>
    <cellStyle name="Título 25" xfId="1609" xr:uid="{D6318EDD-351B-4032-91D5-140B66763A38}"/>
    <cellStyle name="Título 26" xfId="1610" xr:uid="{CF32D17B-7513-4FEF-8D04-6C78CADCBACA}"/>
    <cellStyle name="Título 27" xfId="1611" xr:uid="{AF5139D5-6F8A-4D7C-8B4E-1AB3426BE789}"/>
    <cellStyle name="Título 28" xfId="1612" xr:uid="{4972103E-39F1-4AA3-B149-C0E792CE7F62}"/>
    <cellStyle name="Título 29" xfId="1613" xr:uid="{F097D99B-5C88-4B29-883D-ECEA55DE42E0}"/>
    <cellStyle name="Título 3 1" xfId="1614" xr:uid="{9BA17206-1482-4C48-87E9-27B98B5AED63}"/>
    <cellStyle name="Título 3 10" xfId="1615" xr:uid="{EB209109-6798-4AF2-98DA-0DA6205852C6}"/>
    <cellStyle name="Título 3 11" xfId="1616" xr:uid="{3CB4242D-47EE-4362-A264-038F52CACA77}"/>
    <cellStyle name="Título 3 12" xfId="1617" xr:uid="{4DBF7525-E6B7-4CF6-91F2-7997DCCA62B2}"/>
    <cellStyle name="Título 3 13" xfId="1618" xr:uid="{7848EC58-67D4-4D22-BDDD-62D93DC85707}"/>
    <cellStyle name="Título 3 14" xfId="1619" xr:uid="{F270D1F1-7571-4576-93EB-55290AA58A10}"/>
    <cellStyle name="Título 3 15" xfId="1620" xr:uid="{162AE9BE-A549-43B5-BFBE-877BD59FEA65}"/>
    <cellStyle name="Título 3 16" xfId="1621" xr:uid="{C05818E7-4038-494A-9FC7-FDF73ADA25A2}"/>
    <cellStyle name="Título 3 17" xfId="1622" xr:uid="{8B69DECC-ED1C-4018-BCD8-4BB5E2272ACD}"/>
    <cellStyle name="Título 3 18" xfId="1623" xr:uid="{FB4C4018-B441-408A-AD0F-2ABC61A387DA}"/>
    <cellStyle name="Título 3 19" xfId="1624" xr:uid="{891BD6F3-41EA-466E-A514-592ADF92240F}"/>
    <cellStyle name="Título 3 2" xfId="1625" xr:uid="{5F5936AA-35BA-4C0C-AC07-63053B149C28}"/>
    <cellStyle name="Título 3 20" xfId="1626" xr:uid="{BDB43295-E7B9-4C53-BD81-CC5AD832CEB9}"/>
    <cellStyle name="Título 3 21" xfId="1627" xr:uid="{FC88C6F6-6F61-4E0F-83D3-56141C54F357}"/>
    <cellStyle name="Título 3 22" xfId="1628" xr:uid="{F9B208E5-D307-4E93-9136-9DAA828FDF3F}"/>
    <cellStyle name="Título 3 23" xfId="1629" xr:uid="{A8B0FBB0-90F0-4123-91F3-016785E47B14}"/>
    <cellStyle name="Título 3 24" xfId="1630" xr:uid="{F521EAF1-6FBD-4DB7-8830-421971EAF2CB}"/>
    <cellStyle name="Título 3 25" xfId="1631" xr:uid="{079DD485-909E-4D54-93B2-B285F5D89128}"/>
    <cellStyle name="Título 3 26" xfId="1632" xr:uid="{06D62D0A-EA3A-491E-8DC0-2FC68366C938}"/>
    <cellStyle name="Título 3 27" xfId="1633" xr:uid="{16AB0409-EDB3-4A93-AC7C-1DD950AD1818}"/>
    <cellStyle name="Título 3 28" xfId="1634" xr:uid="{8EA5E18C-0CC2-46D8-9F8A-CDF9FA212560}"/>
    <cellStyle name="Título 3 29" xfId="1635" xr:uid="{E2904F89-1C92-409F-858E-F5AAD2D63FE9}"/>
    <cellStyle name="Título 3 3" xfId="1636" xr:uid="{3A344A9E-1988-4297-9648-6C1485745795}"/>
    <cellStyle name="Título 3 30" xfId="1637" xr:uid="{8199A83E-B338-4B29-ACDB-41E849E409A7}"/>
    <cellStyle name="Título 3 31" xfId="1638" xr:uid="{FA730A14-9443-48CC-A302-EF415A3059A6}"/>
    <cellStyle name="Título 3 32" xfId="1639" xr:uid="{2AA52C73-2BC6-463F-AE20-5C70299B0D5B}"/>
    <cellStyle name="Título 3 33" xfId="1640" xr:uid="{E6EFFE32-2F61-4B52-8D63-4374487120E3}"/>
    <cellStyle name="Título 3 34" xfId="1641" xr:uid="{13047EAF-EBCD-4DA6-B5CA-A2E83AD46D33}"/>
    <cellStyle name="Título 3 35" xfId="1642" xr:uid="{F83EDF9B-017E-44E2-B4B8-A523BF2FF9E8}"/>
    <cellStyle name="Título 3 36" xfId="1643" xr:uid="{31000028-D54A-4384-A726-0686D8BF21CD}"/>
    <cellStyle name="Título 3 37" xfId="1644" xr:uid="{12D22C6E-7D2E-4FB7-A1B8-5B2984801F7E}"/>
    <cellStyle name="Título 3 38" xfId="1645" xr:uid="{F93FC6A6-57EE-4887-888B-40A78DAABF4C}"/>
    <cellStyle name="Título 3 39" xfId="1646" xr:uid="{52D1F30C-88C4-442C-BD2D-4616BA122778}"/>
    <cellStyle name="Título 3 4" xfId="1647" xr:uid="{4ED73683-3AA9-4D76-AABC-EB05304363DF}"/>
    <cellStyle name="Título 3 5" xfId="1648" xr:uid="{BA506089-018C-429B-97C4-E587C6F01514}"/>
    <cellStyle name="Título 3 6" xfId="1649" xr:uid="{5F0FB708-6C46-494A-A242-A69C2346B9A6}"/>
    <cellStyle name="Título 3 7" xfId="1650" xr:uid="{254741E8-FA6C-4C49-97FF-307480350092}"/>
    <cellStyle name="Título 3 8" xfId="1651" xr:uid="{141B1A13-A3F7-4618-9C64-3F310CCBEF01}"/>
    <cellStyle name="Título 3 9" xfId="1652" xr:uid="{F8CFD676-82E1-498C-A57D-2B0880B8D43A}"/>
    <cellStyle name="Título 30" xfId="1653" xr:uid="{9270E8E9-A977-4FD6-9C66-23D1519CCB7D}"/>
    <cellStyle name="Título 31" xfId="1654" xr:uid="{AE82C174-CCFB-4AC2-BE2A-76DE9AEBB168}"/>
    <cellStyle name="Título 32" xfId="1655" xr:uid="{71C4C923-F269-4D47-A56B-7BDA29218DA7}"/>
    <cellStyle name="Título 33" xfId="1656" xr:uid="{557746BA-4042-4E55-B93E-6EE1A8B4E66D}"/>
    <cellStyle name="Título 34" xfId="1657" xr:uid="{2F6400BA-93F8-45B4-857A-D177502E3DEE}"/>
    <cellStyle name="Título 35" xfId="1658" xr:uid="{1FEE1234-2442-4027-A3B5-E836657A4C97}"/>
    <cellStyle name="Título 36" xfId="1659" xr:uid="{66ED9494-857E-4BE2-950B-221C477B0A81}"/>
    <cellStyle name="Título 37" xfId="1660" xr:uid="{8897A1D7-9086-4AB5-A076-B1DCF430A722}"/>
    <cellStyle name="Título 38" xfId="1661" xr:uid="{905C9A33-E94A-44DB-A8BB-642F280FFF2C}"/>
    <cellStyle name="Título 39" xfId="1662" xr:uid="{5C33EBBE-5AE3-4B9F-BF8E-7DEEF0AF9C50}"/>
    <cellStyle name="Título 4 1" xfId="1663" xr:uid="{7EFF85DE-84B7-456D-B46C-60015D33E017}"/>
    <cellStyle name="Título 4 10" xfId="1664" xr:uid="{409B81C1-FB58-4B02-9F49-F3C17E59A21A}"/>
    <cellStyle name="Título 4 11" xfId="1665" xr:uid="{31F16821-3774-4939-9ABD-B53A3F033314}"/>
    <cellStyle name="Título 4 12" xfId="1666" xr:uid="{BA59053F-FF62-4327-B7BD-29BACB45175A}"/>
    <cellStyle name="Título 4 13" xfId="1667" xr:uid="{92A07CFC-B01E-4554-9339-C8899B6F0A2C}"/>
    <cellStyle name="Título 4 14" xfId="1668" xr:uid="{86CCDBBE-D637-4110-931C-29893B4E4E24}"/>
    <cellStyle name="Título 4 15" xfId="1669" xr:uid="{DE5794A0-1399-4D0E-AA98-8837E77AB5F9}"/>
    <cellStyle name="Título 4 16" xfId="1670" xr:uid="{05DE6D5C-F38D-428D-913E-E596073F9313}"/>
    <cellStyle name="Título 4 17" xfId="1671" xr:uid="{113AA68A-63F3-4BBA-BDFF-542AB06F10D4}"/>
    <cellStyle name="Título 4 18" xfId="1672" xr:uid="{D73ED065-4376-4DE2-92D3-BC1786927E16}"/>
    <cellStyle name="Título 4 19" xfId="1673" xr:uid="{59BFA579-4D5B-4805-811C-B66C65601C43}"/>
    <cellStyle name="Título 4 2" xfId="1674" xr:uid="{76FE3637-A7A9-4E50-BB6E-23603A2BE952}"/>
    <cellStyle name="Título 4 20" xfId="1675" xr:uid="{090B1B97-CF5B-4134-9660-5B06BE871DC3}"/>
    <cellStyle name="Título 4 21" xfId="1676" xr:uid="{E4E0222C-2933-4A37-8221-2C0B5A3454DF}"/>
    <cellStyle name="Título 4 22" xfId="1677" xr:uid="{C1F2726D-1BE3-4CF9-8D33-DCC44A79476A}"/>
    <cellStyle name="Título 4 23" xfId="1678" xr:uid="{0C93F612-F039-482A-AC83-A74B2EDD2753}"/>
    <cellStyle name="Título 4 24" xfId="1679" xr:uid="{9B1C77E0-708C-444E-A74D-379E9EF26322}"/>
    <cellStyle name="Título 4 25" xfId="1680" xr:uid="{F910196C-452D-4BF2-979E-3C1213748D03}"/>
    <cellStyle name="Título 4 26" xfId="1681" xr:uid="{AD1D4901-0ACA-4181-B036-337B1E506DEE}"/>
    <cellStyle name="Título 4 27" xfId="1682" xr:uid="{A3FF3B92-9A60-48DA-A20A-556C394C4BE9}"/>
    <cellStyle name="Título 4 28" xfId="1683" xr:uid="{7BAE9649-E227-4EE1-AF6A-28EFB68585F9}"/>
    <cellStyle name="Título 4 29" xfId="1684" xr:uid="{0BAB705B-0B6E-45CB-9123-31E4F7D6732B}"/>
    <cellStyle name="Título 4 3" xfId="1685" xr:uid="{83CB325D-51BA-446D-891A-F43D4368C7E2}"/>
    <cellStyle name="Título 4 30" xfId="1686" xr:uid="{269CB81F-08AF-4D45-8882-A9C4F30C8EB0}"/>
    <cellStyle name="Título 4 31" xfId="1687" xr:uid="{B6DE5324-96C8-482E-B297-1A0B54308329}"/>
    <cellStyle name="Título 4 32" xfId="1688" xr:uid="{3030A5DC-AA0D-4E50-ADB1-6FA0A6D35FD9}"/>
    <cellStyle name="Título 4 33" xfId="1689" xr:uid="{FA7BDCAC-879C-40AB-9298-90EFBF4DE22F}"/>
    <cellStyle name="Título 4 34" xfId="1690" xr:uid="{7DCC5F60-2421-4832-9F19-77D7C54477EE}"/>
    <cellStyle name="Título 4 35" xfId="1691" xr:uid="{1EB07915-3B4E-4384-B3A7-FE93890D701F}"/>
    <cellStyle name="Título 4 36" xfId="1692" xr:uid="{07B15A3C-361B-4580-9CC2-D7E9036E31A5}"/>
    <cellStyle name="Título 4 37" xfId="1693" xr:uid="{F1058946-6731-4E3D-B86E-9ABD74582233}"/>
    <cellStyle name="Título 4 38" xfId="1694" xr:uid="{BEE80409-2A40-491A-A762-B7B4E5AD90AF}"/>
    <cellStyle name="Título 4 39" xfId="1695" xr:uid="{CBA69543-2D22-4408-9979-10E8A98278CC}"/>
    <cellStyle name="Título 4 4" xfId="1696" xr:uid="{A6768CA4-BE4D-4AA0-9190-14C7B27D0414}"/>
    <cellStyle name="Título 4 5" xfId="1697" xr:uid="{32399417-14CD-4834-905B-5DEEB1CFA746}"/>
    <cellStyle name="Título 4 6" xfId="1698" xr:uid="{2254A216-13DF-47D2-B92F-4B7BBC188C2B}"/>
    <cellStyle name="Título 4 7" xfId="1699" xr:uid="{A337D560-60F6-41F2-BFEF-D8512845BBB1}"/>
    <cellStyle name="Título 4 8" xfId="1700" xr:uid="{891E2CE3-B61B-4C58-B2BE-2DD96AB58BF9}"/>
    <cellStyle name="Título 4 9" xfId="1701" xr:uid="{F96C54F2-B04D-4EC6-8FB3-C7DED167E805}"/>
    <cellStyle name="Título 40" xfId="1702" xr:uid="{8E36FB48-7193-4DB2-835E-DACDC4FAB078}"/>
    <cellStyle name="Título 41" xfId="1703" xr:uid="{61AC914D-0EE2-4D44-BA73-9E2C31773AC9}"/>
    <cellStyle name="Título 42" xfId="1704" xr:uid="{9F2D279A-5116-4E56-970A-AC22D51439BF}"/>
    <cellStyle name="Título 43" xfId="1705" xr:uid="{5A05D6D6-5F37-4B64-B741-595D82F25240}"/>
    <cellStyle name="Título 5" xfId="1706" xr:uid="{3EDA630F-1DD2-47A2-9806-797930FA6904}"/>
    <cellStyle name="Título 6" xfId="1707" xr:uid="{547D8FAB-8161-4687-A48B-B21D67FC21B1}"/>
    <cellStyle name="Título 7" xfId="1708" xr:uid="{47BC7C7C-0916-4751-860B-04F85F1D2890}"/>
    <cellStyle name="Título 8" xfId="1709" xr:uid="{6998924C-6A2C-430C-A04D-10FF21574531}"/>
    <cellStyle name="Título 9" xfId="1710" xr:uid="{016E1784-04F0-4B60-ACFD-A61C1602529B}"/>
    <cellStyle name="Título do Assistente de dados" xfId="1711" xr:uid="{A8681BAC-7541-4E6C-BD40-1157D1783638}"/>
    <cellStyle name="Total 1" xfId="1712" xr:uid="{816DDB31-8A98-49AD-8EA5-F569927A9125}"/>
    <cellStyle name="Total 10" xfId="1713" xr:uid="{A2110DAD-91FE-4823-8258-98B7928C27CB}"/>
    <cellStyle name="Total 11" xfId="1714" xr:uid="{5ED24546-C13C-4D26-A652-A4038572B400}"/>
    <cellStyle name="Total 12" xfId="1715" xr:uid="{A1074079-77D0-4A69-946E-9E5B2AD3D3DC}"/>
    <cellStyle name="Total 13" xfId="1716" xr:uid="{8381446B-11FF-4F7A-B7F5-6773045BA7FB}"/>
    <cellStyle name="Total 14" xfId="1717" xr:uid="{BA47DB25-DE6F-4A93-A2C5-019C86738F95}"/>
    <cellStyle name="Total 15" xfId="1718" xr:uid="{AEEC1108-53B4-4E73-BAC3-A3C1D6E5725B}"/>
    <cellStyle name="Total 16" xfId="1719" xr:uid="{CF78BA49-0162-45FF-87BB-ADC75B9F8427}"/>
    <cellStyle name="Total 17" xfId="1720" xr:uid="{AA507321-907E-48EA-AC21-5541992B222C}"/>
    <cellStyle name="Total 18" xfId="1721" xr:uid="{7D2522DF-8D88-45DA-B9E6-92B6C3094696}"/>
    <cellStyle name="Total 19" xfId="1722" xr:uid="{9E396A2C-15BB-4861-A3BC-F0EFE4FC3A61}"/>
    <cellStyle name="Total 2" xfId="1723" xr:uid="{CC441899-03B1-4E99-9732-402E1B65772E}"/>
    <cellStyle name="Total 20" xfId="1724" xr:uid="{4DF3470A-EFEF-42F4-BC20-7523F0DA44A8}"/>
    <cellStyle name="Total 21" xfId="1725" xr:uid="{014EC0D2-D7B2-46B0-B7BC-37FA3E5304C8}"/>
    <cellStyle name="Total 22" xfId="1726" xr:uid="{0D571215-45B3-4295-8F58-19519EA13FCF}"/>
    <cellStyle name="Total 23" xfId="1727" xr:uid="{92365885-4E01-42C0-879B-E1A98C180C39}"/>
    <cellStyle name="Total 24" xfId="1728" xr:uid="{1FDE9149-CDAF-4705-947B-A95BACD62EFA}"/>
    <cellStyle name="Total 25" xfId="1729" xr:uid="{C32C7D78-FEE5-4971-9DCB-8FB3E2404827}"/>
    <cellStyle name="Total 26" xfId="1730" xr:uid="{62810BBD-E4C6-49E0-A79F-4D8DDD86E264}"/>
    <cellStyle name="Total 27" xfId="1731" xr:uid="{1F0B6114-D4C6-4BA5-8BF5-2540B6D0CAE7}"/>
    <cellStyle name="Total 28" xfId="1732" xr:uid="{644941A0-9484-421C-9084-CE61F74066FD}"/>
    <cellStyle name="Total 29" xfId="1733" xr:uid="{F5F3CF5B-EBC4-4402-854B-A97CE5449E7F}"/>
    <cellStyle name="Total 3" xfId="1734" xr:uid="{A102BACC-4C99-4CA2-A405-F60183C6DFB3}"/>
    <cellStyle name="Total 30" xfId="1735" xr:uid="{94232BF8-615E-4E4D-AA5E-14C6357B1878}"/>
    <cellStyle name="Total 31" xfId="1736" xr:uid="{FFDD2DC6-F282-42E4-934F-B6898901E034}"/>
    <cellStyle name="Total 32" xfId="1737" xr:uid="{1CBD7346-0107-42E9-A9B8-ECA6FF3B5B4E}"/>
    <cellStyle name="Total 33" xfId="1738" xr:uid="{09C2E726-CDC0-4A4E-8B0A-2995EA7C2FFB}"/>
    <cellStyle name="Total 34" xfId="1739" xr:uid="{97DC8F20-0A2C-49A1-9978-71C12ED4C9D5}"/>
    <cellStyle name="Total 35" xfId="1740" xr:uid="{8FA752BC-FB2E-4508-962A-E9FC23C3E913}"/>
    <cellStyle name="Total 36" xfId="1741" xr:uid="{EFE98712-CCD3-44AB-8231-67805BE82489}"/>
    <cellStyle name="Total 37" xfId="1742" xr:uid="{CAB350A9-9020-4768-9AE1-3D17A8F8057B}"/>
    <cellStyle name="Total 38" xfId="1743" xr:uid="{DD59A73F-23A7-473B-9950-89FF5EFF8D1D}"/>
    <cellStyle name="Total 39" xfId="1744" xr:uid="{D23D2BE7-DE9D-466B-984D-143FA433DA21}"/>
    <cellStyle name="Total 4" xfId="1745" xr:uid="{8680F565-8C8D-45D4-897D-B7DCE01AF7D1}"/>
    <cellStyle name="Total 5" xfId="1746" xr:uid="{74D35464-B784-4E2E-97C2-53774014CF5B}"/>
    <cellStyle name="Total 6" xfId="1747" xr:uid="{43A6B889-F547-4ACE-82AA-4835B8AD3397}"/>
    <cellStyle name="Total 7" xfId="1748" xr:uid="{9F3B21A5-D0CC-49B4-8B73-0E5C96BE1986}"/>
    <cellStyle name="Total 8" xfId="1749" xr:uid="{B08A30EC-BA38-497D-816A-D5A890868069}"/>
    <cellStyle name="Total 9" xfId="1750" xr:uid="{A76AEF08-47E7-410B-9FCC-C6152DDF11A2}"/>
    <cellStyle name="Valor do Assistente de dados" xfId="1751" xr:uid="{16A5960B-472B-4F13-967F-C5F98CC8E38C}"/>
    <cellStyle name="Vírgula 2" xfId="13" xr:uid="{00000000-0005-0000-0000-00001A000000}"/>
    <cellStyle name="Vírgula 2 2" xfId="24" xr:uid="{169DB036-578A-42A4-9CF8-BFD3162F9F19}"/>
    <cellStyle name="Vírgula 2 2 2" xfId="30" xr:uid="{4F338425-010A-406F-8644-6F74D0E90CBD}"/>
    <cellStyle name="Vírgula 2 2 2 2" xfId="42" xr:uid="{979F14FD-5F9B-4882-8519-D444236B8D82}"/>
    <cellStyle name="Vírgula 2 2 3" xfId="36" xr:uid="{E6E75F67-03E2-4882-B927-D022E705EAFC}"/>
    <cellStyle name="Vírgula 3" xfId="21" xr:uid="{00000000-0005-0000-0000-00001B000000}"/>
    <cellStyle name="Vírgula 4" xfId="25" xr:uid="{3F176B20-C6F3-48B9-93DA-7CD09187F8DF}"/>
    <cellStyle name="Vírgula 4 2" xfId="31" xr:uid="{E958F9C6-9865-405D-87D9-8BCFCBE93A71}"/>
    <cellStyle name="Vírgula 4 2 2" xfId="43" xr:uid="{AF0E1EEA-8E41-43AB-920E-99DA639E4E62}"/>
    <cellStyle name="Vírgula 4 3" xfId="37" xr:uid="{FA8ED33E-ADB4-4F70-93CA-1E064BA229DB}"/>
    <cellStyle name="Vírgula 5" xfId="26" xr:uid="{3A2EE984-8BFD-480C-839E-532CAEA262BA}"/>
    <cellStyle name="Vírgula 5 2" xfId="32" xr:uid="{A1FA2478-4BAA-43E7-96BA-1284A1D52ED7}"/>
    <cellStyle name="Vírgula 5 2 2" xfId="44" xr:uid="{A064D39D-980A-4F8F-804D-324E1F56305B}"/>
    <cellStyle name="Vírgula 5 3" xfId="38" xr:uid="{B5C12152-D433-43E7-8251-B00107055811}"/>
    <cellStyle name="Vírgula 6" xfId="27" xr:uid="{1F88A23B-4AEC-4C8D-A777-9DD066EB431D}"/>
    <cellStyle name="Vírgula 6 2" xfId="39" xr:uid="{16B851A7-E455-4050-BCF6-64E65CE5ACF1}"/>
    <cellStyle name="Vírgula 7" xfId="1757" xr:uid="{F404A573-3565-49A5-BA38-DAA660DA4F72}"/>
  </cellStyles>
  <dxfs count="10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FFFFCC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4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74086</xdr:colOff>
      <xdr:row>21</xdr:row>
      <xdr:rowOff>169330</xdr:rowOff>
    </xdr:from>
    <xdr:to>
      <xdr:col>7</xdr:col>
      <xdr:colOff>454028</xdr:colOff>
      <xdr:row>24</xdr:row>
      <xdr:rowOff>136733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BCB24497-92E2-4516-A15F-6410C6F1B0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55586" y="4085163"/>
          <a:ext cx="1724025" cy="9525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3124200</xdr:colOff>
      <xdr:row>0</xdr:row>
      <xdr:rowOff>66675</xdr:rowOff>
    </xdr:from>
    <xdr:to>
      <xdr:col>2</xdr:col>
      <xdr:colOff>4361688</xdr:colOff>
      <xdr:row>3</xdr:row>
      <xdr:rowOff>152400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E9F49DE5-258A-45D6-B6C0-A5DB24B723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6225" y="66675"/>
          <a:ext cx="1241298" cy="6858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257175</xdr:colOff>
      <xdr:row>3</xdr:row>
      <xdr:rowOff>57150</xdr:rowOff>
    </xdr:from>
    <xdr:to>
      <xdr:col>5</xdr:col>
      <xdr:colOff>1045083</xdr:colOff>
      <xdr:row>6</xdr:row>
      <xdr:rowOff>135255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2ADC139F-3E3A-4B7F-A8CB-22D61A140F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38475" y="552450"/>
          <a:ext cx="1241298" cy="6858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3114675</xdr:colOff>
      <xdr:row>0</xdr:row>
      <xdr:rowOff>57150</xdr:rowOff>
    </xdr:from>
    <xdr:to>
      <xdr:col>1</xdr:col>
      <xdr:colOff>4355973</xdr:colOff>
      <xdr:row>3</xdr:row>
      <xdr:rowOff>142875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DC79AEDD-E4D0-4E6D-802B-D379AC6C2B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29025" y="57150"/>
          <a:ext cx="1241298" cy="6858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390909E4-ADC2-4580-BD49-E424BE599D29}"/>
            </a:ext>
          </a:extLst>
        </xdr:cNvPr>
        <xdr:cNvSpPr>
          <a:spLocks noChangeArrowheads="1"/>
        </xdr:cNvSpPr>
      </xdr:nvSpPr>
      <xdr:spPr bwMode="auto">
        <a:xfrm>
          <a:off x="4772025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B998CBDC-3E4D-41E9-82BC-59C3D87DFF9F}"/>
            </a:ext>
          </a:extLst>
        </xdr:cNvPr>
        <xdr:cNvSpPr>
          <a:spLocks noChangeArrowheads="1"/>
        </xdr:cNvSpPr>
      </xdr:nvSpPr>
      <xdr:spPr bwMode="auto">
        <a:xfrm>
          <a:off x="4772025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16188959-4B76-4B53-8E80-908876E63ACF}"/>
            </a:ext>
          </a:extLst>
        </xdr:cNvPr>
        <xdr:cNvSpPr>
          <a:spLocks noChangeArrowheads="1"/>
        </xdr:cNvSpPr>
      </xdr:nvSpPr>
      <xdr:spPr bwMode="auto">
        <a:xfrm>
          <a:off x="4772025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F22F0C9E-4AAD-4F62-B9A5-774FBD9912B4}"/>
            </a:ext>
          </a:extLst>
        </xdr:cNvPr>
        <xdr:cNvSpPr>
          <a:spLocks noChangeArrowheads="1"/>
        </xdr:cNvSpPr>
      </xdr:nvSpPr>
      <xdr:spPr bwMode="auto">
        <a:xfrm>
          <a:off x="4772025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F00E2AF3-EAC7-4D28-B07B-F502079C7F64}"/>
            </a:ext>
          </a:extLst>
        </xdr:cNvPr>
        <xdr:cNvSpPr>
          <a:spLocks noChangeArrowheads="1"/>
        </xdr:cNvSpPr>
      </xdr:nvSpPr>
      <xdr:spPr bwMode="auto">
        <a:xfrm>
          <a:off x="4772025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95D6C764-3361-4AFE-8B7D-0140EE0D99E4}"/>
            </a:ext>
          </a:extLst>
        </xdr:cNvPr>
        <xdr:cNvSpPr>
          <a:spLocks noChangeArrowheads="1"/>
        </xdr:cNvSpPr>
      </xdr:nvSpPr>
      <xdr:spPr bwMode="auto">
        <a:xfrm>
          <a:off x="4772025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0CC1C711-FA25-4174-9EDF-256758A73D78}"/>
            </a:ext>
          </a:extLst>
        </xdr:cNvPr>
        <xdr:cNvSpPr>
          <a:spLocks noChangeArrowheads="1"/>
        </xdr:cNvSpPr>
      </xdr:nvSpPr>
      <xdr:spPr bwMode="auto">
        <a:xfrm>
          <a:off x="4772025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4DBA9B6C-B599-47A0-8004-98546D6A42BF}"/>
            </a:ext>
          </a:extLst>
        </xdr:cNvPr>
        <xdr:cNvSpPr>
          <a:spLocks noChangeArrowheads="1"/>
        </xdr:cNvSpPr>
      </xdr:nvSpPr>
      <xdr:spPr bwMode="auto">
        <a:xfrm>
          <a:off x="4772025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0DB3B41B-E050-444C-A0D6-62B699D56B1D}"/>
            </a:ext>
          </a:extLst>
        </xdr:cNvPr>
        <xdr:cNvSpPr>
          <a:spLocks noChangeArrowheads="1"/>
        </xdr:cNvSpPr>
      </xdr:nvSpPr>
      <xdr:spPr bwMode="auto">
        <a:xfrm>
          <a:off x="4772025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8FCDAE1C-9C67-47CC-8CBA-1E3A0EFB13E8}"/>
            </a:ext>
          </a:extLst>
        </xdr:cNvPr>
        <xdr:cNvSpPr>
          <a:spLocks noChangeArrowheads="1"/>
        </xdr:cNvSpPr>
      </xdr:nvSpPr>
      <xdr:spPr bwMode="auto">
        <a:xfrm>
          <a:off x="4772025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C1F8ECEC-792D-4D3E-9DF0-4EC97B0B17BD}"/>
            </a:ext>
          </a:extLst>
        </xdr:cNvPr>
        <xdr:cNvSpPr>
          <a:spLocks noChangeArrowheads="1"/>
        </xdr:cNvSpPr>
      </xdr:nvSpPr>
      <xdr:spPr bwMode="auto">
        <a:xfrm>
          <a:off x="4772025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4A0D07D4-157F-4071-A2C2-AB42A7D65150}"/>
            </a:ext>
          </a:extLst>
        </xdr:cNvPr>
        <xdr:cNvSpPr>
          <a:spLocks noChangeArrowheads="1"/>
        </xdr:cNvSpPr>
      </xdr:nvSpPr>
      <xdr:spPr bwMode="auto">
        <a:xfrm>
          <a:off x="4772025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51F53D88-282B-4687-8E26-9BEBE8A1EC3E}"/>
            </a:ext>
          </a:extLst>
        </xdr:cNvPr>
        <xdr:cNvSpPr>
          <a:spLocks noChangeArrowheads="1"/>
        </xdr:cNvSpPr>
      </xdr:nvSpPr>
      <xdr:spPr bwMode="auto">
        <a:xfrm>
          <a:off x="4772025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id="{4AA5E9FC-B015-410A-8FB2-1B4DF758C788}"/>
            </a:ext>
          </a:extLst>
        </xdr:cNvPr>
        <xdr:cNvSpPr>
          <a:spLocks noChangeArrowheads="1"/>
        </xdr:cNvSpPr>
      </xdr:nvSpPr>
      <xdr:spPr bwMode="auto">
        <a:xfrm>
          <a:off x="4772025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id="{9110E4BE-F175-4924-BC45-F5F6D3F17FE7}"/>
            </a:ext>
          </a:extLst>
        </xdr:cNvPr>
        <xdr:cNvSpPr>
          <a:spLocks noChangeArrowheads="1"/>
        </xdr:cNvSpPr>
      </xdr:nvSpPr>
      <xdr:spPr bwMode="auto">
        <a:xfrm>
          <a:off x="4772025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id="{7AA2FCD7-0B5E-40DE-8EBF-F8AD63CF942C}"/>
            </a:ext>
          </a:extLst>
        </xdr:cNvPr>
        <xdr:cNvSpPr>
          <a:spLocks noChangeArrowheads="1"/>
        </xdr:cNvSpPr>
      </xdr:nvSpPr>
      <xdr:spPr bwMode="auto">
        <a:xfrm>
          <a:off x="4772025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id="{EC37D5A5-0B78-4E0C-982A-CB89F0271ABB}"/>
            </a:ext>
          </a:extLst>
        </xdr:cNvPr>
        <xdr:cNvSpPr>
          <a:spLocks noChangeArrowheads="1"/>
        </xdr:cNvSpPr>
      </xdr:nvSpPr>
      <xdr:spPr bwMode="auto">
        <a:xfrm>
          <a:off x="4772025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9" name="Rectangle 18">
          <a:extLst>
            <a:ext uri="{FF2B5EF4-FFF2-40B4-BE49-F238E27FC236}">
              <a16:creationId xmlns:a16="http://schemas.microsoft.com/office/drawing/2014/main" id="{3B13D008-3A1F-4EDE-9D02-408474873A0E}"/>
            </a:ext>
          </a:extLst>
        </xdr:cNvPr>
        <xdr:cNvSpPr>
          <a:spLocks noChangeArrowheads="1"/>
        </xdr:cNvSpPr>
      </xdr:nvSpPr>
      <xdr:spPr bwMode="auto">
        <a:xfrm>
          <a:off x="4772025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id="{85C496E6-71A8-4A65-8F6B-6D54B07E2FD7}"/>
            </a:ext>
          </a:extLst>
        </xdr:cNvPr>
        <xdr:cNvSpPr>
          <a:spLocks noChangeArrowheads="1"/>
        </xdr:cNvSpPr>
      </xdr:nvSpPr>
      <xdr:spPr bwMode="auto">
        <a:xfrm>
          <a:off x="4772025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1" name="Rectangle 20">
          <a:extLst>
            <a:ext uri="{FF2B5EF4-FFF2-40B4-BE49-F238E27FC236}">
              <a16:creationId xmlns:a16="http://schemas.microsoft.com/office/drawing/2014/main" id="{6D02DEEE-9169-4EB8-9E7C-345B5E649454}"/>
            </a:ext>
          </a:extLst>
        </xdr:cNvPr>
        <xdr:cNvSpPr>
          <a:spLocks noChangeArrowheads="1"/>
        </xdr:cNvSpPr>
      </xdr:nvSpPr>
      <xdr:spPr bwMode="auto">
        <a:xfrm>
          <a:off x="4772025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45720</xdr:colOff>
      <xdr:row>0</xdr:row>
      <xdr:rowOff>0</xdr:rowOff>
    </xdr:from>
    <xdr:to>
      <xdr:col>2</xdr:col>
      <xdr:colOff>739140</xdr:colOff>
      <xdr:row>0</xdr:row>
      <xdr:rowOff>0</xdr:rowOff>
    </xdr:to>
    <xdr:sp macro="" textlink="">
      <xdr:nvSpPr>
        <xdr:cNvPr id="22" name="Rectangle 21">
          <a:extLst>
            <a:ext uri="{FF2B5EF4-FFF2-40B4-BE49-F238E27FC236}">
              <a16:creationId xmlns:a16="http://schemas.microsoft.com/office/drawing/2014/main" id="{6E90EBAB-E2DA-44E0-A5FE-745F07C2CA6E}"/>
            </a:ext>
          </a:extLst>
        </xdr:cNvPr>
        <xdr:cNvSpPr>
          <a:spLocks noChangeArrowheads="1"/>
        </xdr:cNvSpPr>
      </xdr:nvSpPr>
      <xdr:spPr bwMode="auto">
        <a:xfrm>
          <a:off x="4303395" y="0"/>
          <a:ext cx="46482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1379220</xdr:colOff>
      <xdr:row>0</xdr:row>
      <xdr:rowOff>0</xdr:rowOff>
    </xdr:from>
    <xdr:to>
      <xdr:col>2</xdr:col>
      <xdr:colOff>739140</xdr:colOff>
      <xdr:row>0</xdr:row>
      <xdr:rowOff>0</xdr:rowOff>
    </xdr:to>
    <xdr:sp macro="" textlink="">
      <xdr:nvSpPr>
        <xdr:cNvPr id="23" name="Rectangle 22">
          <a:extLst>
            <a:ext uri="{FF2B5EF4-FFF2-40B4-BE49-F238E27FC236}">
              <a16:creationId xmlns:a16="http://schemas.microsoft.com/office/drawing/2014/main" id="{FF5B8E22-84F4-464B-9C5E-877ECC8A947F}"/>
            </a:ext>
          </a:extLst>
        </xdr:cNvPr>
        <xdr:cNvSpPr>
          <a:spLocks noChangeArrowheads="1"/>
        </xdr:cNvSpPr>
      </xdr:nvSpPr>
      <xdr:spPr bwMode="auto">
        <a:xfrm>
          <a:off x="4770120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30480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4" name="Rectangle 23">
          <a:extLst>
            <a:ext uri="{FF2B5EF4-FFF2-40B4-BE49-F238E27FC236}">
              <a16:creationId xmlns:a16="http://schemas.microsoft.com/office/drawing/2014/main" id="{7136E06C-D4FF-4D45-A67D-80A8E512DD09}"/>
            </a:ext>
          </a:extLst>
        </xdr:cNvPr>
        <xdr:cNvSpPr>
          <a:spLocks noChangeArrowheads="1"/>
        </xdr:cNvSpPr>
      </xdr:nvSpPr>
      <xdr:spPr bwMode="auto">
        <a:xfrm>
          <a:off x="4288155" y="0"/>
          <a:ext cx="48387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1447800</xdr:colOff>
      <xdr:row>0</xdr:row>
      <xdr:rowOff>0</xdr:rowOff>
    </xdr:from>
    <xdr:to>
      <xdr:col>2</xdr:col>
      <xdr:colOff>739140</xdr:colOff>
      <xdr:row>0</xdr:row>
      <xdr:rowOff>0</xdr:rowOff>
    </xdr:to>
    <xdr:sp macro="" textlink="">
      <xdr:nvSpPr>
        <xdr:cNvPr id="25" name="Rectangle 24">
          <a:extLst>
            <a:ext uri="{FF2B5EF4-FFF2-40B4-BE49-F238E27FC236}">
              <a16:creationId xmlns:a16="http://schemas.microsoft.com/office/drawing/2014/main" id="{23BA88E3-4A62-4F2F-A9D3-E4F71AB183B1}"/>
            </a:ext>
          </a:extLst>
        </xdr:cNvPr>
        <xdr:cNvSpPr>
          <a:spLocks noChangeArrowheads="1"/>
        </xdr:cNvSpPr>
      </xdr:nvSpPr>
      <xdr:spPr bwMode="auto">
        <a:xfrm>
          <a:off x="4772025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1805940</xdr:colOff>
      <xdr:row>0</xdr:row>
      <xdr:rowOff>0</xdr:rowOff>
    </xdr:from>
    <xdr:to>
      <xdr:col>2</xdr:col>
      <xdr:colOff>739140</xdr:colOff>
      <xdr:row>0</xdr:row>
      <xdr:rowOff>0</xdr:rowOff>
    </xdr:to>
    <xdr:sp macro="" textlink="">
      <xdr:nvSpPr>
        <xdr:cNvPr id="26" name="Rectangle 25">
          <a:extLst>
            <a:ext uri="{FF2B5EF4-FFF2-40B4-BE49-F238E27FC236}">
              <a16:creationId xmlns:a16="http://schemas.microsoft.com/office/drawing/2014/main" id="{ADD21CE4-2CE9-4E9B-819C-3C244FD74A00}"/>
            </a:ext>
          </a:extLst>
        </xdr:cNvPr>
        <xdr:cNvSpPr>
          <a:spLocks noChangeArrowheads="1"/>
        </xdr:cNvSpPr>
      </xdr:nvSpPr>
      <xdr:spPr bwMode="auto">
        <a:xfrm>
          <a:off x="4768215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57150</xdr:rowOff>
    </xdr:from>
    <xdr:to>
      <xdr:col>4</xdr:col>
      <xdr:colOff>589788</xdr:colOff>
      <xdr:row>3</xdr:row>
      <xdr:rowOff>135255</xdr:rowOff>
    </xdr:to>
    <xdr:pic>
      <xdr:nvPicPr>
        <xdr:cNvPr id="28" name="Imagem 27">
          <a:extLst>
            <a:ext uri="{FF2B5EF4-FFF2-40B4-BE49-F238E27FC236}">
              <a16:creationId xmlns:a16="http://schemas.microsoft.com/office/drawing/2014/main" id="{7DB78D03-D5BB-4F57-BA40-3B1B6A1646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76775" y="57150"/>
          <a:ext cx="1241298" cy="6858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513C76C2-E659-40B1-A140-668FE1FC66A5}"/>
            </a:ext>
          </a:extLst>
        </xdr:cNvPr>
        <xdr:cNvSpPr>
          <a:spLocks noChangeArrowheads="1"/>
        </xdr:cNvSpPr>
      </xdr:nvSpPr>
      <xdr:spPr bwMode="auto">
        <a:xfrm>
          <a:off x="5000625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6F3EE99A-2D03-492C-8E2D-47E2632E320B}"/>
            </a:ext>
          </a:extLst>
        </xdr:cNvPr>
        <xdr:cNvSpPr>
          <a:spLocks noChangeArrowheads="1"/>
        </xdr:cNvSpPr>
      </xdr:nvSpPr>
      <xdr:spPr bwMode="auto">
        <a:xfrm>
          <a:off x="5000625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9750E8F8-557B-40BE-952F-68163073AF37}"/>
            </a:ext>
          </a:extLst>
        </xdr:cNvPr>
        <xdr:cNvSpPr>
          <a:spLocks noChangeArrowheads="1"/>
        </xdr:cNvSpPr>
      </xdr:nvSpPr>
      <xdr:spPr bwMode="auto">
        <a:xfrm>
          <a:off x="5000625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BDC2BECA-651C-4784-B957-DDBC4EF871D2}"/>
            </a:ext>
          </a:extLst>
        </xdr:cNvPr>
        <xdr:cNvSpPr>
          <a:spLocks noChangeArrowheads="1"/>
        </xdr:cNvSpPr>
      </xdr:nvSpPr>
      <xdr:spPr bwMode="auto">
        <a:xfrm>
          <a:off x="5000625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B09CA1D5-C327-4D24-980E-5D9DCDC82BD9}"/>
            </a:ext>
          </a:extLst>
        </xdr:cNvPr>
        <xdr:cNvSpPr>
          <a:spLocks noChangeArrowheads="1"/>
        </xdr:cNvSpPr>
      </xdr:nvSpPr>
      <xdr:spPr bwMode="auto">
        <a:xfrm>
          <a:off x="5000625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38ED6475-9A1A-463D-8F34-AB7C2629B5E3}"/>
            </a:ext>
          </a:extLst>
        </xdr:cNvPr>
        <xdr:cNvSpPr>
          <a:spLocks noChangeArrowheads="1"/>
        </xdr:cNvSpPr>
      </xdr:nvSpPr>
      <xdr:spPr bwMode="auto">
        <a:xfrm>
          <a:off x="5000625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3161B718-F50A-4029-9056-62BE7985F392}"/>
            </a:ext>
          </a:extLst>
        </xdr:cNvPr>
        <xdr:cNvSpPr>
          <a:spLocks noChangeArrowheads="1"/>
        </xdr:cNvSpPr>
      </xdr:nvSpPr>
      <xdr:spPr bwMode="auto">
        <a:xfrm>
          <a:off x="5000625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F2346A1B-2699-4FFC-858E-3EC7D502EAE9}"/>
            </a:ext>
          </a:extLst>
        </xdr:cNvPr>
        <xdr:cNvSpPr>
          <a:spLocks noChangeArrowheads="1"/>
        </xdr:cNvSpPr>
      </xdr:nvSpPr>
      <xdr:spPr bwMode="auto">
        <a:xfrm>
          <a:off x="5000625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A4EDE866-E827-442A-BC5D-642FDCE42783}"/>
            </a:ext>
          </a:extLst>
        </xdr:cNvPr>
        <xdr:cNvSpPr>
          <a:spLocks noChangeArrowheads="1"/>
        </xdr:cNvSpPr>
      </xdr:nvSpPr>
      <xdr:spPr bwMode="auto">
        <a:xfrm>
          <a:off x="5000625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2863B592-6577-43C1-8D4E-CBEE2D0B1DBA}"/>
            </a:ext>
          </a:extLst>
        </xdr:cNvPr>
        <xdr:cNvSpPr>
          <a:spLocks noChangeArrowheads="1"/>
        </xdr:cNvSpPr>
      </xdr:nvSpPr>
      <xdr:spPr bwMode="auto">
        <a:xfrm>
          <a:off x="5000625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FAB0EE3E-DB51-4B13-82E4-225CBCBDE0C3}"/>
            </a:ext>
          </a:extLst>
        </xdr:cNvPr>
        <xdr:cNvSpPr>
          <a:spLocks noChangeArrowheads="1"/>
        </xdr:cNvSpPr>
      </xdr:nvSpPr>
      <xdr:spPr bwMode="auto">
        <a:xfrm>
          <a:off x="5000625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9EBF669D-FEED-47E7-B8F4-B6FC61305F31}"/>
            </a:ext>
          </a:extLst>
        </xdr:cNvPr>
        <xdr:cNvSpPr>
          <a:spLocks noChangeArrowheads="1"/>
        </xdr:cNvSpPr>
      </xdr:nvSpPr>
      <xdr:spPr bwMode="auto">
        <a:xfrm>
          <a:off x="5000625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BFFCB7ED-4F45-4D47-9942-75233C2F51CB}"/>
            </a:ext>
          </a:extLst>
        </xdr:cNvPr>
        <xdr:cNvSpPr>
          <a:spLocks noChangeArrowheads="1"/>
        </xdr:cNvSpPr>
      </xdr:nvSpPr>
      <xdr:spPr bwMode="auto">
        <a:xfrm>
          <a:off x="5000625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id="{397D2D25-CBCA-431D-8814-04735C48A342}"/>
            </a:ext>
          </a:extLst>
        </xdr:cNvPr>
        <xdr:cNvSpPr>
          <a:spLocks noChangeArrowheads="1"/>
        </xdr:cNvSpPr>
      </xdr:nvSpPr>
      <xdr:spPr bwMode="auto">
        <a:xfrm>
          <a:off x="5000625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id="{87979525-6F6B-45C2-AFC2-ADD5982DF00F}"/>
            </a:ext>
          </a:extLst>
        </xdr:cNvPr>
        <xdr:cNvSpPr>
          <a:spLocks noChangeArrowheads="1"/>
        </xdr:cNvSpPr>
      </xdr:nvSpPr>
      <xdr:spPr bwMode="auto">
        <a:xfrm>
          <a:off x="5000625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id="{E37CFF9D-3795-4E1A-9E5A-133D235C5E61}"/>
            </a:ext>
          </a:extLst>
        </xdr:cNvPr>
        <xdr:cNvSpPr>
          <a:spLocks noChangeArrowheads="1"/>
        </xdr:cNvSpPr>
      </xdr:nvSpPr>
      <xdr:spPr bwMode="auto">
        <a:xfrm>
          <a:off x="5000625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id="{036DC634-3A6D-4D07-9F2B-C2EC22A4DBB4}"/>
            </a:ext>
          </a:extLst>
        </xdr:cNvPr>
        <xdr:cNvSpPr>
          <a:spLocks noChangeArrowheads="1"/>
        </xdr:cNvSpPr>
      </xdr:nvSpPr>
      <xdr:spPr bwMode="auto">
        <a:xfrm>
          <a:off x="5000625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9" name="Rectangle 18">
          <a:extLst>
            <a:ext uri="{FF2B5EF4-FFF2-40B4-BE49-F238E27FC236}">
              <a16:creationId xmlns:a16="http://schemas.microsoft.com/office/drawing/2014/main" id="{9B01B19F-379D-4C8B-B3F2-B7AD0AFB3C1F}"/>
            </a:ext>
          </a:extLst>
        </xdr:cNvPr>
        <xdr:cNvSpPr>
          <a:spLocks noChangeArrowheads="1"/>
        </xdr:cNvSpPr>
      </xdr:nvSpPr>
      <xdr:spPr bwMode="auto">
        <a:xfrm>
          <a:off x="5000625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id="{4AD3C5FF-7F29-49CC-BE53-2F046907541D}"/>
            </a:ext>
          </a:extLst>
        </xdr:cNvPr>
        <xdr:cNvSpPr>
          <a:spLocks noChangeArrowheads="1"/>
        </xdr:cNvSpPr>
      </xdr:nvSpPr>
      <xdr:spPr bwMode="auto">
        <a:xfrm>
          <a:off x="5000625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1" name="Rectangle 20">
          <a:extLst>
            <a:ext uri="{FF2B5EF4-FFF2-40B4-BE49-F238E27FC236}">
              <a16:creationId xmlns:a16="http://schemas.microsoft.com/office/drawing/2014/main" id="{E27B0447-2BDD-4B2D-A6B6-5A6FDB310CF2}"/>
            </a:ext>
          </a:extLst>
        </xdr:cNvPr>
        <xdr:cNvSpPr>
          <a:spLocks noChangeArrowheads="1"/>
        </xdr:cNvSpPr>
      </xdr:nvSpPr>
      <xdr:spPr bwMode="auto">
        <a:xfrm>
          <a:off x="5000625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45720</xdr:colOff>
      <xdr:row>0</xdr:row>
      <xdr:rowOff>0</xdr:rowOff>
    </xdr:from>
    <xdr:to>
      <xdr:col>2</xdr:col>
      <xdr:colOff>670560</xdr:colOff>
      <xdr:row>0</xdr:row>
      <xdr:rowOff>0</xdr:rowOff>
    </xdr:to>
    <xdr:sp macro="" textlink="">
      <xdr:nvSpPr>
        <xdr:cNvPr id="22" name="Rectangle 21">
          <a:extLst>
            <a:ext uri="{FF2B5EF4-FFF2-40B4-BE49-F238E27FC236}">
              <a16:creationId xmlns:a16="http://schemas.microsoft.com/office/drawing/2014/main" id="{552EBD4C-BA79-4ADF-85D7-DC6943FFE0FD}"/>
            </a:ext>
          </a:extLst>
        </xdr:cNvPr>
        <xdr:cNvSpPr>
          <a:spLocks noChangeArrowheads="1"/>
        </xdr:cNvSpPr>
      </xdr:nvSpPr>
      <xdr:spPr bwMode="auto">
        <a:xfrm>
          <a:off x="4398645" y="0"/>
          <a:ext cx="60579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1371600</xdr:colOff>
      <xdr:row>0</xdr:row>
      <xdr:rowOff>0</xdr:rowOff>
    </xdr:from>
    <xdr:to>
      <xdr:col>2</xdr:col>
      <xdr:colOff>670560</xdr:colOff>
      <xdr:row>0</xdr:row>
      <xdr:rowOff>0</xdr:rowOff>
    </xdr:to>
    <xdr:sp macro="" textlink="">
      <xdr:nvSpPr>
        <xdr:cNvPr id="23" name="Rectangle 22">
          <a:extLst>
            <a:ext uri="{FF2B5EF4-FFF2-40B4-BE49-F238E27FC236}">
              <a16:creationId xmlns:a16="http://schemas.microsoft.com/office/drawing/2014/main" id="{D7D96F72-7006-418A-8D01-7174E7D705F0}"/>
            </a:ext>
          </a:extLst>
        </xdr:cNvPr>
        <xdr:cNvSpPr>
          <a:spLocks noChangeArrowheads="1"/>
        </xdr:cNvSpPr>
      </xdr:nvSpPr>
      <xdr:spPr bwMode="auto">
        <a:xfrm>
          <a:off x="5000625" y="0"/>
          <a:ext cx="381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30480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4" name="Rectangle 23">
          <a:extLst>
            <a:ext uri="{FF2B5EF4-FFF2-40B4-BE49-F238E27FC236}">
              <a16:creationId xmlns:a16="http://schemas.microsoft.com/office/drawing/2014/main" id="{601FE70C-5680-4E19-86C6-9A56B82F9BEE}"/>
            </a:ext>
          </a:extLst>
        </xdr:cNvPr>
        <xdr:cNvSpPr>
          <a:spLocks noChangeArrowheads="1"/>
        </xdr:cNvSpPr>
      </xdr:nvSpPr>
      <xdr:spPr bwMode="auto">
        <a:xfrm>
          <a:off x="4383405" y="0"/>
          <a:ext cx="61722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1440180</xdr:colOff>
      <xdr:row>0</xdr:row>
      <xdr:rowOff>0</xdr:rowOff>
    </xdr:from>
    <xdr:to>
      <xdr:col>2</xdr:col>
      <xdr:colOff>670560</xdr:colOff>
      <xdr:row>0</xdr:row>
      <xdr:rowOff>0</xdr:rowOff>
    </xdr:to>
    <xdr:sp macro="" textlink="">
      <xdr:nvSpPr>
        <xdr:cNvPr id="25" name="Rectangle 24">
          <a:extLst>
            <a:ext uri="{FF2B5EF4-FFF2-40B4-BE49-F238E27FC236}">
              <a16:creationId xmlns:a16="http://schemas.microsoft.com/office/drawing/2014/main" id="{24B08AB4-8A71-4AAC-955E-94046E5A7E72}"/>
            </a:ext>
          </a:extLst>
        </xdr:cNvPr>
        <xdr:cNvSpPr>
          <a:spLocks noChangeArrowheads="1"/>
        </xdr:cNvSpPr>
      </xdr:nvSpPr>
      <xdr:spPr bwMode="auto">
        <a:xfrm>
          <a:off x="5002530" y="0"/>
          <a:ext cx="1905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1805940</xdr:colOff>
      <xdr:row>0</xdr:row>
      <xdr:rowOff>0</xdr:rowOff>
    </xdr:from>
    <xdr:to>
      <xdr:col>2</xdr:col>
      <xdr:colOff>670560</xdr:colOff>
      <xdr:row>0</xdr:row>
      <xdr:rowOff>0</xdr:rowOff>
    </xdr:to>
    <xdr:sp macro="" textlink="">
      <xdr:nvSpPr>
        <xdr:cNvPr id="26" name="Rectangle 25">
          <a:extLst>
            <a:ext uri="{FF2B5EF4-FFF2-40B4-BE49-F238E27FC236}">
              <a16:creationId xmlns:a16="http://schemas.microsoft.com/office/drawing/2014/main" id="{DDC662E6-A9C8-4405-BD0F-708AC4E530D4}"/>
            </a:ext>
          </a:extLst>
        </xdr:cNvPr>
        <xdr:cNvSpPr>
          <a:spLocks noChangeArrowheads="1"/>
        </xdr:cNvSpPr>
      </xdr:nvSpPr>
      <xdr:spPr bwMode="auto">
        <a:xfrm>
          <a:off x="4996815" y="0"/>
          <a:ext cx="762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2</xdr:col>
      <xdr:colOff>247650</xdr:colOff>
      <xdr:row>0</xdr:row>
      <xdr:rowOff>57150</xdr:rowOff>
    </xdr:from>
    <xdr:to>
      <xdr:col>3</xdr:col>
      <xdr:colOff>841248</xdr:colOff>
      <xdr:row>3</xdr:row>
      <xdr:rowOff>131445</xdr:rowOff>
    </xdr:to>
    <xdr:pic>
      <xdr:nvPicPr>
        <xdr:cNvPr id="28" name="Imagem 27">
          <a:extLst>
            <a:ext uri="{FF2B5EF4-FFF2-40B4-BE49-F238E27FC236}">
              <a16:creationId xmlns:a16="http://schemas.microsoft.com/office/drawing/2014/main" id="{3AC4ABCA-9F09-405D-8B91-5997BEBA7E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76725" y="57150"/>
          <a:ext cx="1241298" cy="6858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590550</xdr:colOff>
      <xdr:row>34</xdr:row>
      <xdr:rowOff>114300</xdr:rowOff>
    </xdr:from>
    <xdr:to>
      <xdr:col>2</xdr:col>
      <xdr:colOff>1831848</xdr:colOff>
      <xdr:row>36</xdr:row>
      <xdr:rowOff>228600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7E8A6061-47C4-408D-A0D7-C2A361DE2F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57600" y="9505950"/>
          <a:ext cx="1241298" cy="6858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7AA551F6-C4C2-4725-8367-0D8BA9C43E2A}"/>
            </a:ext>
          </a:extLst>
        </xdr:cNvPr>
        <xdr:cNvSpPr>
          <a:spLocks noChangeArrowheads="1"/>
        </xdr:cNvSpPr>
      </xdr:nvSpPr>
      <xdr:spPr bwMode="auto">
        <a:xfrm>
          <a:off x="4067175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E5011304-8E2E-4CE1-9B81-22BD8FE0617A}"/>
            </a:ext>
          </a:extLst>
        </xdr:cNvPr>
        <xdr:cNvSpPr>
          <a:spLocks noChangeArrowheads="1"/>
        </xdr:cNvSpPr>
      </xdr:nvSpPr>
      <xdr:spPr bwMode="auto">
        <a:xfrm>
          <a:off x="4067175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9CFD0025-60C8-458E-A172-DA0B0EEAEC90}"/>
            </a:ext>
          </a:extLst>
        </xdr:cNvPr>
        <xdr:cNvSpPr>
          <a:spLocks noChangeArrowheads="1"/>
        </xdr:cNvSpPr>
      </xdr:nvSpPr>
      <xdr:spPr bwMode="auto">
        <a:xfrm>
          <a:off x="4067175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6916F7D2-CF0C-41EF-A563-F1CC9675858D}"/>
            </a:ext>
          </a:extLst>
        </xdr:cNvPr>
        <xdr:cNvSpPr>
          <a:spLocks noChangeArrowheads="1"/>
        </xdr:cNvSpPr>
      </xdr:nvSpPr>
      <xdr:spPr bwMode="auto">
        <a:xfrm>
          <a:off x="4067175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64055347-8934-4EB9-96FB-665CB9BE71EF}"/>
            </a:ext>
          </a:extLst>
        </xdr:cNvPr>
        <xdr:cNvSpPr>
          <a:spLocks noChangeArrowheads="1"/>
        </xdr:cNvSpPr>
      </xdr:nvSpPr>
      <xdr:spPr bwMode="auto">
        <a:xfrm>
          <a:off x="4067175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311BA5EC-6A9A-4007-9480-E7184BCE6B68}"/>
            </a:ext>
          </a:extLst>
        </xdr:cNvPr>
        <xdr:cNvSpPr>
          <a:spLocks noChangeArrowheads="1"/>
        </xdr:cNvSpPr>
      </xdr:nvSpPr>
      <xdr:spPr bwMode="auto">
        <a:xfrm>
          <a:off x="4067175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0D2D198D-AF9B-4B5D-8B86-7D57A134195C}"/>
            </a:ext>
          </a:extLst>
        </xdr:cNvPr>
        <xdr:cNvSpPr>
          <a:spLocks noChangeArrowheads="1"/>
        </xdr:cNvSpPr>
      </xdr:nvSpPr>
      <xdr:spPr bwMode="auto">
        <a:xfrm>
          <a:off x="4067175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6C533D31-8667-42E9-B922-B7CDE9E603AE}"/>
            </a:ext>
          </a:extLst>
        </xdr:cNvPr>
        <xdr:cNvSpPr>
          <a:spLocks noChangeArrowheads="1"/>
        </xdr:cNvSpPr>
      </xdr:nvSpPr>
      <xdr:spPr bwMode="auto">
        <a:xfrm>
          <a:off x="4067175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8C2805D9-06BE-4258-A41A-F5F95D497210}"/>
            </a:ext>
          </a:extLst>
        </xdr:cNvPr>
        <xdr:cNvSpPr>
          <a:spLocks noChangeArrowheads="1"/>
        </xdr:cNvSpPr>
      </xdr:nvSpPr>
      <xdr:spPr bwMode="auto">
        <a:xfrm>
          <a:off x="4067175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7AFC70AE-C216-4D4C-BDEF-C8CFF151554F}"/>
            </a:ext>
          </a:extLst>
        </xdr:cNvPr>
        <xdr:cNvSpPr>
          <a:spLocks noChangeArrowheads="1"/>
        </xdr:cNvSpPr>
      </xdr:nvSpPr>
      <xdr:spPr bwMode="auto">
        <a:xfrm>
          <a:off x="4067175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01CF9447-C262-4F75-B190-617E5DB47DB6}"/>
            </a:ext>
          </a:extLst>
        </xdr:cNvPr>
        <xdr:cNvSpPr>
          <a:spLocks noChangeArrowheads="1"/>
        </xdr:cNvSpPr>
      </xdr:nvSpPr>
      <xdr:spPr bwMode="auto">
        <a:xfrm>
          <a:off x="4067175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5F7651D7-3DB0-4315-A80E-6305F0354DAF}"/>
            </a:ext>
          </a:extLst>
        </xdr:cNvPr>
        <xdr:cNvSpPr>
          <a:spLocks noChangeArrowheads="1"/>
        </xdr:cNvSpPr>
      </xdr:nvSpPr>
      <xdr:spPr bwMode="auto">
        <a:xfrm>
          <a:off x="4067175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B1696DC3-CECB-4403-9C4E-F1112FEF94D4}"/>
            </a:ext>
          </a:extLst>
        </xdr:cNvPr>
        <xdr:cNvSpPr>
          <a:spLocks noChangeArrowheads="1"/>
        </xdr:cNvSpPr>
      </xdr:nvSpPr>
      <xdr:spPr bwMode="auto">
        <a:xfrm>
          <a:off x="4067175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id="{C5DE6A01-D7D3-4615-92A6-A1EE3B958AB4}"/>
            </a:ext>
          </a:extLst>
        </xdr:cNvPr>
        <xdr:cNvSpPr>
          <a:spLocks noChangeArrowheads="1"/>
        </xdr:cNvSpPr>
      </xdr:nvSpPr>
      <xdr:spPr bwMode="auto">
        <a:xfrm>
          <a:off x="4067175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id="{A9708D52-AC7E-4D11-8F0A-2449BAF08D83}"/>
            </a:ext>
          </a:extLst>
        </xdr:cNvPr>
        <xdr:cNvSpPr>
          <a:spLocks noChangeArrowheads="1"/>
        </xdr:cNvSpPr>
      </xdr:nvSpPr>
      <xdr:spPr bwMode="auto">
        <a:xfrm>
          <a:off x="4067175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id="{ACB25F9C-4E99-4A0F-AF80-C508C13B22CF}"/>
            </a:ext>
          </a:extLst>
        </xdr:cNvPr>
        <xdr:cNvSpPr>
          <a:spLocks noChangeArrowheads="1"/>
        </xdr:cNvSpPr>
      </xdr:nvSpPr>
      <xdr:spPr bwMode="auto">
        <a:xfrm>
          <a:off x="4067175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id="{61B16CF1-C023-4784-921F-CDE2AF2A0537}"/>
            </a:ext>
          </a:extLst>
        </xdr:cNvPr>
        <xdr:cNvSpPr>
          <a:spLocks noChangeArrowheads="1"/>
        </xdr:cNvSpPr>
      </xdr:nvSpPr>
      <xdr:spPr bwMode="auto">
        <a:xfrm>
          <a:off x="4067175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9" name="Rectangle 18">
          <a:extLst>
            <a:ext uri="{FF2B5EF4-FFF2-40B4-BE49-F238E27FC236}">
              <a16:creationId xmlns:a16="http://schemas.microsoft.com/office/drawing/2014/main" id="{77183E4A-DF91-4D2D-8796-C3CE504A3530}"/>
            </a:ext>
          </a:extLst>
        </xdr:cNvPr>
        <xdr:cNvSpPr>
          <a:spLocks noChangeArrowheads="1"/>
        </xdr:cNvSpPr>
      </xdr:nvSpPr>
      <xdr:spPr bwMode="auto">
        <a:xfrm>
          <a:off x="4067175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id="{7277A7B0-839C-41E2-84D6-C71C12A73B5E}"/>
            </a:ext>
          </a:extLst>
        </xdr:cNvPr>
        <xdr:cNvSpPr>
          <a:spLocks noChangeArrowheads="1"/>
        </xdr:cNvSpPr>
      </xdr:nvSpPr>
      <xdr:spPr bwMode="auto">
        <a:xfrm>
          <a:off x="4067175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1" name="Rectangle 20">
          <a:extLst>
            <a:ext uri="{FF2B5EF4-FFF2-40B4-BE49-F238E27FC236}">
              <a16:creationId xmlns:a16="http://schemas.microsoft.com/office/drawing/2014/main" id="{4A48FBC8-5122-4B00-B794-1726CB6E81EA}"/>
            </a:ext>
          </a:extLst>
        </xdr:cNvPr>
        <xdr:cNvSpPr>
          <a:spLocks noChangeArrowheads="1"/>
        </xdr:cNvSpPr>
      </xdr:nvSpPr>
      <xdr:spPr bwMode="auto">
        <a:xfrm>
          <a:off x="4067175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45720</xdr:colOff>
      <xdr:row>0</xdr:row>
      <xdr:rowOff>0</xdr:rowOff>
    </xdr:from>
    <xdr:to>
      <xdr:col>2</xdr:col>
      <xdr:colOff>739140</xdr:colOff>
      <xdr:row>0</xdr:row>
      <xdr:rowOff>0</xdr:rowOff>
    </xdr:to>
    <xdr:sp macro="" textlink="">
      <xdr:nvSpPr>
        <xdr:cNvPr id="22" name="Rectangle 21">
          <a:extLst>
            <a:ext uri="{FF2B5EF4-FFF2-40B4-BE49-F238E27FC236}">
              <a16:creationId xmlns:a16="http://schemas.microsoft.com/office/drawing/2014/main" id="{7A42739B-6F62-40DD-AEA2-5066EA630CB0}"/>
            </a:ext>
          </a:extLst>
        </xdr:cNvPr>
        <xdr:cNvSpPr>
          <a:spLocks noChangeArrowheads="1"/>
        </xdr:cNvSpPr>
      </xdr:nvSpPr>
      <xdr:spPr bwMode="auto">
        <a:xfrm>
          <a:off x="3141345" y="0"/>
          <a:ext cx="69342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1379220</xdr:colOff>
      <xdr:row>0</xdr:row>
      <xdr:rowOff>0</xdr:rowOff>
    </xdr:from>
    <xdr:to>
      <xdr:col>2</xdr:col>
      <xdr:colOff>739140</xdr:colOff>
      <xdr:row>0</xdr:row>
      <xdr:rowOff>0</xdr:rowOff>
    </xdr:to>
    <xdr:sp macro="" textlink="">
      <xdr:nvSpPr>
        <xdr:cNvPr id="23" name="Rectangle 22">
          <a:extLst>
            <a:ext uri="{FF2B5EF4-FFF2-40B4-BE49-F238E27FC236}">
              <a16:creationId xmlns:a16="http://schemas.microsoft.com/office/drawing/2014/main" id="{016816CA-040F-46D3-813A-D89A5A60BC65}"/>
            </a:ext>
          </a:extLst>
        </xdr:cNvPr>
        <xdr:cNvSpPr>
          <a:spLocks noChangeArrowheads="1"/>
        </xdr:cNvSpPr>
      </xdr:nvSpPr>
      <xdr:spPr bwMode="auto">
        <a:xfrm>
          <a:off x="4065270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30480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4" name="Rectangle 23">
          <a:extLst>
            <a:ext uri="{FF2B5EF4-FFF2-40B4-BE49-F238E27FC236}">
              <a16:creationId xmlns:a16="http://schemas.microsoft.com/office/drawing/2014/main" id="{B82F40B8-4C9D-4F10-A7B9-90AC2AC38124}"/>
            </a:ext>
          </a:extLst>
        </xdr:cNvPr>
        <xdr:cNvSpPr>
          <a:spLocks noChangeArrowheads="1"/>
        </xdr:cNvSpPr>
      </xdr:nvSpPr>
      <xdr:spPr bwMode="auto">
        <a:xfrm>
          <a:off x="3126105" y="0"/>
          <a:ext cx="94107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1447800</xdr:colOff>
      <xdr:row>0</xdr:row>
      <xdr:rowOff>0</xdr:rowOff>
    </xdr:from>
    <xdr:to>
      <xdr:col>2</xdr:col>
      <xdr:colOff>739140</xdr:colOff>
      <xdr:row>0</xdr:row>
      <xdr:rowOff>0</xdr:rowOff>
    </xdr:to>
    <xdr:sp macro="" textlink="">
      <xdr:nvSpPr>
        <xdr:cNvPr id="25" name="Rectangle 24">
          <a:extLst>
            <a:ext uri="{FF2B5EF4-FFF2-40B4-BE49-F238E27FC236}">
              <a16:creationId xmlns:a16="http://schemas.microsoft.com/office/drawing/2014/main" id="{F7CCC4B0-28A6-4E79-8B3F-24FA590D7B2D}"/>
            </a:ext>
          </a:extLst>
        </xdr:cNvPr>
        <xdr:cNvSpPr>
          <a:spLocks noChangeArrowheads="1"/>
        </xdr:cNvSpPr>
      </xdr:nvSpPr>
      <xdr:spPr bwMode="auto">
        <a:xfrm>
          <a:off x="4067175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1805940</xdr:colOff>
      <xdr:row>0</xdr:row>
      <xdr:rowOff>0</xdr:rowOff>
    </xdr:from>
    <xdr:to>
      <xdr:col>2</xdr:col>
      <xdr:colOff>739140</xdr:colOff>
      <xdr:row>0</xdr:row>
      <xdr:rowOff>0</xdr:rowOff>
    </xdr:to>
    <xdr:sp macro="" textlink="">
      <xdr:nvSpPr>
        <xdr:cNvPr id="26" name="Rectangle 25">
          <a:extLst>
            <a:ext uri="{FF2B5EF4-FFF2-40B4-BE49-F238E27FC236}">
              <a16:creationId xmlns:a16="http://schemas.microsoft.com/office/drawing/2014/main" id="{5FF8A2CB-F8B8-44C5-BE6C-F1FDD77450BE}"/>
            </a:ext>
          </a:extLst>
        </xdr:cNvPr>
        <xdr:cNvSpPr>
          <a:spLocks noChangeArrowheads="1"/>
        </xdr:cNvSpPr>
      </xdr:nvSpPr>
      <xdr:spPr bwMode="auto">
        <a:xfrm>
          <a:off x="4063365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oneCellAnchor>
    <xdr:from>
      <xdr:col>0</xdr:col>
      <xdr:colOff>647699</xdr:colOff>
      <xdr:row>35</xdr:row>
      <xdr:rowOff>123825</xdr:rowOff>
    </xdr:from>
    <xdr:ext cx="4724401" cy="48404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8" name="CaixaDeTexto 27">
              <a:extLst>
                <a:ext uri="{FF2B5EF4-FFF2-40B4-BE49-F238E27FC236}">
                  <a16:creationId xmlns:a16="http://schemas.microsoft.com/office/drawing/2014/main" id="{BAF9B926-33C6-4299-B3B3-14B30DE55684}"/>
                </a:ext>
              </a:extLst>
            </xdr:cNvPr>
            <xdr:cNvSpPr txBox="1"/>
          </xdr:nvSpPr>
          <xdr:spPr>
            <a:xfrm>
              <a:off x="647699" y="8201025"/>
              <a:ext cx="4724401" cy="48404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pt-BR" sz="1400" b="0" i="1">
                        <a:latin typeface="Cambria Math" panose="02040503050406030204" pitchFamily="18" charset="0"/>
                      </a:rPr>
                      <m:t>𝐵𝐷𝐼</m:t>
                    </m:r>
                    <m:r>
                      <a:rPr lang="pt-BR" sz="1400" b="0" i="1">
                        <a:latin typeface="Cambria Math" panose="02040503050406030204" pitchFamily="18" charset="0"/>
                      </a:rPr>
                      <m:t>=</m:t>
                    </m:r>
                    <m:d>
                      <m:dPr>
                        <m:ctrlPr>
                          <a:rPr lang="pt-BR" sz="1400" b="0" i="1">
                            <a:latin typeface="Cambria Math" panose="02040503050406030204" pitchFamily="18" charset="0"/>
                          </a:rPr>
                        </m:ctrlPr>
                      </m:dPr>
                      <m:e>
                        <m:f>
                          <m:fPr>
                            <m:ctrlPr>
                              <a:rPr lang="pt-BR" sz="1400" b="0" i="1">
                                <a:latin typeface="Cambria Math" panose="02040503050406030204" pitchFamily="18" charset="0"/>
                              </a:rPr>
                            </m:ctrlPr>
                          </m:fPr>
                          <m:num>
                            <m:d>
                              <m:dPr>
                                <m:ctrlPr>
                                  <a:rPr lang="pt-BR" sz="1400" b="0" i="1">
                                    <a:latin typeface="Cambria Math" panose="02040503050406030204" pitchFamily="18" charset="0"/>
                                  </a:rPr>
                                </m:ctrlPr>
                              </m:dPr>
                              <m:e>
                                <m:r>
                                  <a:rPr lang="pt-BR" sz="1400" b="0" i="1">
                                    <a:latin typeface="Cambria Math" panose="02040503050406030204" pitchFamily="18" charset="0"/>
                                  </a:rPr>
                                  <m:t>1+</m:t>
                                </m:r>
                                <m:r>
                                  <a:rPr lang="pt-BR" sz="1400" b="0" i="1">
                                    <a:latin typeface="Cambria Math" panose="02040503050406030204" pitchFamily="18" charset="0"/>
                                  </a:rPr>
                                  <m:t>𝐴𝐶</m:t>
                                </m:r>
                                <m:r>
                                  <a:rPr lang="pt-BR" sz="1400" b="0" i="1">
                                    <a:latin typeface="Cambria Math" panose="02040503050406030204" pitchFamily="18" charset="0"/>
                                  </a:rPr>
                                  <m:t>+</m:t>
                                </m:r>
                                <m:r>
                                  <a:rPr lang="pt-BR" sz="1400" b="0" i="1">
                                    <a:latin typeface="Cambria Math" panose="02040503050406030204" pitchFamily="18" charset="0"/>
                                  </a:rPr>
                                  <m:t>𝑅</m:t>
                                </m:r>
                                <m:r>
                                  <a:rPr lang="pt-BR" sz="1400" b="0" i="1">
                                    <a:latin typeface="Cambria Math" panose="02040503050406030204" pitchFamily="18" charset="0"/>
                                  </a:rPr>
                                  <m:t>+</m:t>
                                </m:r>
                                <m:r>
                                  <a:rPr lang="pt-BR" sz="1400" b="0" i="1">
                                    <a:latin typeface="Cambria Math" panose="02040503050406030204" pitchFamily="18" charset="0"/>
                                  </a:rPr>
                                  <m:t>𝑆</m:t>
                                </m:r>
                                <m:r>
                                  <a:rPr lang="pt-BR" sz="1400" b="0" i="1">
                                    <a:latin typeface="Cambria Math" panose="02040503050406030204" pitchFamily="18" charset="0"/>
                                  </a:rPr>
                                  <m:t>+</m:t>
                                </m:r>
                                <m:r>
                                  <a:rPr lang="pt-BR" sz="1400" b="0" i="1">
                                    <a:latin typeface="Cambria Math" panose="02040503050406030204" pitchFamily="18" charset="0"/>
                                  </a:rPr>
                                  <m:t>𝐺</m:t>
                                </m:r>
                              </m:e>
                            </m:d>
                            <m:r>
                              <a:rPr lang="pt-BR" sz="1400" b="0" i="1">
                                <a:latin typeface="Cambria Math" panose="02040503050406030204" pitchFamily="18" charset="0"/>
                              </a:rPr>
                              <m:t>.</m:t>
                            </m:r>
                            <m:d>
                              <m:dPr>
                                <m:ctrlPr>
                                  <a:rPr lang="pt-BR" sz="1400" b="0" i="1">
                                    <a:latin typeface="Cambria Math" panose="02040503050406030204" pitchFamily="18" charset="0"/>
                                  </a:rPr>
                                </m:ctrlPr>
                              </m:dPr>
                              <m:e>
                                <m:r>
                                  <a:rPr lang="pt-BR" sz="1400" b="0" i="1">
                                    <a:latin typeface="Cambria Math" panose="02040503050406030204" pitchFamily="18" charset="0"/>
                                  </a:rPr>
                                  <m:t>1+</m:t>
                                </m:r>
                                <m:r>
                                  <a:rPr lang="pt-BR" sz="1400" b="0" i="1">
                                    <a:latin typeface="Cambria Math" panose="02040503050406030204" pitchFamily="18" charset="0"/>
                                  </a:rPr>
                                  <m:t>𝐷𝐹</m:t>
                                </m:r>
                              </m:e>
                            </m:d>
                            <m:r>
                              <a:rPr lang="pt-BR" sz="1400" b="0" i="1">
                                <a:latin typeface="Cambria Math" panose="02040503050406030204" pitchFamily="18" charset="0"/>
                              </a:rPr>
                              <m:t>.</m:t>
                            </m:r>
                            <m:d>
                              <m:dPr>
                                <m:ctrlPr>
                                  <a:rPr lang="pt-BR" sz="1400" b="0" i="1">
                                    <a:latin typeface="Cambria Math" panose="02040503050406030204" pitchFamily="18" charset="0"/>
                                  </a:rPr>
                                </m:ctrlPr>
                              </m:dPr>
                              <m:e>
                                <m:r>
                                  <a:rPr lang="pt-BR" sz="1400" b="0" i="1">
                                    <a:latin typeface="Cambria Math" panose="02040503050406030204" pitchFamily="18" charset="0"/>
                                  </a:rPr>
                                  <m:t>1+</m:t>
                                </m:r>
                                <m:r>
                                  <a:rPr lang="pt-BR" sz="1400" b="0" i="1">
                                    <a:latin typeface="Cambria Math" panose="02040503050406030204" pitchFamily="18" charset="0"/>
                                  </a:rPr>
                                  <m:t>𝐿</m:t>
                                </m:r>
                              </m:e>
                            </m:d>
                          </m:num>
                          <m:den>
                            <m:r>
                              <a:rPr lang="pt-BR" sz="1400" b="0" i="1">
                                <a:latin typeface="Cambria Math" panose="02040503050406030204" pitchFamily="18" charset="0"/>
                              </a:rPr>
                              <m:t>1−</m:t>
                            </m:r>
                            <m:r>
                              <a:rPr lang="pt-BR" sz="1400" b="0" i="1">
                                <a:latin typeface="Cambria Math" panose="02040503050406030204" pitchFamily="18" charset="0"/>
                              </a:rPr>
                              <m:t>𝐼</m:t>
                            </m:r>
                          </m:den>
                        </m:f>
                        <m:r>
                          <a:rPr lang="pt-BR" sz="1400" b="0" i="1">
                            <a:latin typeface="Cambria Math" panose="02040503050406030204" pitchFamily="18" charset="0"/>
                          </a:rPr>
                          <m:t>−1</m:t>
                        </m:r>
                      </m:e>
                    </m:d>
                    <m:r>
                      <a:rPr lang="pt-BR" sz="1400" b="0" i="1">
                        <a:latin typeface="Cambria Math" panose="02040503050406030204" pitchFamily="18" charset="0"/>
                      </a:rPr>
                      <m:t>.100</m:t>
                    </m:r>
                  </m:oMath>
                </m:oMathPara>
              </a14:m>
              <a:endParaRPr lang="pt-BR" sz="1400"/>
            </a:p>
          </xdr:txBody>
        </xdr:sp>
      </mc:Choice>
      <mc:Fallback xmlns="">
        <xdr:sp macro="" textlink="">
          <xdr:nvSpPr>
            <xdr:cNvPr id="28" name="CaixaDeTexto 27">
              <a:extLst>
                <a:ext uri="{FF2B5EF4-FFF2-40B4-BE49-F238E27FC236}">
                  <a16:creationId xmlns:a16="http://schemas.microsoft.com/office/drawing/2014/main" id="{BAF9B926-33C6-4299-B3B3-14B30DE55684}"/>
                </a:ext>
              </a:extLst>
            </xdr:cNvPr>
            <xdr:cNvSpPr txBox="1"/>
          </xdr:nvSpPr>
          <xdr:spPr>
            <a:xfrm>
              <a:off x="647699" y="8201025"/>
              <a:ext cx="4724401" cy="48404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pt-BR" sz="1400" b="0" i="0">
                  <a:latin typeface="Cambria Math" panose="02040503050406030204" pitchFamily="18" charset="0"/>
                </a:rPr>
                <a:t>𝐵𝐷𝐼=(((1+𝐴𝐶+𝑅+𝑆+𝐺).(1+𝐷𝐹).(1+𝐿))/(1−𝐼)−1).100</a:t>
              </a:r>
              <a:endParaRPr lang="pt-BR" sz="1400"/>
            </a:p>
          </xdr:txBody>
        </xdr:sp>
      </mc:Fallback>
    </mc:AlternateContent>
    <xdr:clientData/>
  </xdr:oneCellAnchor>
  <xdr:twoCellAnchor editAs="oneCell">
    <xdr:from>
      <xdr:col>3</xdr:col>
      <xdr:colOff>600075</xdr:colOff>
      <xdr:row>0</xdr:row>
      <xdr:rowOff>123825</xdr:rowOff>
    </xdr:from>
    <xdr:to>
      <xdr:col>4</xdr:col>
      <xdr:colOff>864108</xdr:colOff>
      <xdr:row>3</xdr:row>
      <xdr:rowOff>133350</xdr:rowOff>
    </xdr:to>
    <xdr:pic>
      <xdr:nvPicPr>
        <xdr:cNvPr id="29" name="Imagem 28">
          <a:extLst>
            <a:ext uri="{FF2B5EF4-FFF2-40B4-BE49-F238E27FC236}">
              <a16:creationId xmlns:a16="http://schemas.microsoft.com/office/drawing/2014/main" id="{0D69FD24-8725-409A-BA11-31200CC744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67250" y="123825"/>
          <a:ext cx="1241298" cy="6858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od.%20Equip.%20Mec.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emars\Documents\Agesul%20-%20Ger&#234;ncia%20de%20Projetos%20e%20Or&#231;amentos\MS-165%20-%206,0%20km\MOBILIZA&#199;&#195;O%20E%20DESMOBILIZA&#199;&#195;O%20DE%20PESSOAL%20E%20EQUIPAMENTOS%20%20SEM%20DESONERA&#199;&#195;O_MS-165-lote-04%20%20%20Francisca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ernando\AppData\Local\Temp\Temp1_Proposta%20Loe%2001%20MT-170.zip\Transporte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LAT61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,13"/>
      <sheetName val="1,14"/>
      <sheetName val="1.15"/>
      <sheetName val="1,16"/>
      <sheetName val="1,17"/>
      <sheetName val="aux1"/>
      <sheetName val="1,19"/>
      <sheetName val="1,20"/>
      <sheetName val="1,21"/>
      <sheetName val="1,22"/>
      <sheetName val="1,23"/>
      <sheetName val="1.24"/>
      <sheetName val="1.25"/>
      <sheetName val="1.26"/>
      <sheetName val="1.28"/>
      <sheetName val="1.29"/>
      <sheetName val="3.4"/>
      <sheetName val="D"/>
      <sheetName val="2.1"/>
      <sheetName val="H"/>
      <sheetName val="I"/>
      <sheetName val="J"/>
      <sheetName val="K"/>
      <sheetName val="L"/>
      <sheetName val="M"/>
      <sheetName val="N"/>
      <sheetName val="O"/>
      <sheetName val="aux. 2"/>
      <sheetName val="Q"/>
      <sheetName val="R"/>
      <sheetName val="S"/>
      <sheetName val="T"/>
      <sheetName val="U"/>
      <sheetName val="B"/>
      <sheetName val="G"/>
      <sheetName val="P"/>
      <sheetName val="RESUMO"/>
      <sheetName val="REAJU"/>
      <sheetName val="TSD-FOG"/>
      <sheetName val="Sub e base"/>
      <sheetName val="AGREGADOS"/>
      <sheetName val="DMT modelo"/>
      <sheetName val="Quadro Resumo"/>
      <sheetName val="RELATÓRIO"/>
    </sheetNames>
    <sheetDataSet>
      <sheetData sheetId="0"/>
      <sheetData sheetId="1"/>
      <sheetData sheetId="2"/>
      <sheetData sheetId="3"/>
      <sheetData sheetId="4"/>
      <sheetData sheetId="5">
        <row r="11">
          <cell r="A11" t="str">
            <v>a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4.0Acamp"/>
      <sheetName val=". Pes. veíc. equip. Onerado"/>
      <sheetName val="Mobil. Veíc. Equipam. desoner."/>
      <sheetName val="Mobil. pessoal  onerado"/>
      <sheetName val="Mobil. pessoal  desonerado "/>
      <sheetName val="Quantidades pessoal administ."/>
      <sheetName val="Equip"/>
      <sheetName val="Mater"/>
      <sheetName val="M Obra"/>
      <sheetName val="REAJUSTE DE PREÇO"/>
      <sheetName val="COMPARATIVO_MAT_BET"/>
      <sheetName val="MOBILIZAÇÃO E DESMOBILIZAÇÃO 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iços"/>
      <sheetName val="Transporte"/>
      <sheetName val="DRENAGEM"/>
      <sheetName val="Orçamento"/>
      <sheetName val="Crongrama Readequado 2006"/>
      <sheetName val="INST-MOB"/>
      <sheetName val="Anexo"/>
      <sheetName val="resumo"/>
      <sheetName val="quantitativos"/>
    </sheetNames>
    <sheetDataSet>
      <sheetData sheetId="0">
        <row r="3">
          <cell r="B3" t="str">
            <v>Atividades Auxiliares ou Básica</v>
          </cell>
          <cell r="F3" t="str">
            <v>Und</v>
          </cell>
        </row>
        <row r="4">
          <cell r="A4" t="str">
            <v>1 A 00 001 00</v>
          </cell>
          <cell r="B4" t="str">
            <v>Transporte local c/ basc. 5m3 rodov. não pav.</v>
          </cell>
          <cell r="E4" t="str">
            <v>tkm</v>
          </cell>
          <cell r="F4" t="str">
            <v>excluído</v>
          </cell>
        </row>
        <row r="5">
          <cell r="A5" t="str">
            <v>1 A 00 001 05</v>
          </cell>
          <cell r="B5" t="str">
            <v>Transp. local c/ basc. 10m3 rodov. não pav (const)</v>
          </cell>
          <cell r="E5" t="str">
            <v>tkm</v>
          </cell>
          <cell r="F5">
            <v>0.35</v>
          </cell>
        </row>
        <row r="6">
          <cell r="A6" t="str">
            <v>1 A 00 001 06</v>
          </cell>
          <cell r="B6" t="str">
            <v>Transp. local c/ basc. 10m3 rodov. não pav (consv)</v>
          </cell>
          <cell r="E6" t="str">
            <v>tkm</v>
          </cell>
          <cell r="F6">
            <v>0.42</v>
          </cell>
        </row>
        <row r="7">
          <cell r="A7" t="str">
            <v>1 A 00 001 07</v>
          </cell>
          <cell r="B7" t="str">
            <v>Transp. local c/ basc. 10m3 rodov. não pav (restr)</v>
          </cell>
          <cell r="E7" t="str">
            <v>tkm</v>
          </cell>
          <cell r="F7">
            <v>0.41</v>
          </cell>
        </row>
        <row r="8">
          <cell r="A8" t="str">
            <v>1 A 00 001 08</v>
          </cell>
          <cell r="B8" t="str">
            <v>Transporte local c/ basc. p/ rocha rodov. não pav.</v>
          </cell>
          <cell r="E8" t="str">
            <v>tkm</v>
          </cell>
          <cell r="F8">
            <v>0.49</v>
          </cell>
        </row>
        <row r="9">
          <cell r="A9" t="str">
            <v>1 A 00 001 40</v>
          </cell>
          <cell r="B9" t="str">
            <v>Transp. local c/ carroceria 15 t rodov. não pav.</v>
          </cell>
          <cell r="E9" t="str">
            <v>tkm</v>
          </cell>
          <cell r="F9">
            <v>0.45</v>
          </cell>
        </row>
        <row r="10">
          <cell r="A10" t="str">
            <v>1 A 00 001 41</v>
          </cell>
          <cell r="B10" t="str">
            <v>Transporte local c/ carroceria 4t rodov. não pav.</v>
          </cell>
          <cell r="E10" t="str">
            <v>tkm</v>
          </cell>
          <cell r="F10">
            <v>0.57999999999999996</v>
          </cell>
        </row>
        <row r="11">
          <cell r="A11" t="str">
            <v>1 A 00 001 50</v>
          </cell>
          <cell r="B11" t="str">
            <v>Transporte local c/ betoneira rodov. não pav.</v>
          </cell>
          <cell r="E11" t="str">
            <v>tkm</v>
          </cell>
          <cell r="F11">
            <v>0.54</v>
          </cell>
        </row>
        <row r="12">
          <cell r="A12" t="str">
            <v>1 A 00 001 60</v>
          </cell>
          <cell r="B12" t="str">
            <v>Transp. local c/ carroc. c/ guind. rodov. não pav.</v>
          </cell>
          <cell r="E12" t="str">
            <v>tkm</v>
          </cell>
          <cell r="F12">
            <v>0.61</v>
          </cell>
        </row>
        <row r="13">
          <cell r="A13" t="str">
            <v>1 A 00 001 90</v>
          </cell>
          <cell r="B13" t="str">
            <v>Transporte comercial c/ carroc. rodov. não pav.</v>
          </cell>
          <cell r="E13" t="str">
            <v>tkm</v>
          </cell>
          <cell r="F13">
            <v>0.27</v>
          </cell>
        </row>
        <row r="14">
          <cell r="A14" t="str">
            <v>1 A 00 002 00</v>
          </cell>
          <cell r="B14" t="str">
            <v>Transporte local c/ basc. 5m3 rodov. pav.</v>
          </cell>
          <cell r="E14" t="str">
            <v>tkm</v>
          </cell>
          <cell r="F14">
            <v>0.32</v>
          </cell>
        </row>
        <row r="15">
          <cell r="A15" t="str">
            <v>1 A 00 002 03</v>
          </cell>
          <cell r="B15" t="str">
            <v>Transp. local material para remendos</v>
          </cell>
          <cell r="E15" t="str">
            <v>tkm</v>
          </cell>
          <cell r="F15">
            <v>0.66</v>
          </cell>
        </row>
        <row r="16">
          <cell r="A16" t="str">
            <v>1 A 00 002 05</v>
          </cell>
          <cell r="B16" t="str">
            <v>Transp. local c/ basc. 10m3 rodov. pav. (const)</v>
          </cell>
          <cell r="E16" t="str">
            <v>tkm</v>
          </cell>
          <cell r="F16">
            <v>0.27</v>
          </cell>
        </row>
        <row r="17">
          <cell r="A17" t="str">
            <v>1 A 00 002 06</v>
          </cell>
          <cell r="B17" t="str">
            <v>Transp. local c/ basc. 10m3 rodov. pav. (consv)</v>
          </cell>
          <cell r="E17" t="str">
            <v>tkm</v>
          </cell>
          <cell r="F17">
            <v>0.32</v>
          </cell>
        </row>
        <row r="18">
          <cell r="A18" t="str">
            <v>1 A 00 002 07</v>
          </cell>
          <cell r="B18" t="str">
            <v>Transp. local c/ basc. 10m3 rodov. pav. (restr)</v>
          </cell>
          <cell r="E18" t="str">
            <v>tkm</v>
          </cell>
          <cell r="F18">
            <v>0.31</v>
          </cell>
        </row>
        <row r="19">
          <cell r="A19" t="str">
            <v>1 A 00 002 08</v>
          </cell>
          <cell r="B19" t="str">
            <v>Transporte local c/ basc. p/ rocha rodov. pav.</v>
          </cell>
          <cell r="E19" t="str">
            <v>tkm</v>
          </cell>
          <cell r="F19">
            <v>0.37</v>
          </cell>
        </row>
        <row r="20">
          <cell r="A20" t="str">
            <v>1 A 00 002 40</v>
          </cell>
          <cell r="B20" t="str">
            <v>Transporte local c/ carroceria 15 t rodov. pav.</v>
          </cell>
          <cell r="E20" t="str">
            <v>tkm</v>
          </cell>
          <cell r="F20">
            <v>0.34</v>
          </cell>
        </row>
        <row r="21">
          <cell r="A21" t="str">
            <v>1 A 00 002 41</v>
          </cell>
          <cell r="B21" t="str">
            <v>Transporte local c/ carroceria 4t rodov. pav.</v>
          </cell>
          <cell r="E21" t="str">
            <v>tkm</v>
          </cell>
          <cell r="F21">
            <v>0.45</v>
          </cell>
        </row>
        <row r="22">
          <cell r="A22" t="str">
            <v>1 A 00 002 50</v>
          </cell>
          <cell r="B22" t="str">
            <v>Transporte local c/ betoneira rodov. pav.</v>
          </cell>
          <cell r="E22" t="str">
            <v>tkm</v>
          </cell>
          <cell r="F22">
            <v>0.4</v>
          </cell>
        </row>
        <row r="23">
          <cell r="A23" t="str">
            <v>1 A 00 002 60</v>
          </cell>
          <cell r="B23" t="str">
            <v>Transp. local c/ carroceria c/ guind. rodov. pav.</v>
          </cell>
          <cell r="E23" t="str">
            <v>tkm</v>
          </cell>
          <cell r="F23">
            <v>0.55000000000000004</v>
          </cell>
        </row>
        <row r="24">
          <cell r="A24" t="str">
            <v>1 A 00 002 90</v>
          </cell>
          <cell r="B24" t="str">
            <v>Transporte comercial c/ carroceria rodov. pav.</v>
          </cell>
          <cell r="E24" t="str">
            <v>tkm</v>
          </cell>
          <cell r="F24">
            <v>0.18</v>
          </cell>
        </row>
        <row r="25">
          <cell r="A25" t="str">
            <v>1 A 00 102 00</v>
          </cell>
          <cell r="B25" t="str">
            <v>Transporte local de material betuminoso</v>
          </cell>
          <cell r="E25" t="str">
            <v>tkm</v>
          </cell>
          <cell r="F25">
            <v>0.73</v>
          </cell>
        </row>
        <row r="26">
          <cell r="A26" t="str">
            <v>1 A 00 112 90</v>
          </cell>
          <cell r="B26" t="str">
            <v>Transporte comercial material betuminoso a quente</v>
          </cell>
          <cell r="E26" t="str">
            <v>tkm</v>
          </cell>
          <cell r="F26">
            <v>0</v>
          </cell>
        </row>
        <row r="27">
          <cell r="A27" t="str">
            <v>1 A 00 112 91</v>
          </cell>
          <cell r="B27" t="str">
            <v>Transporte comercial material betuminoso a frio</v>
          </cell>
          <cell r="E27" t="str">
            <v>tkm</v>
          </cell>
          <cell r="F27">
            <v>0</v>
          </cell>
        </row>
        <row r="28">
          <cell r="A28" t="str">
            <v>1 A 00 201 70</v>
          </cell>
          <cell r="B28" t="str">
            <v>Transp. local água c/ cam. tanque rodov. não pav.</v>
          </cell>
          <cell r="E28" t="str">
            <v>tkm</v>
          </cell>
          <cell r="F28">
            <v>0.5</v>
          </cell>
        </row>
        <row r="29">
          <cell r="A29" t="str">
            <v>1 A 00 202 70</v>
          </cell>
          <cell r="B29" t="str">
            <v>Transp. local de água c/ cam. tanque rodov. pav.</v>
          </cell>
          <cell r="E29" t="str">
            <v>tkm</v>
          </cell>
          <cell r="F29">
            <v>0.37</v>
          </cell>
        </row>
        <row r="30">
          <cell r="A30" t="str">
            <v>1 A 00 301 00</v>
          </cell>
          <cell r="B30" t="str">
            <v>Fornecimento de Aço CA-25</v>
          </cell>
          <cell r="E30" t="str">
            <v>kg</v>
          </cell>
          <cell r="F30">
            <v>2.12</v>
          </cell>
        </row>
        <row r="31">
          <cell r="A31" t="str">
            <v>1 A 00 302 00</v>
          </cell>
          <cell r="B31" t="str">
            <v>Fornecimento de Aço CA-50</v>
          </cell>
          <cell r="E31" t="str">
            <v>kg</v>
          </cell>
          <cell r="F31">
            <v>2.09</v>
          </cell>
        </row>
        <row r="32">
          <cell r="A32" t="str">
            <v>1 A 00 303 00</v>
          </cell>
          <cell r="B32" t="str">
            <v>Fornecimento de Aço CA-60</v>
          </cell>
          <cell r="E32" t="str">
            <v>kg</v>
          </cell>
          <cell r="F32">
            <v>2.2599999999999998</v>
          </cell>
        </row>
        <row r="33">
          <cell r="A33" t="str">
            <v>1 A 00 717 00</v>
          </cell>
          <cell r="B33" t="str">
            <v>Brita Comercial</v>
          </cell>
          <cell r="E33" t="str">
            <v>m3</v>
          </cell>
          <cell r="F33">
            <v>20</v>
          </cell>
        </row>
        <row r="34">
          <cell r="A34" t="str">
            <v>1 A 00 961 00</v>
          </cell>
          <cell r="B34" t="str">
            <v>Peças de Desgaste do Britador 30m3/h</v>
          </cell>
          <cell r="E34" t="str">
            <v>cjh</v>
          </cell>
          <cell r="F34">
            <v>23.36</v>
          </cell>
        </row>
        <row r="35">
          <cell r="A35" t="str">
            <v>1 A 00 962 00</v>
          </cell>
          <cell r="B35" t="str">
            <v>Peças de Desgaste do Britador 9 a 20m3/h</v>
          </cell>
          <cell r="E35" t="str">
            <v>cjh</v>
          </cell>
          <cell r="F35">
            <v>13.31</v>
          </cell>
        </row>
        <row r="36">
          <cell r="A36" t="str">
            <v>1 A 00 963 00</v>
          </cell>
          <cell r="B36" t="str">
            <v>Peças de Desgaste do Britador 80m3/h</v>
          </cell>
          <cell r="E36" t="str">
            <v>cjh</v>
          </cell>
          <cell r="F36">
            <v>61.37</v>
          </cell>
        </row>
        <row r="37">
          <cell r="A37" t="str">
            <v>1 A 00 964 00</v>
          </cell>
          <cell r="B37" t="str">
            <v>Peças de desgaste britador prod. de rachão</v>
          </cell>
          <cell r="E37" t="str">
            <v>cjh</v>
          </cell>
          <cell r="F37">
            <v>18.07</v>
          </cell>
        </row>
        <row r="38">
          <cell r="A38" t="str">
            <v>1 A 01 100 01</v>
          </cell>
          <cell r="B38" t="str">
            <v>Limpeza camada vegetal em jazida (const e restr.)</v>
          </cell>
          <cell r="E38" t="str">
            <v>m2</v>
          </cell>
          <cell r="F38">
            <v>0.23</v>
          </cell>
        </row>
        <row r="39">
          <cell r="A39" t="str">
            <v>1 A 01 100 02</v>
          </cell>
          <cell r="B39" t="str">
            <v>Limpeza de camada vegetal em jazida (consv)</v>
          </cell>
          <cell r="E39" t="str">
            <v>m2</v>
          </cell>
          <cell r="F39">
            <v>0.48</v>
          </cell>
        </row>
        <row r="40">
          <cell r="A40" t="str">
            <v>1 A 01 105 01</v>
          </cell>
          <cell r="B40" t="str">
            <v>Expurgo de jazida (const e restr)</v>
          </cell>
          <cell r="E40" t="str">
            <v>m3</v>
          </cell>
          <cell r="F40">
            <v>1.22</v>
          </cell>
        </row>
        <row r="41">
          <cell r="A41" t="str">
            <v>1 A 01 105 02</v>
          </cell>
          <cell r="B41" t="str">
            <v>Expurgo de jazida (consv)</v>
          </cell>
          <cell r="E41" t="str">
            <v>m3</v>
          </cell>
          <cell r="F41">
            <v>2.62</v>
          </cell>
        </row>
        <row r="42">
          <cell r="A42" t="str">
            <v>1 A 01 111 00</v>
          </cell>
          <cell r="B42" t="str">
            <v>Material de base (consv)</v>
          </cell>
          <cell r="E42" t="str">
            <v>m3</v>
          </cell>
          <cell r="F42">
            <v>0</v>
          </cell>
        </row>
        <row r="43">
          <cell r="A43" t="str">
            <v>1 A 01 111 01</v>
          </cell>
          <cell r="B43" t="str">
            <v>Esc. e carga material de jazida (consv)</v>
          </cell>
          <cell r="E43" t="str">
            <v>m3</v>
          </cell>
          <cell r="F43">
            <v>5.13</v>
          </cell>
        </row>
        <row r="44">
          <cell r="A44" t="str">
            <v>1 A 01 120 01</v>
          </cell>
          <cell r="B44" t="str">
            <v>Escav. e carga de mater. de jazida(const e restr)</v>
          </cell>
          <cell r="E44" t="str">
            <v>m3</v>
          </cell>
          <cell r="F44">
            <v>2.83</v>
          </cell>
        </row>
        <row r="45">
          <cell r="A45" t="str">
            <v>1 A 01 150 01</v>
          </cell>
          <cell r="B45" t="str">
            <v>Rocha p/ britagem c/ perfur. sobre esteira</v>
          </cell>
          <cell r="E45" t="str">
            <v>m3</v>
          </cell>
          <cell r="F45">
            <v>17.23</v>
          </cell>
        </row>
        <row r="46">
          <cell r="A46" t="str">
            <v>1 A 01 150 02</v>
          </cell>
          <cell r="B46" t="str">
            <v>Rocha p/ britagem com perfuratriz manual</v>
          </cell>
          <cell r="E46" t="str">
            <v>m3</v>
          </cell>
          <cell r="F46">
            <v>19.3</v>
          </cell>
        </row>
        <row r="47">
          <cell r="A47" t="str">
            <v>1 A 01 155 01</v>
          </cell>
          <cell r="B47" t="str">
            <v>Rachão e pedra-de-mão produzidos-(const e rest)</v>
          </cell>
          <cell r="E47" t="str">
            <v>m3</v>
          </cell>
          <cell r="F47">
            <v>13.77</v>
          </cell>
        </row>
        <row r="48">
          <cell r="A48" t="str">
            <v>1 A 01 170 01</v>
          </cell>
          <cell r="B48" t="str">
            <v>Areia extraída com equipamento tipo "drag-line"</v>
          </cell>
          <cell r="E48" t="str">
            <v>m3</v>
          </cell>
          <cell r="F48">
            <v>4.51</v>
          </cell>
        </row>
        <row r="49">
          <cell r="A49" t="str">
            <v>1 A 01 170 02</v>
          </cell>
          <cell r="B49" t="str">
            <v>Areia extraída com trator e carregadeira</v>
          </cell>
          <cell r="E49" t="str">
            <v>m3</v>
          </cell>
          <cell r="F49">
            <v>3.72</v>
          </cell>
        </row>
        <row r="50">
          <cell r="A50" t="str">
            <v>1 A 01 170 03</v>
          </cell>
          <cell r="B50" t="str">
            <v>Areia extraída com draga de sucção (tipo bomba)</v>
          </cell>
          <cell r="E50" t="str">
            <v>m3</v>
          </cell>
          <cell r="F50">
            <v>10.49</v>
          </cell>
        </row>
        <row r="51">
          <cell r="A51" t="str">
            <v>1 A 01 200 01</v>
          </cell>
          <cell r="B51" t="str">
            <v>Brita produzida em central de britagem de 80 m3/h</v>
          </cell>
          <cell r="E51" t="str">
            <v>m3</v>
          </cell>
          <cell r="F51">
            <v>16.3</v>
          </cell>
        </row>
        <row r="52">
          <cell r="A52" t="str">
            <v>1 A 01 200 02</v>
          </cell>
          <cell r="B52" t="str">
            <v>Brita produzida em central de britagem de 30 m3/h</v>
          </cell>
          <cell r="E52" t="str">
            <v>m3</v>
          </cell>
          <cell r="F52">
            <v>21.32</v>
          </cell>
        </row>
        <row r="53">
          <cell r="A53" t="str">
            <v>1 A 01 200 04</v>
          </cell>
          <cell r="B53" t="str">
            <v>Pedra de mão produzida manualmente (consv)</v>
          </cell>
          <cell r="E53" t="str">
            <v>m3</v>
          </cell>
          <cell r="F53">
            <v>24.22</v>
          </cell>
        </row>
        <row r="54">
          <cell r="A54" t="str">
            <v>1 A 01 390 02</v>
          </cell>
          <cell r="B54" t="str">
            <v>Usinagem de CBUQ (capa de rolamento)</v>
          </cell>
          <cell r="E54" t="str">
            <v>t</v>
          </cell>
          <cell r="F54">
            <v>21.02</v>
          </cell>
        </row>
        <row r="55">
          <cell r="A55" t="str">
            <v>1 A 01 390 03</v>
          </cell>
          <cell r="B55" t="str">
            <v>Usinagem de CBUQ (binder)</v>
          </cell>
          <cell r="E55" t="str">
            <v>t</v>
          </cell>
          <cell r="F55">
            <v>20.61</v>
          </cell>
        </row>
        <row r="56">
          <cell r="A56" t="str">
            <v>1 A 01 391 02</v>
          </cell>
          <cell r="B56" t="str">
            <v>Usinagem de areia-asfalto</v>
          </cell>
          <cell r="E56" t="str">
            <v>t</v>
          </cell>
          <cell r="F56">
            <v>23.73</v>
          </cell>
        </row>
        <row r="57">
          <cell r="A57" t="str">
            <v>1 A 01 395 01</v>
          </cell>
          <cell r="B57" t="str">
            <v>Usinagem de brita graduada</v>
          </cell>
          <cell r="E57" t="str">
            <v>m3</v>
          </cell>
          <cell r="F57">
            <v>28.11</v>
          </cell>
        </row>
        <row r="58">
          <cell r="A58" t="str">
            <v>1 A 01 395 02</v>
          </cell>
          <cell r="B58" t="str">
            <v>Usinagem de solo-brita</v>
          </cell>
          <cell r="E58" t="str">
            <v>m3</v>
          </cell>
          <cell r="F58">
            <v>15.54</v>
          </cell>
        </row>
        <row r="59">
          <cell r="A59" t="str">
            <v>1 A 01 396 01</v>
          </cell>
          <cell r="B59" t="str">
            <v>Usinagem de solo-cimento</v>
          </cell>
          <cell r="E59" t="str">
            <v>m3</v>
          </cell>
          <cell r="F59">
            <v>74.66</v>
          </cell>
        </row>
        <row r="60">
          <cell r="A60" t="str">
            <v>1 A 01 396 02</v>
          </cell>
          <cell r="B60" t="str">
            <v>Usinagem de solo melhorado com cimento.</v>
          </cell>
          <cell r="E60" t="str">
            <v>m3</v>
          </cell>
          <cell r="F60">
            <v>40.020000000000003</v>
          </cell>
        </row>
        <row r="61">
          <cell r="A61" t="str">
            <v>1 A 01 397 02</v>
          </cell>
          <cell r="B61" t="str">
            <v>Usinagem de P.M.F.</v>
          </cell>
          <cell r="E61" t="str">
            <v>m3</v>
          </cell>
          <cell r="F61">
            <v>27.83</v>
          </cell>
        </row>
        <row r="62">
          <cell r="A62" t="str">
            <v>1 A 01 398 02</v>
          </cell>
          <cell r="B62" t="str">
            <v>Usinagem de CBUQ p/ reciclagem em usina fixa.</v>
          </cell>
          <cell r="E62" t="str">
            <v>t</v>
          </cell>
          <cell r="F62">
            <v>17.48</v>
          </cell>
        </row>
        <row r="63">
          <cell r="A63" t="str">
            <v>1 A 01 401 01</v>
          </cell>
          <cell r="B63" t="str">
            <v>Fôrma comum de madeira</v>
          </cell>
          <cell r="E63" t="str">
            <v>m2</v>
          </cell>
          <cell r="F63">
            <v>23.01</v>
          </cell>
        </row>
        <row r="64">
          <cell r="A64" t="str">
            <v>1 A 01 402 01</v>
          </cell>
          <cell r="B64" t="str">
            <v>Fôrma de placa compensada resinada</v>
          </cell>
          <cell r="E64" t="str">
            <v>m2</v>
          </cell>
          <cell r="F64">
            <v>18.27</v>
          </cell>
        </row>
        <row r="65">
          <cell r="A65" t="str">
            <v>1 A 01 403 01</v>
          </cell>
          <cell r="B65" t="str">
            <v>Fôrma de placa compensada plastificada</v>
          </cell>
          <cell r="E65" t="str">
            <v>m2</v>
          </cell>
          <cell r="F65">
            <v>20.22</v>
          </cell>
        </row>
        <row r="66">
          <cell r="A66" t="str">
            <v>1 A 01 404 01</v>
          </cell>
          <cell r="B66" t="str">
            <v>Fôrma para tubulão</v>
          </cell>
          <cell r="E66" t="str">
            <v>m2</v>
          </cell>
          <cell r="F66">
            <v>12.33</v>
          </cell>
        </row>
        <row r="67">
          <cell r="A67" t="str">
            <v>1 A 01 407 01</v>
          </cell>
          <cell r="B67" t="str">
            <v>Confecção e lançam. de concreto magro em betoneira</v>
          </cell>
          <cell r="E67" t="str">
            <v>m3</v>
          </cell>
          <cell r="F67">
            <v>134.68</v>
          </cell>
        </row>
        <row r="68">
          <cell r="A68" t="str">
            <v>1 A 01 408 01</v>
          </cell>
          <cell r="B68" t="str">
            <v>Concreto fck=8MPa contr raz uso geral conf e lanç</v>
          </cell>
          <cell r="E68" t="str">
            <v>m3</v>
          </cell>
          <cell r="F68">
            <v>160.74</v>
          </cell>
        </row>
        <row r="69">
          <cell r="A69" t="str">
            <v>1 A 01 410 01</v>
          </cell>
          <cell r="B69" t="str">
            <v>Concreto fck=10MPa contr raz uso geral conf e lanç</v>
          </cell>
          <cell r="E69" t="str">
            <v>m3</v>
          </cell>
          <cell r="F69">
            <v>169.68</v>
          </cell>
        </row>
        <row r="70">
          <cell r="A70" t="str">
            <v>1 A 01 412 01</v>
          </cell>
          <cell r="B70" t="str">
            <v>Concreto fck=12MPa contr raz uso geral conf e lanç</v>
          </cell>
          <cell r="E70" t="str">
            <v>m3</v>
          </cell>
          <cell r="F70">
            <v>179.02</v>
          </cell>
        </row>
        <row r="71">
          <cell r="A71" t="str">
            <v>1 A 01 415 01</v>
          </cell>
          <cell r="B71" t="str">
            <v>Concr estr fck=15MPa contr raz uso ger conf e lanç</v>
          </cell>
          <cell r="E71" t="str">
            <v>m3</v>
          </cell>
          <cell r="F71">
            <v>189.13</v>
          </cell>
        </row>
        <row r="72">
          <cell r="A72" t="str">
            <v>1 A 01 418 01</v>
          </cell>
          <cell r="B72" t="str">
            <v>Concr estr fck=18MPa contr raz uso ger conf e lanç</v>
          </cell>
          <cell r="E72" t="str">
            <v>m3</v>
          </cell>
          <cell r="F72">
            <v>198.85</v>
          </cell>
        </row>
        <row r="73">
          <cell r="A73" t="str">
            <v>1 A 01 422 01</v>
          </cell>
          <cell r="B73" t="str">
            <v>Concr estr fck=22MPa contr raz uso ger conf e lanç</v>
          </cell>
          <cell r="E73" t="str">
            <v>m3</v>
          </cell>
          <cell r="F73">
            <v>216.35</v>
          </cell>
        </row>
        <row r="74">
          <cell r="A74" t="str">
            <v>1 A 01 423 00</v>
          </cell>
          <cell r="B74" t="str">
            <v>Concreto fck=18MPa para pré-moldados (tubos)</v>
          </cell>
          <cell r="E74" t="str">
            <v>m3</v>
          </cell>
          <cell r="F74">
            <v>192.05</v>
          </cell>
        </row>
        <row r="75">
          <cell r="A75" t="str">
            <v>1 A 01 424 00</v>
          </cell>
          <cell r="B75" t="str">
            <v>Concreto poroso para pré-moldados (tubos)</v>
          </cell>
          <cell r="E75" t="str">
            <v>m3</v>
          </cell>
          <cell r="F75">
            <v>195.59</v>
          </cell>
        </row>
        <row r="76">
          <cell r="A76" t="str">
            <v>1 A 01 450 01</v>
          </cell>
          <cell r="B76" t="str">
            <v>Escoramento de bueiros celulares</v>
          </cell>
          <cell r="E76" t="str">
            <v>m3</v>
          </cell>
          <cell r="F76">
            <v>22.81</v>
          </cell>
        </row>
        <row r="77">
          <cell r="A77" t="str">
            <v>1 A 01 512 10</v>
          </cell>
          <cell r="B77" t="str">
            <v>Concreto ciclópico fck=12 MPa</v>
          </cell>
          <cell r="E77" t="str">
            <v>m3</v>
          </cell>
          <cell r="F77">
            <v>135.63</v>
          </cell>
        </row>
        <row r="78">
          <cell r="A78" t="str">
            <v>1 A 01 515 10</v>
          </cell>
          <cell r="B78" t="str">
            <v>Concreto ciclópico fck=15 MPa</v>
          </cell>
          <cell r="E78" t="str">
            <v>m3</v>
          </cell>
          <cell r="F78">
            <v>142.71</v>
          </cell>
        </row>
        <row r="79">
          <cell r="A79" t="str">
            <v>1 A 01 580 01</v>
          </cell>
          <cell r="B79" t="str">
            <v>Fornecimento, preparo e colocação formas aço CA 60</v>
          </cell>
          <cell r="E79" t="str">
            <v>kg</v>
          </cell>
          <cell r="F79">
            <v>3.8</v>
          </cell>
        </row>
        <row r="80">
          <cell r="A80" t="str">
            <v>1 A 01 580 02</v>
          </cell>
          <cell r="B80" t="str">
            <v>Fornecimento, preparo e colocação formas aço CA 50</v>
          </cell>
          <cell r="E80" t="str">
            <v>kg</v>
          </cell>
          <cell r="F80">
            <v>3.62</v>
          </cell>
        </row>
        <row r="81">
          <cell r="A81" t="str">
            <v>1 A 01 580 03</v>
          </cell>
          <cell r="B81" t="str">
            <v>Fornecimento, preparo e colocação formas aço CA 25</v>
          </cell>
          <cell r="E81" t="str">
            <v>kg</v>
          </cell>
          <cell r="F81">
            <v>3.65</v>
          </cell>
        </row>
        <row r="82">
          <cell r="A82" t="str">
            <v>1 A 01 603 01</v>
          </cell>
          <cell r="B82" t="str">
            <v>Argamassa cimento-areia 1:3</v>
          </cell>
          <cell r="E82" t="str">
            <v>m3</v>
          </cell>
          <cell r="F82">
            <v>217.24</v>
          </cell>
        </row>
        <row r="83">
          <cell r="A83" t="str">
            <v>1 A 01 604 01</v>
          </cell>
          <cell r="B83" t="str">
            <v>Argamassa cimento-areia 1:4</v>
          </cell>
          <cell r="E83" t="str">
            <v>m3</v>
          </cell>
          <cell r="F83">
            <v>178.49</v>
          </cell>
        </row>
        <row r="84">
          <cell r="A84" t="str">
            <v>1 A 01 606 01</v>
          </cell>
          <cell r="B84" t="str">
            <v>Argamassa cimento-areia 1:6</v>
          </cell>
          <cell r="E84" t="str">
            <v>m3</v>
          </cell>
          <cell r="F84">
            <v>149.31</v>
          </cell>
        </row>
        <row r="85">
          <cell r="A85" t="str">
            <v>1 A 01 620 01</v>
          </cell>
          <cell r="B85" t="str">
            <v>Argamassa cimento-solo 1:10</v>
          </cell>
          <cell r="E85" t="str">
            <v>m3</v>
          </cell>
          <cell r="F85">
            <v>92.93</v>
          </cell>
        </row>
        <row r="86">
          <cell r="A86" t="str">
            <v>1 A 01 653 00</v>
          </cell>
          <cell r="B86" t="str">
            <v>Usinagem para sub-base de concreto rolado</v>
          </cell>
          <cell r="E86" t="str">
            <v>m3</v>
          </cell>
          <cell r="F86">
            <v>78.349999999999994</v>
          </cell>
        </row>
        <row r="87">
          <cell r="A87" t="str">
            <v>1 A 01 654 00</v>
          </cell>
          <cell r="B87" t="str">
            <v>Usinagem p/ sub-base de concr. de cimento portland</v>
          </cell>
          <cell r="E87" t="str">
            <v>m3</v>
          </cell>
          <cell r="F87">
            <v>80.790000000000006</v>
          </cell>
        </row>
        <row r="88">
          <cell r="A88" t="str">
            <v>1 A 01 656 00</v>
          </cell>
          <cell r="B88" t="str">
            <v>Usinagem p/ conc. de cim. portland c/ forma desliz</v>
          </cell>
          <cell r="E88" t="str">
            <v>m3</v>
          </cell>
          <cell r="F88">
            <v>198.02</v>
          </cell>
        </row>
        <row r="89">
          <cell r="A89" t="str">
            <v>1 A 01 657 00</v>
          </cell>
          <cell r="B89" t="str">
            <v>Usinagem p/ conc.cim. portland c/ equip. peq. por.</v>
          </cell>
          <cell r="E89" t="str">
            <v>m3</v>
          </cell>
          <cell r="F89">
            <v>204.65</v>
          </cell>
        </row>
        <row r="90">
          <cell r="A90" t="str">
            <v>1 A 01 700 00</v>
          </cell>
          <cell r="B90" t="str">
            <v>Fabricação de peças pré mold. de conc. p/ pavim.</v>
          </cell>
          <cell r="E90" t="str">
            <v>m3</v>
          </cell>
          <cell r="F90">
            <v>287.92</v>
          </cell>
        </row>
        <row r="91">
          <cell r="A91" t="str">
            <v>1 A 01 720 00</v>
          </cell>
          <cell r="B91" t="str">
            <v>Concreto fck=18MPa p/ pré-moldados (guarda-corpo)</v>
          </cell>
          <cell r="E91" t="str">
            <v>m3</v>
          </cell>
          <cell r="F91">
            <v>193.95</v>
          </cell>
        </row>
        <row r="92">
          <cell r="A92" t="str">
            <v>1 A 01 720 01</v>
          </cell>
          <cell r="B92" t="str">
            <v>Guarda-corpo tipo GM, moldado no local</v>
          </cell>
          <cell r="E92" t="str">
            <v>m</v>
          </cell>
          <cell r="F92">
            <v>135.57</v>
          </cell>
        </row>
        <row r="93">
          <cell r="A93" t="str">
            <v>1 A 01 720 02</v>
          </cell>
          <cell r="B93" t="str">
            <v>Fabricação de Guarda-corpo</v>
          </cell>
          <cell r="E93" t="str">
            <v>m</v>
          </cell>
          <cell r="F93">
            <v>24.2</v>
          </cell>
        </row>
        <row r="94">
          <cell r="A94" t="str">
            <v>1 A 01 725 01</v>
          </cell>
          <cell r="B94" t="str">
            <v>Fabricação de balizador de concreto</v>
          </cell>
          <cell r="E94" t="str">
            <v>un</v>
          </cell>
          <cell r="F94">
            <v>7.61</v>
          </cell>
        </row>
        <row r="95">
          <cell r="A95" t="str">
            <v>1 A 01 730 00</v>
          </cell>
          <cell r="B95" t="str">
            <v>Concreto fck=18MPa p/ pré moldados (mourões)</v>
          </cell>
          <cell r="E95" t="str">
            <v>m3</v>
          </cell>
          <cell r="F95">
            <v>222.81</v>
          </cell>
        </row>
        <row r="96">
          <cell r="A96" t="str">
            <v>1 A 01 730 01</v>
          </cell>
          <cell r="B96" t="str">
            <v>Fabr. mourão de concr. esticador seção quad. 15cm</v>
          </cell>
          <cell r="E96" t="str">
            <v>un</v>
          </cell>
          <cell r="F96">
            <v>23.5</v>
          </cell>
        </row>
        <row r="97">
          <cell r="A97" t="str">
            <v>1 A 01 730 02</v>
          </cell>
          <cell r="B97" t="str">
            <v>Fabr. mourão de concr esticador seção triang. 15cm</v>
          </cell>
          <cell r="E97" t="str">
            <v>un</v>
          </cell>
          <cell r="F97">
            <v>14.8</v>
          </cell>
        </row>
        <row r="98">
          <cell r="A98" t="str">
            <v>1 A 01 735 01</v>
          </cell>
          <cell r="B98" t="str">
            <v>Fabr. mourão de concreto suporte seção quad. 11cm</v>
          </cell>
          <cell r="E98" t="str">
            <v>un</v>
          </cell>
          <cell r="F98">
            <v>16.170000000000002</v>
          </cell>
        </row>
        <row r="99">
          <cell r="A99" t="str">
            <v>1 A 01 735 02</v>
          </cell>
          <cell r="B99" t="str">
            <v>Fabr. mourão de concr. suporte seção triang. 11cm</v>
          </cell>
          <cell r="E99" t="str">
            <v>un</v>
          </cell>
          <cell r="F99">
            <v>10.56</v>
          </cell>
        </row>
        <row r="100">
          <cell r="A100" t="str">
            <v>1 A 01 739 01</v>
          </cell>
          <cell r="B100" t="str">
            <v>Confecção de tubos de concreto D=0,20m</v>
          </cell>
          <cell r="E100" t="str">
            <v>m</v>
          </cell>
          <cell r="F100">
            <v>9.2100000000000009</v>
          </cell>
        </row>
        <row r="101">
          <cell r="A101" t="str">
            <v>1 A 01 740 01</v>
          </cell>
          <cell r="B101" t="str">
            <v>Confecção de tubos de concreto perfurado D=0,20m</v>
          </cell>
          <cell r="E101" t="str">
            <v>m</v>
          </cell>
          <cell r="F101">
            <v>9.43</v>
          </cell>
        </row>
        <row r="102">
          <cell r="A102" t="str">
            <v>1 A 01 741 01</v>
          </cell>
          <cell r="B102" t="str">
            <v>Confecção de tubos de concreto poroso D=0,20m</v>
          </cell>
          <cell r="E102" t="str">
            <v>m</v>
          </cell>
          <cell r="F102">
            <v>9.31</v>
          </cell>
        </row>
        <row r="103">
          <cell r="A103" t="str">
            <v>1 A 01 745 01</v>
          </cell>
          <cell r="B103" t="str">
            <v>Confecção de tubos de concreto D=0,30m</v>
          </cell>
          <cell r="E103" t="str">
            <v>m</v>
          </cell>
          <cell r="F103">
            <v>15.16</v>
          </cell>
        </row>
        <row r="104">
          <cell r="A104" t="str">
            <v>1 A 01 746 01</v>
          </cell>
          <cell r="B104" t="str">
            <v>Confecção de tubos de concreto perfurado D=0,30m</v>
          </cell>
          <cell r="E104" t="str">
            <v>m</v>
          </cell>
          <cell r="F104">
            <v>15.38</v>
          </cell>
        </row>
        <row r="105">
          <cell r="A105" t="str">
            <v>1 A 01 747 01</v>
          </cell>
          <cell r="B105" t="str">
            <v>Confecção de tubos de concreto poroso D=0,30m</v>
          </cell>
          <cell r="E105" t="str">
            <v>m</v>
          </cell>
          <cell r="F105">
            <v>15.36</v>
          </cell>
        </row>
        <row r="106">
          <cell r="A106" t="str">
            <v>1 A 01 751 01</v>
          </cell>
          <cell r="B106" t="str">
            <v>Confecção de tubos de concreto D=0,40m</v>
          </cell>
          <cell r="E106" t="str">
            <v>m</v>
          </cell>
          <cell r="F106">
            <v>22.53</v>
          </cell>
        </row>
        <row r="107">
          <cell r="A107" t="str">
            <v>1 A 01 752 01</v>
          </cell>
          <cell r="B107" t="str">
            <v>Confecção de tubos de concreto perfurado D=0,40m</v>
          </cell>
          <cell r="E107" t="str">
            <v>m</v>
          </cell>
          <cell r="F107">
            <v>22.75</v>
          </cell>
        </row>
        <row r="108">
          <cell r="A108" t="str">
            <v>1 A 01 753 01</v>
          </cell>
          <cell r="B108" t="str">
            <v>Confecção de tubos de concreto poroso D=0,40m</v>
          </cell>
          <cell r="E108" t="str">
            <v>m</v>
          </cell>
          <cell r="F108">
            <v>22.84</v>
          </cell>
        </row>
        <row r="109">
          <cell r="A109" t="str">
            <v>1 A 01 755 01</v>
          </cell>
          <cell r="B109" t="str">
            <v>Confecção de tubos de concreto armado D=0,60m CA-4</v>
          </cell>
          <cell r="E109" t="str">
            <v>m</v>
          </cell>
          <cell r="F109">
            <v>90.58</v>
          </cell>
        </row>
        <row r="110">
          <cell r="A110" t="str">
            <v>1 A 01 760 01</v>
          </cell>
          <cell r="B110" t="str">
            <v>Confecção de tubos de concreto armado D=0,80m CA-4</v>
          </cell>
          <cell r="E110" t="str">
            <v>m</v>
          </cell>
          <cell r="F110">
            <v>138.6</v>
          </cell>
        </row>
        <row r="111">
          <cell r="A111" t="str">
            <v>1 A 01 765 01</v>
          </cell>
          <cell r="B111" t="str">
            <v>Confecção de tubos de concreto armado D=1,00m CA-4</v>
          </cell>
          <cell r="E111" t="str">
            <v>m</v>
          </cell>
          <cell r="F111">
            <v>209.05</v>
          </cell>
        </row>
        <row r="112">
          <cell r="A112" t="str">
            <v>1 A 01 770 01</v>
          </cell>
          <cell r="B112" t="str">
            <v>Confecção de tubos de concreto armado D=1,20m CA-4</v>
          </cell>
          <cell r="E112" t="str">
            <v>m</v>
          </cell>
          <cell r="F112">
            <v>290.89</v>
          </cell>
        </row>
        <row r="113">
          <cell r="A113" t="str">
            <v>1 A 01 775 01</v>
          </cell>
          <cell r="B113" t="str">
            <v>Confecção de tubos de concreto armado D=1,50m CA-4</v>
          </cell>
          <cell r="E113" t="str">
            <v>m</v>
          </cell>
          <cell r="F113">
            <v>452.94</v>
          </cell>
        </row>
        <row r="114">
          <cell r="A114" t="str">
            <v>1 A 01 780 01</v>
          </cell>
          <cell r="B114" t="str">
            <v>Obtenção de grama para replantio</v>
          </cell>
          <cell r="E114" t="str">
            <v>m2</v>
          </cell>
          <cell r="F114">
            <v>0.67</v>
          </cell>
        </row>
        <row r="115">
          <cell r="A115" t="str">
            <v>1 A 01 790 01</v>
          </cell>
          <cell r="B115" t="str">
            <v>Guia de madeira - 2,5 x 7,0 cm</v>
          </cell>
          <cell r="E115" t="str">
            <v>m</v>
          </cell>
          <cell r="F115">
            <v>0.94</v>
          </cell>
        </row>
        <row r="116">
          <cell r="A116" t="str">
            <v>1 A 01 790 02</v>
          </cell>
          <cell r="B116" t="str">
            <v>Guia de madeira - 2,5 x 10,0 cm</v>
          </cell>
          <cell r="E116" t="str">
            <v>m</v>
          </cell>
          <cell r="F116">
            <v>1.19</v>
          </cell>
        </row>
        <row r="117">
          <cell r="A117" t="str">
            <v>1 A 01 800 01</v>
          </cell>
          <cell r="B117" t="str">
            <v>Chapa de aço 16 rec. para placa de sinalização</v>
          </cell>
          <cell r="E117" t="str">
            <v>m2</v>
          </cell>
          <cell r="F117">
            <v>14.12</v>
          </cell>
        </row>
        <row r="118">
          <cell r="A118" t="str">
            <v>1 A 01 810 01</v>
          </cell>
          <cell r="B118" t="str">
            <v>Calha metálica semi-circular D=0,40 m</v>
          </cell>
          <cell r="E118" t="str">
            <v>m</v>
          </cell>
          <cell r="F118">
            <v>94.26</v>
          </cell>
        </row>
        <row r="119">
          <cell r="A119" t="str">
            <v>1 A 01 850 01</v>
          </cell>
          <cell r="B119" t="str">
            <v>Confecção de placa de sinalização semi-refletiva</v>
          </cell>
          <cell r="E119" t="str">
            <v>m2</v>
          </cell>
          <cell r="F119">
            <v>111.28</v>
          </cell>
        </row>
        <row r="120">
          <cell r="A120" t="str">
            <v>1 A 01 860 01</v>
          </cell>
          <cell r="B120" t="str">
            <v>Confecção de placa de sinalização tot. refletiva</v>
          </cell>
          <cell r="E120" t="str">
            <v>m2</v>
          </cell>
          <cell r="F120">
            <v>156.53</v>
          </cell>
        </row>
        <row r="121">
          <cell r="A121" t="str">
            <v>1 A 01 870 01</v>
          </cell>
          <cell r="B121" t="str">
            <v>Confecção de suporte e travessa p/ placa de sinal.</v>
          </cell>
          <cell r="E121" t="str">
            <v>un</v>
          </cell>
          <cell r="F121">
            <v>18.64</v>
          </cell>
        </row>
        <row r="122">
          <cell r="A122" t="str">
            <v>1 A 01 890 01</v>
          </cell>
          <cell r="B122" t="str">
            <v>Escavação manual em material de 1a categoria</v>
          </cell>
          <cell r="E122" t="str">
            <v>m3</v>
          </cell>
          <cell r="F122">
            <v>14.07</v>
          </cell>
        </row>
        <row r="123">
          <cell r="A123" t="str">
            <v>1 A 01 891 01</v>
          </cell>
          <cell r="B123" t="str">
            <v>Escavação manual de vala em material de 1a cat.</v>
          </cell>
          <cell r="E123" t="str">
            <v>m3</v>
          </cell>
          <cell r="F123">
            <v>16.27</v>
          </cell>
        </row>
        <row r="124">
          <cell r="A124" t="str">
            <v>1 A 01 892 01</v>
          </cell>
          <cell r="B124" t="str">
            <v>Escavação mecânica de vala em material de 1a cat.</v>
          </cell>
          <cell r="E124" t="str">
            <v>m3</v>
          </cell>
          <cell r="F124">
            <v>2.74</v>
          </cell>
        </row>
        <row r="125">
          <cell r="A125" t="str">
            <v>1 A 01 893 01</v>
          </cell>
          <cell r="B125" t="str">
            <v>Compactação manual</v>
          </cell>
          <cell r="E125" t="str">
            <v>m3</v>
          </cell>
          <cell r="F125">
            <v>7.11</v>
          </cell>
        </row>
        <row r="126">
          <cell r="A126" t="str">
            <v>1 A 01 894 01</v>
          </cell>
          <cell r="B126" t="str">
            <v>Lastro de brita</v>
          </cell>
          <cell r="E126" t="str">
            <v>m3</v>
          </cell>
          <cell r="F126">
            <v>24.14</v>
          </cell>
        </row>
        <row r="127">
          <cell r="A127" t="str">
            <v>1 A 99 001 00</v>
          </cell>
          <cell r="B127" t="str">
            <v>Mistura areia-asfalto usinada a frio</v>
          </cell>
          <cell r="E127" t="str">
            <v>m3</v>
          </cell>
          <cell r="F127">
            <v>0</v>
          </cell>
        </row>
        <row r="128">
          <cell r="A128" t="str">
            <v>1 A 99 002 00</v>
          </cell>
          <cell r="B128" t="str">
            <v>Mistura areia-asfalto usinada a quente</v>
          </cell>
          <cell r="E128" t="str">
            <v>m3</v>
          </cell>
          <cell r="F128">
            <v>0</v>
          </cell>
        </row>
        <row r="129">
          <cell r="A129" t="str">
            <v>1 A 99 003 00</v>
          </cell>
          <cell r="B129" t="str">
            <v>Mistura betuminosa usinada a frio</v>
          </cell>
          <cell r="E129" t="str">
            <v>m3</v>
          </cell>
          <cell r="F129">
            <v>0</v>
          </cell>
        </row>
        <row r="130">
          <cell r="A130" t="str">
            <v>1 A 99 004 00</v>
          </cell>
          <cell r="B130" t="str">
            <v>Mistura betuminosa usinada a quente</v>
          </cell>
          <cell r="E130" t="str">
            <v>m3</v>
          </cell>
          <cell r="F130">
            <v>0</v>
          </cell>
        </row>
        <row r="131">
          <cell r="A131" t="str">
            <v>1 A 99 005 00</v>
          </cell>
          <cell r="B131" t="str">
            <v>Mistura betuminosa</v>
          </cell>
          <cell r="E131" t="str">
            <v>m3</v>
          </cell>
          <cell r="F131">
            <v>0</v>
          </cell>
        </row>
        <row r="132">
          <cell r="A132" t="str">
            <v>1 B 00 301 00</v>
          </cell>
          <cell r="B132" t="str">
            <v>Alvenaria de pedra argamassada</v>
          </cell>
          <cell r="E132" t="str">
            <v>m3</v>
          </cell>
          <cell r="F132">
            <v>105.07</v>
          </cell>
        </row>
        <row r="133">
          <cell r="A133" t="str">
            <v>1 B 00 902 01</v>
          </cell>
          <cell r="B133" t="str">
            <v>Alvenaria de tijolos</v>
          </cell>
          <cell r="E133" t="str">
            <v>m2</v>
          </cell>
          <cell r="F133">
            <v>25</v>
          </cell>
        </row>
        <row r="134">
          <cell r="A134" t="str">
            <v>1 B 00 903 01</v>
          </cell>
          <cell r="B134" t="str">
            <v>Dentes para bueiros duplos D=1,00 m</v>
          </cell>
          <cell r="E134" t="str">
            <v>und</v>
          </cell>
          <cell r="F134">
            <v>79.489999999999995</v>
          </cell>
        </row>
        <row r="135">
          <cell r="A135" t="str">
            <v>1 B 00 904 01</v>
          </cell>
          <cell r="B135" t="str">
            <v>Dentes para bueiros duplos D=1,20 m</v>
          </cell>
          <cell r="E135" t="str">
            <v>und</v>
          </cell>
          <cell r="F135">
            <v>89.9</v>
          </cell>
        </row>
        <row r="136">
          <cell r="A136" t="str">
            <v>1 B 00 905 01</v>
          </cell>
          <cell r="B136" t="str">
            <v>Dentes para bueiros duplos D=1,50 m</v>
          </cell>
          <cell r="E136" t="str">
            <v>und</v>
          </cell>
          <cell r="F136">
            <v>111.04</v>
          </cell>
        </row>
        <row r="137">
          <cell r="A137" t="str">
            <v>1 B 00 906 01</v>
          </cell>
          <cell r="B137" t="str">
            <v>Dentes para bueiros simples D=0,60 m</v>
          </cell>
          <cell r="E137" t="str">
            <v>und</v>
          </cell>
          <cell r="F137">
            <v>26.82</v>
          </cell>
        </row>
        <row r="138">
          <cell r="A138" t="str">
            <v>1 B 00 907 01</v>
          </cell>
          <cell r="B138" t="str">
            <v>Dentes para bueiros simples D=0,80 m</v>
          </cell>
          <cell r="E138" t="str">
            <v>und</v>
          </cell>
          <cell r="F138">
            <v>33.369999999999997</v>
          </cell>
        </row>
        <row r="139">
          <cell r="A139" t="str">
            <v>1 B 00 908 01</v>
          </cell>
          <cell r="B139" t="str">
            <v>Dentes para bueiros simples D=1,00 m</v>
          </cell>
          <cell r="E139" t="str">
            <v>und</v>
          </cell>
          <cell r="F139">
            <v>39.67</v>
          </cell>
        </row>
        <row r="140">
          <cell r="A140" t="str">
            <v>1 B 00 909 01</v>
          </cell>
          <cell r="B140" t="str">
            <v>Dentes para bueiros simples D=1,20 m</v>
          </cell>
          <cell r="E140" t="str">
            <v>und</v>
          </cell>
          <cell r="F140">
            <v>45.01</v>
          </cell>
        </row>
        <row r="141">
          <cell r="A141" t="str">
            <v>1 B 00 910 01</v>
          </cell>
          <cell r="B141" t="str">
            <v>Dentes para bueiros simples D=1,50 m</v>
          </cell>
          <cell r="E141" t="str">
            <v>und</v>
          </cell>
          <cell r="F141">
            <v>57.18</v>
          </cell>
        </row>
        <row r="142">
          <cell r="A142" t="str">
            <v>1 B 00 911 01</v>
          </cell>
          <cell r="B142" t="str">
            <v>Dentes para bueiros triplos D=1,00 m</v>
          </cell>
          <cell r="E142" t="str">
            <v>und</v>
          </cell>
          <cell r="F142">
            <v>116.43</v>
          </cell>
        </row>
        <row r="143">
          <cell r="A143" t="str">
            <v>1 B 00 912 01</v>
          </cell>
          <cell r="B143" t="str">
            <v>Dentes para bueiros triplos D=1,20 m</v>
          </cell>
          <cell r="E143" t="str">
            <v>und</v>
          </cell>
          <cell r="F143">
            <v>134.91999999999999</v>
          </cell>
        </row>
        <row r="144">
          <cell r="A144" t="str">
            <v>1 B 00 913 01</v>
          </cell>
          <cell r="B144" t="str">
            <v>Dentes para bueiros triplos D=1,50 m</v>
          </cell>
          <cell r="E144" t="str">
            <v>und</v>
          </cell>
          <cell r="F144">
            <v>164.46</v>
          </cell>
        </row>
        <row r="145">
          <cell r="A145" t="str">
            <v>1 B 00 999 06</v>
          </cell>
          <cell r="B145" t="str">
            <v>Solo local / selo de argila apiloado</v>
          </cell>
          <cell r="E145" t="str">
            <v>m3</v>
          </cell>
          <cell r="F145">
            <v>7.62</v>
          </cell>
        </row>
        <row r="146">
          <cell r="A146" t="str">
            <v>1 B 02 702 00</v>
          </cell>
          <cell r="B146" t="str">
            <v>Limp. e enchim. junta pav. concr. (const e rest)</v>
          </cell>
          <cell r="E146" t="str">
            <v>m</v>
          </cell>
          <cell r="F146">
            <v>1.99</v>
          </cell>
        </row>
        <row r="147">
          <cell r="B147" t="str">
            <v>Construção</v>
          </cell>
        </row>
        <row r="148">
          <cell r="A148" t="str">
            <v>2 S 01 000 00</v>
          </cell>
          <cell r="B148" t="str">
            <v>Desm. dest. limpeza áreas c/arv. diam. até 0,15 m</v>
          </cell>
          <cell r="E148" t="str">
            <v>m2</v>
          </cell>
          <cell r="F148">
            <v>0.21</v>
          </cell>
        </row>
        <row r="149">
          <cell r="A149" t="str">
            <v>2 S 01 010 00</v>
          </cell>
          <cell r="B149" t="str">
            <v>Destocamento de árvores D=0,15 a 0,30 m</v>
          </cell>
          <cell r="E149" t="str">
            <v>und</v>
          </cell>
          <cell r="F149">
            <v>21.1</v>
          </cell>
        </row>
        <row r="150">
          <cell r="A150" t="str">
            <v>2 S 01 012 00</v>
          </cell>
          <cell r="B150" t="str">
            <v>Destocamento de árvores c/diâm. &gt; 0,30 m</v>
          </cell>
          <cell r="E150" t="str">
            <v>und</v>
          </cell>
          <cell r="F150">
            <v>52.76</v>
          </cell>
        </row>
        <row r="151">
          <cell r="A151" t="str">
            <v>2 S 01 100 01</v>
          </cell>
          <cell r="B151" t="str">
            <v>Esc. carga transp. mat 1ª cat DMT 50 m</v>
          </cell>
          <cell r="E151" t="str">
            <v>m3</v>
          </cell>
          <cell r="F151">
            <v>1.1200000000000001</v>
          </cell>
        </row>
        <row r="152">
          <cell r="A152" t="str">
            <v>2 S 01 100 02</v>
          </cell>
          <cell r="B152" t="str">
            <v>Esc. carga transp. mat 1ª cat DMT 50 a 200m c/m</v>
          </cell>
          <cell r="E152" t="str">
            <v>m3</v>
          </cell>
          <cell r="F152">
            <v>3.48</v>
          </cell>
        </row>
        <row r="153">
          <cell r="A153" t="str">
            <v>2 S 01 100 03</v>
          </cell>
          <cell r="B153" t="str">
            <v>Esc. carga transp. mat 1ª cat DMT 200 a 400m c/m</v>
          </cell>
          <cell r="E153" t="str">
            <v>m3</v>
          </cell>
          <cell r="F153">
            <v>4.2300000000000004</v>
          </cell>
        </row>
        <row r="154">
          <cell r="A154" t="str">
            <v>2 S 01 100 04</v>
          </cell>
          <cell r="B154" t="str">
            <v>Esc. carga transp. mat 1ª cat DMT 400 a 600m c/m</v>
          </cell>
          <cell r="E154" t="str">
            <v>m3</v>
          </cell>
          <cell r="F154">
            <v>5.0199999999999996</v>
          </cell>
        </row>
        <row r="155">
          <cell r="A155" t="str">
            <v>2 S 01 100 05</v>
          </cell>
          <cell r="B155" t="str">
            <v>Esc. carga transp. mat 1ª cat DMT 600 a 800m c/m</v>
          </cell>
          <cell r="E155" t="str">
            <v>m3</v>
          </cell>
          <cell r="F155">
            <v>5.72</v>
          </cell>
        </row>
        <row r="156">
          <cell r="A156" t="str">
            <v>2 S 01 100 06</v>
          </cell>
          <cell r="B156" t="str">
            <v>Esc. carga transp. mat 1ª cat DMT 800 a 1000m c/m</v>
          </cell>
          <cell r="E156" t="str">
            <v>m3</v>
          </cell>
          <cell r="F156">
            <v>6.59</v>
          </cell>
        </row>
        <row r="157">
          <cell r="A157" t="str">
            <v>2 S 01 100 07</v>
          </cell>
          <cell r="B157" t="str">
            <v>Esc. carga transp. mat 1ª cat DMT 1000 a 1200m c/m</v>
          </cell>
          <cell r="E157" t="str">
            <v>m3</v>
          </cell>
          <cell r="F157">
            <v>7.51</v>
          </cell>
        </row>
        <row r="158">
          <cell r="A158" t="str">
            <v>2 S 01 100 08</v>
          </cell>
          <cell r="B158" t="str">
            <v>Esc. carga transp. mat 1ª cat DMT 1200 a 1400m c/m</v>
          </cell>
          <cell r="E158" t="str">
            <v>m3</v>
          </cell>
          <cell r="F158">
            <v>8.36</v>
          </cell>
        </row>
        <row r="159">
          <cell r="A159" t="str">
            <v>2 S 01 100 09</v>
          </cell>
          <cell r="B159" t="str">
            <v>Esc. carga tr. mat 1ª c. DMT 50 a 200m c/carreg</v>
          </cell>
          <cell r="E159" t="str">
            <v>m3</v>
          </cell>
          <cell r="F159">
            <v>3.63</v>
          </cell>
        </row>
        <row r="160">
          <cell r="A160" t="str">
            <v>2 S 01 100 10</v>
          </cell>
          <cell r="B160" t="str">
            <v>Esc. carga tr. mat 1ª c. DMT 200 a 400m c/carreg</v>
          </cell>
          <cell r="E160" t="str">
            <v>m3</v>
          </cell>
          <cell r="F160">
            <v>3.91</v>
          </cell>
        </row>
        <row r="161">
          <cell r="A161" t="str">
            <v>2 S 01 100 11</v>
          </cell>
          <cell r="B161" t="str">
            <v>Esc. carga tr. mat 1ª c. DMT 400 a 600m c/carreg</v>
          </cell>
          <cell r="E161" t="str">
            <v>m3</v>
          </cell>
          <cell r="F161">
            <v>4.1100000000000003</v>
          </cell>
        </row>
        <row r="162">
          <cell r="A162" t="str">
            <v>2 S 01 100 12</v>
          </cell>
          <cell r="B162" t="str">
            <v>Esc. carga tr. mat 1ª c. DMT 600 a 800m c/carreg</v>
          </cell>
          <cell r="E162" t="str">
            <v>m3</v>
          </cell>
          <cell r="F162">
            <v>4.47</v>
          </cell>
        </row>
        <row r="163">
          <cell r="A163" t="str">
            <v>2 S 01 100 13</v>
          </cell>
          <cell r="B163" t="str">
            <v>Esc. carga tr. mat 1ª c. DMT 800 a 1000m c/carreg</v>
          </cell>
          <cell r="E163" t="str">
            <v>m3</v>
          </cell>
          <cell r="F163">
            <v>4.68</v>
          </cell>
        </row>
        <row r="164">
          <cell r="A164" t="str">
            <v>2 S 01 100 14</v>
          </cell>
          <cell r="B164" t="str">
            <v>Esc. carga tr. mat 1ª c. DMT 1000 a 1200m c/carreg</v>
          </cell>
          <cell r="E164" t="str">
            <v>m3</v>
          </cell>
          <cell r="F164">
            <v>4.97</v>
          </cell>
        </row>
        <row r="165">
          <cell r="A165" t="str">
            <v>2 S 01 100 15</v>
          </cell>
          <cell r="B165" t="str">
            <v>Esc. carga tr. mat 1ª c. DMT 1200 a 1400m c/carreg</v>
          </cell>
          <cell r="E165" t="str">
            <v>m3</v>
          </cell>
          <cell r="F165">
            <v>5.14</v>
          </cell>
        </row>
        <row r="166">
          <cell r="A166" t="str">
            <v>2 S 01 100 16</v>
          </cell>
          <cell r="B166" t="str">
            <v>Esc. carga tr. mat 1ª c. DMT 1400 a 1600m c/carreg</v>
          </cell>
          <cell r="E166" t="str">
            <v>m3</v>
          </cell>
          <cell r="F166">
            <v>5.31</v>
          </cell>
        </row>
        <row r="167">
          <cell r="A167" t="str">
            <v>2 S 01 100 17</v>
          </cell>
          <cell r="B167" t="str">
            <v>Esc. carga tr. mat 1ª c. DMT 1600 a 1800m c/carreg</v>
          </cell>
          <cell r="E167" t="str">
            <v>m3</v>
          </cell>
          <cell r="F167">
            <v>5.44</v>
          </cell>
        </row>
        <row r="168">
          <cell r="A168" t="str">
            <v>2 S 01 100 18</v>
          </cell>
          <cell r="B168" t="str">
            <v>Esc. carga tr. mat 1ª c. DMT 1800 a 2000m c/carreg</v>
          </cell>
          <cell r="E168" t="str">
            <v>m3</v>
          </cell>
          <cell r="F168">
            <v>5.72</v>
          </cell>
        </row>
        <row r="169">
          <cell r="A169" t="str">
            <v>2 S 01 100 19</v>
          </cell>
          <cell r="B169" t="str">
            <v>Esc. carga tr. mat 1ª c. DMT 2000 a 3000m c/carreg</v>
          </cell>
          <cell r="E169" t="str">
            <v>m3</v>
          </cell>
          <cell r="F169">
            <v>6.42</v>
          </cell>
        </row>
        <row r="170">
          <cell r="A170" t="str">
            <v>2 S 01 100 20</v>
          </cell>
          <cell r="B170" t="str">
            <v>Esc. carga tr. mat 1ª c. DMT 3000 a 5000m c/carreg</v>
          </cell>
          <cell r="E170" t="str">
            <v>m3</v>
          </cell>
          <cell r="F170">
            <v>8.36</v>
          </cell>
        </row>
        <row r="171">
          <cell r="A171" t="str">
            <v>2 S 01 100 21</v>
          </cell>
          <cell r="B171" t="str">
            <v>Escavação carga transp. manual mat.1a cat. DT=20m</v>
          </cell>
          <cell r="E171" t="str">
            <v>m3</v>
          </cell>
          <cell r="F171">
            <v>15.59</v>
          </cell>
        </row>
        <row r="172">
          <cell r="A172" t="str">
            <v>2 S 01 100 22</v>
          </cell>
          <cell r="B172" t="str">
            <v>Esc. carga transp. mat 1ª cat DMT 50 a 200m c/e</v>
          </cell>
          <cell r="E172" t="str">
            <v>m3</v>
          </cell>
          <cell r="F172">
            <v>3.51</v>
          </cell>
        </row>
        <row r="173">
          <cell r="A173" t="str">
            <v>2 S 01 100 23</v>
          </cell>
          <cell r="B173" t="str">
            <v>Esc. carga transp. mat 1ª cat DMT 200 a 400m c/e</v>
          </cell>
          <cell r="E173" t="str">
            <v>m3</v>
          </cell>
          <cell r="F173">
            <v>3.86</v>
          </cell>
        </row>
        <row r="174">
          <cell r="A174" t="str">
            <v>2 S 01 100 24</v>
          </cell>
          <cell r="B174" t="str">
            <v>Esc. carga transp. mat 1ª cat DMT 400 a 600m c/e</v>
          </cell>
          <cell r="E174" t="str">
            <v>m3</v>
          </cell>
          <cell r="F174">
            <v>4.0599999999999996</v>
          </cell>
        </row>
        <row r="175">
          <cell r="A175" t="str">
            <v>2 S 01 100 25</v>
          </cell>
          <cell r="B175" t="str">
            <v>Esc. carga transp. mat 1ª cat DMT 600 a 800m c/e</v>
          </cell>
          <cell r="E175" t="str">
            <v>m3</v>
          </cell>
          <cell r="F175">
            <v>4.3600000000000003</v>
          </cell>
        </row>
        <row r="176">
          <cell r="A176" t="str">
            <v>2 S 01 100 26</v>
          </cell>
          <cell r="B176" t="str">
            <v>Esc. carga transp. mat 1ª cat DMT 800 a 1000m c/e</v>
          </cell>
          <cell r="E176" t="str">
            <v>m3</v>
          </cell>
          <cell r="F176">
            <v>4.6500000000000004</v>
          </cell>
        </row>
        <row r="177">
          <cell r="A177" t="str">
            <v>2 S 01 100 27</v>
          </cell>
          <cell r="B177" t="str">
            <v>Esc. carga transp. mat 1ª cat DMT 1000 a 1200m c/e</v>
          </cell>
          <cell r="E177" t="str">
            <v>m3</v>
          </cell>
          <cell r="F177">
            <v>4.88</v>
          </cell>
        </row>
        <row r="178">
          <cell r="A178" t="str">
            <v>2 S 01 100 28</v>
          </cell>
          <cell r="B178" t="str">
            <v>Esc. carga transp. mat 1ª cat DMT 1200 a 1400m c/e</v>
          </cell>
          <cell r="E178" t="str">
            <v>m3</v>
          </cell>
          <cell r="F178">
            <v>5.05</v>
          </cell>
        </row>
        <row r="179">
          <cell r="A179" t="str">
            <v>2 S 01 100 29</v>
          </cell>
          <cell r="B179" t="str">
            <v>Esc. carga transp. mat 1ª cat DMT 1400 a 1600m c/e</v>
          </cell>
          <cell r="E179" t="str">
            <v>m3</v>
          </cell>
          <cell r="F179">
            <v>5.33</v>
          </cell>
        </row>
        <row r="180">
          <cell r="A180" t="str">
            <v>2 S 01 100 30</v>
          </cell>
          <cell r="B180" t="str">
            <v>Esc. carga transp. mat 1ª cat DMT 1600 a 1800m c/e</v>
          </cell>
          <cell r="E180" t="str">
            <v>m3</v>
          </cell>
          <cell r="F180">
            <v>5.41</v>
          </cell>
        </row>
        <row r="181">
          <cell r="A181" t="str">
            <v>2 S 01 100 31</v>
          </cell>
          <cell r="B181" t="str">
            <v>Esc. carga transp. mat 1ª cat DMT 1800 a 2000m c/e</v>
          </cell>
          <cell r="E181" t="str">
            <v>m3</v>
          </cell>
          <cell r="F181">
            <v>5.63</v>
          </cell>
        </row>
        <row r="182">
          <cell r="A182" t="str">
            <v>2 S 01 100 32</v>
          </cell>
          <cell r="B182" t="str">
            <v>Esc. carga transp. mat 1ª cat DMT 2000 a 3000m c/e</v>
          </cell>
          <cell r="E182" t="str">
            <v>m3</v>
          </cell>
          <cell r="F182">
            <v>6.35</v>
          </cell>
        </row>
        <row r="183">
          <cell r="A183" t="str">
            <v>2 S 01 100 33</v>
          </cell>
          <cell r="B183" t="str">
            <v>Esc. carga transp. mat 1ª cat DMT 3000 a 5000m c/e</v>
          </cell>
          <cell r="E183" t="str">
            <v>m3</v>
          </cell>
          <cell r="F183">
            <v>8.32</v>
          </cell>
        </row>
        <row r="184">
          <cell r="A184" t="str">
            <v>2 S 01 101 01</v>
          </cell>
          <cell r="B184" t="str">
            <v>Esc. carga transp. mat 2ª cat DMT 50m</v>
          </cell>
          <cell r="E184" t="str">
            <v>m3</v>
          </cell>
          <cell r="F184">
            <v>2.38</v>
          </cell>
        </row>
        <row r="185">
          <cell r="A185" t="str">
            <v>2 S 01 101 02</v>
          </cell>
          <cell r="B185" t="str">
            <v>Esc. carga transp. mat 2ª cat DMT 50 a 200m c/m</v>
          </cell>
          <cell r="E185" t="str">
            <v>m3</v>
          </cell>
          <cell r="F185">
            <v>6.04</v>
          </cell>
        </row>
        <row r="186">
          <cell r="A186" t="str">
            <v>2 S 01 101 03</v>
          </cell>
          <cell r="B186" t="str">
            <v>Esc. carga transp. mat 2ª cat DMT 200 a 400m c/m</v>
          </cell>
          <cell r="E186" t="str">
            <v>m3</v>
          </cell>
          <cell r="F186">
            <v>6.06</v>
          </cell>
        </row>
        <row r="187">
          <cell r="A187" t="str">
            <v>2 S 01 101 04</v>
          </cell>
          <cell r="B187" t="str">
            <v>Esc. carga transp. mat 2ª cat DMT 400 a 600m c/m</v>
          </cell>
          <cell r="E187" t="str">
            <v>m3</v>
          </cell>
          <cell r="F187">
            <v>7.35</v>
          </cell>
        </row>
        <row r="188">
          <cell r="A188" t="str">
            <v>2 S 01 101 05</v>
          </cell>
          <cell r="B188" t="str">
            <v>Esc. carga transp. mat 2ª cat DMT 600 a 800m c/m</v>
          </cell>
          <cell r="E188" t="str">
            <v>m3</v>
          </cell>
          <cell r="F188">
            <v>8.65</v>
          </cell>
        </row>
        <row r="189">
          <cell r="A189" t="str">
            <v>2 S 01 101 06</v>
          </cell>
          <cell r="B189" t="str">
            <v>Esc. carga transp. mat 2ª cat DMT 800 a 1000m c/m</v>
          </cell>
          <cell r="E189" t="str">
            <v>m3</v>
          </cell>
          <cell r="F189">
            <v>9.9499999999999993</v>
          </cell>
        </row>
        <row r="190">
          <cell r="A190" t="str">
            <v>2 S 01 101 07</v>
          </cell>
          <cell r="B190" t="str">
            <v>Esc. carga transp. mat 2ª cat DMT 1000 a 1200m c/m</v>
          </cell>
          <cell r="E190" t="str">
            <v>m3</v>
          </cell>
          <cell r="F190">
            <v>9.9600000000000009</v>
          </cell>
        </row>
        <row r="191">
          <cell r="A191" t="str">
            <v>2 S 01 101 08</v>
          </cell>
          <cell r="B191" t="str">
            <v>Esc. carga transp. mat 2ª cat DMT 1200 a 1400m c/m</v>
          </cell>
          <cell r="E191" t="str">
            <v>m3</v>
          </cell>
          <cell r="F191">
            <v>11.26</v>
          </cell>
        </row>
        <row r="192">
          <cell r="A192" t="str">
            <v>2 S 01 101 09</v>
          </cell>
          <cell r="B192" t="str">
            <v>Esc. carga tr. mat 2ª c. DMT 50 a 200m c/carreg</v>
          </cell>
          <cell r="E192" t="str">
            <v>m3</v>
          </cell>
          <cell r="F192">
            <v>5.79</v>
          </cell>
        </row>
        <row r="193">
          <cell r="A193" t="str">
            <v>2 S 01 101 10</v>
          </cell>
          <cell r="B193" t="str">
            <v>Esc. carga tr. mat 2ª c. DMT 200 a 400m c/carreg</v>
          </cell>
          <cell r="E193" t="str">
            <v>m3</v>
          </cell>
          <cell r="F193">
            <v>6.24</v>
          </cell>
        </row>
        <row r="194">
          <cell r="A194" t="str">
            <v>2 S 01 101 11</v>
          </cell>
          <cell r="B194" t="str">
            <v>Esc. carga tr. mat 2a c. DMT 400 a 600m c/carreg</v>
          </cell>
          <cell r="E194" t="str">
            <v>m3</v>
          </cell>
          <cell r="F194">
            <v>6.48</v>
          </cell>
        </row>
        <row r="195">
          <cell r="A195" t="str">
            <v>2 S 01 101 12</v>
          </cell>
          <cell r="B195" t="str">
            <v>Esc. carga tr. mat 2a c. DMT 600 a 800m c/carreg</v>
          </cell>
          <cell r="E195" t="str">
            <v>m3</v>
          </cell>
          <cell r="F195">
            <v>6.84</v>
          </cell>
        </row>
        <row r="196">
          <cell r="A196" t="str">
            <v>2 S 01 101 13</v>
          </cell>
          <cell r="B196" t="str">
            <v>Esc. carga tr. mat 2a c. DMT 800 a 1000m c/carreg</v>
          </cell>
          <cell r="E196" t="str">
            <v>m3</v>
          </cell>
          <cell r="F196">
            <v>7.12</v>
          </cell>
        </row>
        <row r="197">
          <cell r="A197" t="str">
            <v>2 S 01 101 14</v>
          </cell>
          <cell r="B197" t="str">
            <v>Esc. carga tr. mat 2a c. DMT 1000 a 1200m c/carreg</v>
          </cell>
          <cell r="E197" t="str">
            <v>m3</v>
          </cell>
          <cell r="F197">
            <v>7.39</v>
          </cell>
        </row>
        <row r="198">
          <cell r="A198" t="str">
            <v>2 S 01 101 15</v>
          </cell>
          <cell r="B198" t="str">
            <v>Esc. carga tr. mat 2a c. DMT 1200 a 1400m c/carreg</v>
          </cell>
          <cell r="E198" t="str">
            <v>m3</v>
          </cell>
          <cell r="F198">
            <v>7.65</v>
          </cell>
        </row>
        <row r="199">
          <cell r="A199" t="str">
            <v>2 S 01 101 16</v>
          </cell>
          <cell r="B199" t="str">
            <v>Esc. carga tr. mat 2a c. DMT 1400 a 1600m c/carreg</v>
          </cell>
          <cell r="E199" t="str">
            <v>m3</v>
          </cell>
          <cell r="F199">
            <v>7.92</v>
          </cell>
        </row>
        <row r="200">
          <cell r="A200" t="str">
            <v>2 S 01 101 17</v>
          </cell>
          <cell r="B200" t="str">
            <v>Esc. carga tr. mat 2a c. DMT 1600 a 1800m c/carreg</v>
          </cell>
          <cell r="E200" t="str">
            <v>m3</v>
          </cell>
          <cell r="F200">
            <v>8.1</v>
          </cell>
        </row>
        <row r="201">
          <cell r="A201" t="str">
            <v>2 S 01 101 18</v>
          </cell>
          <cell r="B201" t="str">
            <v>Esc. carga tr. mat 2a c. DMT 1800 a 2000m c/carreg</v>
          </cell>
          <cell r="E201" t="str">
            <v>m3</v>
          </cell>
          <cell r="F201">
            <v>8.41</v>
          </cell>
        </row>
        <row r="202">
          <cell r="A202" t="str">
            <v>2 S 01 101 19</v>
          </cell>
          <cell r="B202" t="str">
            <v>Esc. carga tr. mat 2a c. DMT 2000 a 3000m c/carreg</v>
          </cell>
          <cell r="E202" t="str">
            <v>m3</v>
          </cell>
          <cell r="F202">
            <v>9.1999999999999993</v>
          </cell>
        </row>
        <row r="203">
          <cell r="A203" t="str">
            <v>2 S 01 101 20</v>
          </cell>
          <cell r="B203" t="str">
            <v>Esc. carga tr. mat 2a c. DMT 3000 a 5000m c/carreg</v>
          </cell>
          <cell r="E203" t="str">
            <v>m3</v>
          </cell>
          <cell r="F203">
            <v>11.58</v>
          </cell>
        </row>
        <row r="204">
          <cell r="A204" t="str">
            <v>2 S 01 101 22</v>
          </cell>
          <cell r="B204" t="str">
            <v>Esc. carga transp. mat 2a cat DMT 50 a 200m c/e</v>
          </cell>
          <cell r="E204" t="str">
            <v>m3</v>
          </cell>
          <cell r="F204">
            <v>4.92</v>
          </cell>
        </row>
        <row r="205">
          <cell r="A205" t="str">
            <v>2 S 01 101 23</v>
          </cell>
          <cell r="B205" t="str">
            <v>Esc. carga transp. mat 2a cat DMT 200 a 400m c/e</v>
          </cell>
          <cell r="E205" t="str">
            <v>m3</v>
          </cell>
          <cell r="F205">
            <v>5.27</v>
          </cell>
        </row>
        <row r="206">
          <cell r="A206" t="str">
            <v>2 S 01 101 24</v>
          </cell>
          <cell r="B206" t="str">
            <v>Esc. carga transp. mat 2a cat DMT 400 a 600m c/e</v>
          </cell>
          <cell r="E206" t="str">
            <v>m3</v>
          </cell>
          <cell r="F206">
            <v>5.61</v>
          </cell>
        </row>
        <row r="207">
          <cell r="A207" t="str">
            <v>2 S 01 101 25</v>
          </cell>
          <cell r="B207" t="str">
            <v>Esc. carga transp. mat 2a cat DMT 600 a 800m c/e</v>
          </cell>
          <cell r="E207" t="str">
            <v>m3</v>
          </cell>
          <cell r="F207">
            <v>5.98</v>
          </cell>
        </row>
        <row r="208">
          <cell r="A208" t="str">
            <v>2 S 01 101 26</v>
          </cell>
          <cell r="B208" t="str">
            <v>Esc. carga transp. mat 2a cat DMT 800 a 1000m c/e</v>
          </cell>
          <cell r="E208" t="str">
            <v>m3</v>
          </cell>
          <cell r="F208">
            <v>6.26</v>
          </cell>
        </row>
        <row r="209">
          <cell r="A209" t="str">
            <v>2 S 01 101 27</v>
          </cell>
          <cell r="B209" t="str">
            <v>Esc. carga transp. mat 2a cat DMT 1000 a 1200m c/e</v>
          </cell>
          <cell r="E209" t="str">
            <v>m3</v>
          </cell>
          <cell r="F209">
            <v>6.53</v>
          </cell>
        </row>
        <row r="210">
          <cell r="A210" t="str">
            <v>2 S 01 101 28</v>
          </cell>
          <cell r="B210" t="str">
            <v>Esc. carga transp. mat 2a cat DMT 1200 a 1400m c/e</v>
          </cell>
          <cell r="E210" t="str">
            <v>m3</v>
          </cell>
          <cell r="F210">
            <v>6.86</v>
          </cell>
        </row>
        <row r="211">
          <cell r="A211" t="str">
            <v>2 S 01 101 29</v>
          </cell>
          <cell r="B211" t="str">
            <v>Esc. carga transp. mat 2a cat DMT 1400 a 1600m c/e</v>
          </cell>
          <cell r="E211" t="str">
            <v>m3</v>
          </cell>
          <cell r="F211">
            <v>7.08</v>
          </cell>
        </row>
        <row r="212">
          <cell r="A212" t="str">
            <v>2 S 01 101 30</v>
          </cell>
          <cell r="B212" t="str">
            <v>Esc. carga transp. mat 2a cat DMT 1600 a 1800m c/e</v>
          </cell>
          <cell r="E212" t="str">
            <v>m3</v>
          </cell>
          <cell r="F212">
            <v>7.19</v>
          </cell>
        </row>
        <row r="213">
          <cell r="A213" t="str">
            <v>2 S 01 101 31</v>
          </cell>
          <cell r="B213" t="str">
            <v>Esc. carga transp. mat 2a cat DMT 1800 a 2000m c/e</v>
          </cell>
          <cell r="E213" t="str">
            <v>m3</v>
          </cell>
          <cell r="F213">
            <v>7.51</v>
          </cell>
        </row>
        <row r="214">
          <cell r="A214" t="str">
            <v>2 S 01 101 32</v>
          </cell>
          <cell r="B214" t="str">
            <v>Esc. carga transp. mat 2a cat DMT 2000 a 3000m c/e</v>
          </cell>
          <cell r="E214" t="str">
            <v>m3</v>
          </cell>
          <cell r="F214">
            <v>8.44</v>
          </cell>
        </row>
        <row r="215">
          <cell r="A215" t="str">
            <v>2 S 01 101 33</v>
          </cell>
          <cell r="B215" t="str">
            <v>Esc. carga transp. mat 2a cat DMT 3000 a 5000m c/e</v>
          </cell>
          <cell r="E215" t="str">
            <v>m3</v>
          </cell>
          <cell r="F215">
            <v>10.84</v>
          </cell>
        </row>
        <row r="216">
          <cell r="A216" t="str">
            <v>2 S 01 102 01</v>
          </cell>
          <cell r="B216" t="str">
            <v>Esc. carga transp. mat 3a cat DMT até 50m</v>
          </cell>
          <cell r="E216" t="str">
            <v>m3</v>
          </cell>
          <cell r="F216">
            <v>17.61</v>
          </cell>
        </row>
        <row r="217">
          <cell r="A217" t="str">
            <v>2 S 01 102 02</v>
          </cell>
          <cell r="B217" t="str">
            <v>Esc. carga transp. mat 3a cat DMT 50 a 200m</v>
          </cell>
          <cell r="E217" t="str">
            <v>m3</v>
          </cell>
          <cell r="F217">
            <v>20.02</v>
          </cell>
        </row>
        <row r="218">
          <cell r="A218" t="str">
            <v>2 S 01 102 03</v>
          </cell>
          <cell r="B218" t="str">
            <v>Esc. carga transp. mat 3a cat DMT 200 a 400m</v>
          </cell>
          <cell r="E218" t="str">
            <v>m3</v>
          </cell>
          <cell r="F218">
            <v>20.54</v>
          </cell>
        </row>
        <row r="219">
          <cell r="A219" t="str">
            <v>2 S 01 102 04</v>
          </cell>
          <cell r="B219" t="str">
            <v>Esc. carga transp. mat 3a cat DMT 400 a 600m</v>
          </cell>
          <cell r="E219" t="str">
            <v>m3</v>
          </cell>
          <cell r="F219">
            <v>21.27</v>
          </cell>
        </row>
        <row r="220">
          <cell r="A220" t="str">
            <v>2 S 01 102 05</v>
          </cell>
          <cell r="B220" t="str">
            <v>Esc. carga transp. mat 3a cat DMT 600 a 800m</v>
          </cell>
          <cell r="E220" t="str">
            <v>m3</v>
          </cell>
          <cell r="F220">
            <v>21.79</v>
          </cell>
        </row>
        <row r="221">
          <cell r="A221" t="str">
            <v>2 S 01 102 06</v>
          </cell>
          <cell r="B221" t="str">
            <v>Esc. carga transp. mat 3a cat DMT 800 a 1000m</v>
          </cell>
          <cell r="E221" t="str">
            <v>m3</v>
          </cell>
          <cell r="F221">
            <v>22.31</v>
          </cell>
        </row>
        <row r="222">
          <cell r="A222" t="str">
            <v>2 S 01 102 07</v>
          </cell>
          <cell r="B222" t="str">
            <v>Esc. carga transp. mat 3a cat DMT 1000 a 1200m</v>
          </cell>
          <cell r="E222" t="str">
            <v>m3</v>
          </cell>
          <cell r="F222">
            <v>22.54</v>
          </cell>
        </row>
        <row r="223">
          <cell r="A223" t="str">
            <v>2 S 01 300 01</v>
          </cell>
          <cell r="B223" t="str">
            <v>Esc. carga transp. solos moles DMT 0 a 200m</v>
          </cell>
          <cell r="E223" t="str">
            <v>m3</v>
          </cell>
          <cell r="F223">
            <v>10.49</v>
          </cell>
        </row>
        <row r="224">
          <cell r="A224" t="str">
            <v>2 S 01 300 02</v>
          </cell>
          <cell r="B224" t="str">
            <v>Esc. carga transp. solos moles DMT 200 a 400m</v>
          </cell>
          <cell r="E224" t="str">
            <v>m3</v>
          </cell>
          <cell r="F224">
            <v>11.3</v>
          </cell>
        </row>
        <row r="225">
          <cell r="A225" t="str">
            <v>2 S 01 300 03</v>
          </cell>
          <cell r="B225" t="str">
            <v>Esc. carga transp. solos moles DMT 400 a 600m</v>
          </cell>
          <cell r="E225" t="str">
            <v>m3</v>
          </cell>
          <cell r="F225">
            <v>11.64</v>
          </cell>
        </row>
        <row r="226">
          <cell r="A226" t="str">
            <v>2 S 01 300 04</v>
          </cell>
          <cell r="B226" t="str">
            <v>Esc. carga transp. solos moles DMT 600 a 800m</v>
          </cell>
          <cell r="E226" t="str">
            <v>m3</v>
          </cell>
          <cell r="F226">
            <v>12.04</v>
          </cell>
        </row>
        <row r="227">
          <cell r="A227" t="str">
            <v>2 S 01 300 05</v>
          </cell>
          <cell r="B227" t="str">
            <v>Esc. carga transp. solos moles DMT 800 a 1000m</v>
          </cell>
          <cell r="E227" t="str">
            <v>m3</v>
          </cell>
          <cell r="F227">
            <v>12.8</v>
          </cell>
        </row>
        <row r="228">
          <cell r="A228" t="str">
            <v>2 S 01 510 00</v>
          </cell>
          <cell r="B228" t="str">
            <v>Compactação de aterros a 95% proctor normal</v>
          </cell>
          <cell r="E228" t="str">
            <v>m3</v>
          </cell>
          <cell r="F228">
            <v>1.56</v>
          </cell>
        </row>
        <row r="229">
          <cell r="A229" t="str">
            <v>2 S 01 511 00</v>
          </cell>
          <cell r="B229" t="str">
            <v>Compactação de aterros a 100% proctor normal</v>
          </cell>
          <cell r="E229" t="str">
            <v>m3</v>
          </cell>
          <cell r="F229">
            <v>1.81</v>
          </cell>
        </row>
        <row r="230">
          <cell r="A230" t="str">
            <v>2 S 01 512 01</v>
          </cell>
          <cell r="B230" t="str">
            <v>Construção de corpo de aterro em rocha</v>
          </cell>
          <cell r="E230" t="str">
            <v>m3</v>
          </cell>
          <cell r="F230">
            <v>5.1100000000000003</v>
          </cell>
        </row>
        <row r="231">
          <cell r="A231" t="str">
            <v>2 S 01 512 02</v>
          </cell>
          <cell r="B231" t="str">
            <v>Compactação de camada final de aterro de rocha</v>
          </cell>
          <cell r="E231" t="str">
            <v>m3</v>
          </cell>
          <cell r="F231">
            <v>13.4</v>
          </cell>
        </row>
        <row r="232">
          <cell r="A232" t="str">
            <v>2 S 01 513 01</v>
          </cell>
          <cell r="B232" t="str">
            <v>Compactação de material de "bota-fora"</v>
          </cell>
          <cell r="E232" t="str">
            <v>m3</v>
          </cell>
          <cell r="F232">
            <v>1.22</v>
          </cell>
        </row>
        <row r="233">
          <cell r="A233" t="str">
            <v>2 S 02 100 00</v>
          </cell>
          <cell r="B233" t="str">
            <v>Reforço do subleito</v>
          </cell>
          <cell r="E233" t="str">
            <v>m3</v>
          </cell>
          <cell r="F233">
            <v>8.2899999999999991</v>
          </cell>
        </row>
        <row r="234">
          <cell r="A234" t="str">
            <v>2 S 02 110 00</v>
          </cell>
          <cell r="B234" t="str">
            <v>Regularização do subleito</v>
          </cell>
          <cell r="E234" t="str">
            <v>m2</v>
          </cell>
          <cell r="F234">
            <v>0.48</v>
          </cell>
        </row>
        <row r="235">
          <cell r="A235" t="str">
            <v>2 S 02 110 01</v>
          </cell>
          <cell r="B235" t="str">
            <v>Regul. subleito c/ fres. corte contr.autom. greide</v>
          </cell>
          <cell r="E235" t="str">
            <v>m2</v>
          </cell>
          <cell r="F235">
            <v>0.75</v>
          </cell>
        </row>
        <row r="236">
          <cell r="A236" t="str">
            <v>2 S 02 200 00</v>
          </cell>
          <cell r="B236" t="str">
            <v>Sub-base solo estabilizado granul. s/ mistura</v>
          </cell>
          <cell r="E236" t="str">
            <v>m3</v>
          </cell>
          <cell r="F236">
            <v>8.2899999999999991</v>
          </cell>
        </row>
        <row r="237">
          <cell r="A237" t="str">
            <v>2 S 02 200 01</v>
          </cell>
          <cell r="B237" t="str">
            <v>Base solo estabilizado granul. s/ mistura</v>
          </cell>
          <cell r="E237" t="str">
            <v>m3</v>
          </cell>
          <cell r="F237">
            <v>8.2899999999999991</v>
          </cell>
        </row>
        <row r="238">
          <cell r="A238" t="str">
            <v>2 S 02 210 00</v>
          </cell>
          <cell r="B238" t="str">
            <v>Sub-base estab. granul. c/ mistura solo na pista</v>
          </cell>
          <cell r="E238" t="str">
            <v>m3</v>
          </cell>
          <cell r="F238">
            <v>8.93</v>
          </cell>
        </row>
        <row r="239">
          <cell r="A239" t="str">
            <v>2 S 02 210 01</v>
          </cell>
          <cell r="B239" t="str">
            <v>Sub-base estab. granul. c/ mist. solo-areia pista</v>
          </cell>
          <cell r="E239" t="str">
            <v>m3</v>
          </cell>
          <cell r="F239">
            <v>10.02</v>
          </cell>
        </row>
        <row r="240">
          <cell r="A240" t="str">
            <v>2 S 02 210 02</v>
          </cell>
          <cell r="B240" t="str">
            <v>Base estab.granul.c/ mist.solo - areia na pista</v>
          </cell>
          <cell r="E240" t="str">
            <v>m3</v>
          </cell>
          <cell r="F240">
            <v>10.02</v>
          </cell>
        </row>
        <row r="241">
          <cell r="A241" t="str">
            <v>2 S 02 220 00</v>
          </cell>
          <cell r="B241" t="str">
            <v>Base estab.granul.c/ mistura solo - brita</v>
          </cell>
          <cell r="E241" t="str">
            <v>m3</v>
          </cell>
          <cell r="F241">
            <v>27.11</v>
          </cell>
        </row>
        <row r="242">
          <cell r="A242" t="str">
            <v>2 S 02 230 00</v>
          </cell>
          <cell r="B242" t="str">
            <v>Base de brita graduada</v>
          </cell>
          <cell r="E242" t="str">
            <v>m3</v>
          </cell>
          <cell r="F242">
            <v>42.92</v>
          </cell>
        </row>
        <row r="243">
          <cell r="A243" t="str">
            <v>2 S 02 230 01</v>
          </cell>
          <cell r="B243" t="str">
            <v>Base brita grad. c/ dist. agreg. contr. de greide</v>
          </cell>
          <cell r="E243" t="str">
            <v>m3</v>
          </cell>
          <cell r="F243">
            <v>43.93</v>
          </cell>
        </row>
        <row r="244">
          <cell r="A244" t="str">
            <v>2 S 02 231 00</v>
          </cell>
          <cell r="B244" t="str">
            <v>Base de macadame hidráulico</v>
          </cell>
          <cell r="E244" t="str">
            <v>m3</v>
          </cell>
          <cell r="F244">
            <v>37.630000000000003</v>
          </cell>
        </row>
        <row r="245">
          <cell r="A245" t="str">
            <v>2 S 02 241 01</v>
          </cell>
          <cell r="B245" t="str">
            <v>Base de solo cimento c/ mistura em usina</v>
          </cell>
          <cell r="E245" t="str">
            <v>m3</v>
          </cell>
          <cell r="F245">
            <v>109.32</v>
          </cell>
        </row>
        <row r="246">
          <cell r="A246" t="str">
            <v>2 S 02 243 01</v>
          </cell>
          <cell r="B246" t="str">
            <v>Sub-base de solo melhor. c/ cimento mist. em usina</v>
          </cell>
          <cell r="E246" t="str">
            <v>m3</v>
          </cell>
          <cell r="F246">
            <v>62.57</v>
          </cell>
        </row>
        <row r="247">
          <cell r="A247" t="str">
            <v>2 S 02 300 00</v>
          </cell>
          <cell r="B247" t="str">
            <v>Imprimação</v>
          </cell>
          <cell r="E247" t="str">
            <v>m2</v>
          </cell>
          <cell r="F247">
            <v>0.14000000000000001</v>
          </cell>
        </row>
        <row r="248">
          <cell r="A248" t="str">
            <v>2 S 02 400 00</v>
          </cell>
          <cell r="B248" t="str">
            <v>Pintura de ligação</v>
          </cell>
          <cell r="E248" t="str">
            <v>m2</v>
          </cell>
          <cell r="F248">
            <v>0.1</v>
          </cell>
        </row>
        <row r="249">
          <cell r="A249" t="str">
            <v>2 S 02 500 00</v>
          </cell>
          <cell r="B249" t="str">
            <v>Tratamento superficial simples c/ cap</v>
          </cell>
          <cell r="E249" t="str">
            <v>m2</v>
          </cell>
          <cell r="F249">
            <v>0.49</v>
          </cell>
        </row>
        <row r="250">
          <cell r="A250" t="str">
            <v>2 S 02 500 01</v>
          </cell>
          <cell r="B250" t="str">
            <v>Tratamento superficial simples c/ emulsão</v>
          </cell>
          <cell r="E250" t="str">
            <v>m2</v>
          </cell>
          <cell r="F250">
            <v>0.46</v>
          </cell>
        </row>
        <row r="251">
          <cell r="A251" t="str">
            <v>2 S 02 500 02</v>
          </cell>
          <cell r="B251" t="str">
            <v>Tratamento superficial simples c/ banho diluído</v>
          </cell>
          <cell r="E251" t="str">
            <v>m2</v>
          </cell>
          <cell r="F251">
            <v>0.53</v>
          </cell>
        </row>
        <row r="252">
          <cell r="A252" t="str">
            <v>2 S 02 501 00</v>
          </cell>
          <cell r="B252" t="str">
            <v>Tratamento superficial duplo c/ cap</v>
          </cell>
          <cell r="E252" t="str">
            <v>m2</v>
          </cell>
          <cell r="F252">
            <v>1.45</v>
          </cell>
        </row>
        <row r="253">
          <cell r="A253" t="str">
            <v>2 S 02 501 01</v>
          </cell>
          <cell r="B253" t="str">
            <v>Tratamento superficial duplo c/ emulsão</v>
          </cell>
          <cell r="E253" t="str">
            <v>m2</v>
          </cell>
          <cell r="F253">
            <v>1.44</v>
          </cell>
        </row>
        <row r="254">
          <cell r="A254" t="str">
            <v>2 S 02 501 02</v>
          </cell>
          <cell r="B254" t="str">
            <v>Tratamento superficial duplo c/ banho diluído</v>
          </cell>
          <cell r="E254" t="str">
            <v>m2</v>
          </cell>
          <cell r="F254">
            <v>1.6</v>
          </cell>
        </row>
        <row r="255">
          <cell r="A255" t="str">
            <v>2 S 02 502 00</v>
          </cell>
          <cell r="B255" t="str">
            <v>Tratamento superficial triplo c/ cap</v>
          </cell>
          <cell r="E255" t="str">
            <v>m2</v>
          </cell>
          <cell r="F255">
            <v>2.08</v>
          </cell>
        </row>
        <row r="256">
          <cell r="A256" t="str">
            <v>2 S 02 502 01</v>
          </cell>
          <cell r="B256" t="str">
            <v>Tratamento superficial triplo c/ emulsão</v>
          </cell>
          <cell r="E256" t="str">
            <v>m2</v>
          </cell>
          <cell r="F256">
            <v>2.1</v>
          </cell>
        </row>
        <row r="257">
          <cell r="A257" t="str">
            <v>2 S 02 502 02</v>
          </cell>
          <cell r="B257" t="str">
            <v>Tratamento superficial triplo c/ banho diluído</v>
          </cell>
          <cell r="E257" t="str">
            <v>m2</v>
          </cell>
          <cell r="F257">
            <v>2.29</v>
          </cell>
        </row>
        <row r="258">
          <cell r="A258" t="str">
            <v>2 S 02 530 00</v>
          </cell>
          <cell r="B258" t="str">
            <v>Pré-misturado a frio</v>
          </cell>
          <cell r="E258" t="str">
            <v>m3</v>
          </cell>
          <cell r="F258">
            <v>59.33</v>
          </cell>
        </row>
        <row r="259">
          <cell r="A259" t="str">
            <v>2 S 02 531 00</v>
          </cell>
          <cell r="B259" t="str">
            <v>Macadame betuminoso por penetração</v>
          </cell>
          <cell r="E259" t="str">
            <v>m3</v>
          </cell>
          <cell r="F259">
            <v>51.03</v>
          </cell>
        </row>
        <row r="260">
          <cell r="A260" t="str">
            <v>2 S 02 532 00</v>
          </cell>
          <cell r="B260" t="str">
            <v>Areia-asfalto a quente</v>
          </cell>
          <cell r="E260" t="str">
            <v>t</v>
          </cell>
          <cell r="F260">
            <v>38.67</v>
          </cell>
        </row>
        <row r="261">
          <cell r="A261" t="str">
            <v>2 S 02 540 01</v>
          </cell>
          <cell r="B261" t="str">
            <v>Conc. betuminoso usinado a quente - capa rolamento</v>
          </cell>
          <cell r="E261" t="str">
            <v>t</v>
          </cell>
          <cell r="F261">
            <v>34.15</v>
          </cell>
        </row>
        <row r="262">
          <cell r="A262" t="str">
            <v>2 S 02 540 02</v>
          </cell>
          <cell r="B262" t="str">
            <v>Concreto betuminoso usinado a quente - "binder"</v>
          </cell>
          <cell r="E262" t="str">
            <v>t</v>
          </cell>
          <cell r="F262">
            <v>33.619999999999997</v>
          </cell>
        </row>
        <row r="263">
          <cell r="A263" t="str">
            <v>2 S 02 603 00</v>
          </cell>
          <cell r="B263" t="str">
            <v>Sub-base de concreto rolado</v>
          </cell>
          <cell r="E263" t="str">
            <v>m3</v>
          </cell>
          <cell r="F263">
            <v>108.71</v>
          </cell>
        </row>
        <row r="264">
          <cell r="A264" t="str">
            <v>2 S 02 604 00</v>
          </cell>
          <cell r="B264" t="str">
            <v>Sub-base de concreto de cimento portland</v>
          </cell>
          <cell r="E264" t="str">
            <v>m3</v>
          </cell>
          <cell r="F264">
            <v>136.71</v>
          </cell>
        </row>
        <row r="265">
          <cell r="A265" t="str">
            <v>2 S 02 606 00</v>
          </cell>
          <cell r="B265" t="str">
            <v>Concreto de cimento portland com fôrma deslizante</v>
          </cell>
          <cell r="E265" t="str">
            <v>m3</v>
          </cell>
          <cell r="F265">
            <v>283.45999999999998</v>
          </cell>
        </row>
        <row r="266">
          <cell r="A266" t="str">
            <v>2 S 02 607 00</v>
          </cell>
          <cell r="B266" t="str">
            <v>Concreto cimento portland c/ equip. pequeno porte</v>
          </cell>
          <cell r="E266" t="str">
            <v>m3</v>
          </cell>
          <cell r="F266">
            <v>309.39999999999998</v>
          </cell>
        </row>
        <row r="267">
          <cell r="A267" t="str">
            <v>2 S 02 700 01</v>
          </cell>
          <cell r="B267" t="str">
            <v>Execução pavim. c/ peças pré-moldadas concr.</v>
          </cell>
          <cell r="E267" t="str">
            <v>m2</v>
          </cell>
          <cell r="F267">
            <v>53.64</v>
          </cell>
        </row>
        <row r="268">
          <cell r="A268" t="str">
            <v>2 S 02 702 00</v>
          </cell>
          <cell r="B268" t="str">
            <v>Limpeza e enchimento de junta de pavimento de conc</v>
          </cell>
          <cell r="E268" t="str">
            <v>m</v>
          </cell>
          <cell r="F268">
            <v>2.64</v>
          </cell>
        </row>
        <row r="269">
          <cell r="A269" t="str">
            <v>2 S 03 000 02</v>
          </cell>
          <cell r="B269" t="str">
            <v>Escavação manual de cavas em material 1a cat</v>
          </cell>
          <cell r="E269" t="str">
            <v>m3</v>
          </cell>
          <cell r="F269">
            <v>26.31</v>
          </cell>
        </row>
        <row r="270">
          <cell r="A270" t="str">
            <v>2 S 03 000 03</v>
          </cell>
          <cell r="B270" t="str">
            <v>Escavação manual de cavas em material 2a cat</v>
          </cell>
          <cell r="E270" t="str">
            <v>m3</v>
          </cell>
          <cell r="F270">
            <v>35.08</v>
          </cell>
        </row>
        <row r="271">
          <cell r="A271" t="str">
            <v>2 S 03 010 01</v>
          </cell>
          <cell r="B271" t="str">
            <v>Escavação em cavas de fundação com esgotamento</v>
          </cell>
          <cell r="E271" t="str">
            <v>m3</v>
          </cell>
          <cell r="F271">
            <v>29.91</v>
          </cell>
        </row>
        <row r="272">
          <cell r="A272" t="str">
            <v>2 S 03 119 01</v>
          </cell>
          <cell r="B272" t="str">
            <v>Escoramento com madeira de OAE</v>
          </cell>
          <cell r="E272" t="str">
            <v>m3</v>
          </cell>
          <cell r="F272">
            <v>21</v>
          </cell>
        </row>
        <row r="273">
          <cell r="A273" t="str">
            <v>2 S 03 300 01</v>
          </cell>
          <cell r="B273" t="str">
            <v>Confecção e lançamento concr. magro em betoneira</v>
          </cell>
          <cell r="E273" t="str">
            <v>m3</v>
          </cell>
          <cell r="F273">
            <v>180.91</v>
          </cell>
        </row>
        <row r="274">
          <cell r="A274" t="str">
            <v>2 S 03 321 00</v>
          </cell>
          <cell r="B274" t="str">
            <v>Conc.estr.fck=8 MPa-contr.raz.uso ger.conf. e lanç</v>
          </cell>
          <cell r="E274" t="str">
            <v>m3</v>
          </cell>
          <cell r="F274">
            <v>215.84</v>
          </cell>
        </row>
        <row r="275">
          <cell r="A275" t="str">
            <v>2 S 03 322 00</v>
          </cell>
          <cell r="B275" t="str">
            <v>Conc.estr.fck=10 MPa-contr.raz.uso ger.conf.e lanç</v>
          </cell>
          <cell r="E275" t="str">
            <v>m3</v>
          </cell>
          <cell r="F275">
            <v>227.71</v>
          </cell>
        </row>
        <row r="276">
          <cell r="A276" t="str">
            <v>2 S 03 323 00</v>
          </cell>
          <cell r="B276" t="str">
            <v>Conc.estr.fck=12 MPa-contr.raz.uso ger.conf.e lanç</v>
          </cell>
          <cell r="E276" t="str">
            <v>m3</v>
          </cell>
          <cell r="F276">
            <v>240.46</v>
          </cell>
        </row>
        <row r="277">
          <cell r="A277" t="str">
            <v>2 S 03 324 00</v>
          </cell>
          <cell r="B277" t="str">
            <v>Conc.estr.fck=15 MPa-contr.raz.uso ger.conf.e lanç</v>
          </cell>
          <cell r="E277" t="str">
            <v>m3</v>
          </cell>
          <cell r="F277">
            <v>253.88</v>
          </cell>
        </row>
        <row r="278">
          <cell r="A278" t="str">
            <v>2 S 03 324 01</v>
          </cell>
          <cell r="B278" t="str">
            <v>Conc.estr.fck=15 MPa-contr.raz.c/adit.conf. e lanç</v>
          </cell>
          <cell r="E278" t="str">
            <v>m3</v>
          </cell>
          <cell r="F278">
            <v>234.5</v>
          </cell>
        </row>
        <row r="279">
          <cell r="A279" t="str">
            <v>2 S 03 325 00</v>
          </cell>
          <cell r="B279" t="str">
            <v>Conc.estr.fck=18 MPa-contr.raz.uso ger.conf.e lanç</v>
          </cell>
          <cell r="E279" t="str">
            <v>m3</v>
          </cell>
          <cell r="F279">
            <v>267.14</v>
          </cell>
        </row>
        <row r="280">
          <cell r="A280" t="str">
            <v>2 S 03 325 01</v>
          </cell>
          <cell r="B280" t="str">
            <v>Conc.estr.fck=18 MPa-contr.raz.c/adit.conf. e lanç</v>
          </cell>
          <cell r="E280" t="str">
            <v>m3</v>
          </cell>
          <cell r="F280">
            <v>246.77</v>
          </cell>
        </row>
        <row r="281">
          <cell r="A281" t="str">
            <v>2 S 03 326 00</v>
          </cell>
          <cell r="B281" t="str">
            <v>Conc.estr.fck=20 MPa-contr.raz.uso ger.conf.e lanç</v>
          </cell>
          <cell r="E281" t="str">
            <v>m3</v>
          </cell>
          <cell r="F281">
            <v>277.97000000000003</v>
          </cell>
        </row>
        <row r="282">
          <cell r="A282" t="str">
            <v>2 S 03 326 01</v>
          </cell>
          <cell r="B282" t="str">
            <v>Conc.estr.fck=20 MPa-contr.raz.c/adit.conf. e lanç</v>
          </cell>
          <cell r="E282" t="str">
            <v>m3</v>
          </cell>
          <cell r="F282">
            <v>257.87</v>
          </cell>
        </row>
        <row r="283">
          <cell r="A283" t="str">
            <v>2 S 03 327 00</v>
          </cell>
          <cell r="B283" t="str">
            <v>Conc.estr.fck=22 MPa-contr.raz.uso ger.conf.e lanç</v>
          </cell>
          <cell r="E283" t="str">
            <v>m3</v>
          </cell>
          <cell r="F283">
            <v>290.72000000000003</v>
          </cell>
        </row>
        <row r="284">
          <cell r="A284" t="str">
            <v>2 S 03 328 00</v>
          </cell>
          <cell r="B284" t="str">
            <v>Conc.estr.fck=24 MPa-contr.raz.uso ger.conf.e lanç</v>
          </cell>
          <cell r="E284" t="str">
            <v>m3</v>
          </cell>
          <cell r="F284">
            <v>303.72000000000003</v>
          </cell>
        </row>
        <row r="285">
          <cell r="A285" t="str">
            <v>2 S 03 329 00</v>
          </cell>
          <cell r="B285" t="str">
            <v>Conc.estr.fck=25 MPa-contr.raz.c/adit.conf. e lanç</v>
          </cell>
          <cell r="E285" t="str">
            <v>m3</v>
          </cell>
          <cell r="F285">
            <v>282.39999999999998</v>
          </cell>
        </row>
        <row r="286">
          <cell r="A286" t="str">
            <v>2 S 03 329 01</v>
          </cell>
          <cell r="B286" t="str">
            <v>Conc.estr.fck=26 MPa-contr.raz.uso ger.conf.e lanç</v>
          </cell>
          <cell r="E286" t="str">
            <v>m3</v>
          </cell>
          <cell r="F286">
            <v>315.58</v>
          </cell>
        </row>
        <row r="287">
          <cell r="A287" t="str">
            <v>2 S 03 329 02</v>
          </cell>
          <cell r="B287" t="str">
            <v>Conc.estr.fck=30 MPa-contr.raz.uso ger.conf.e lanç</v>
          </cell>
          <cell r="E287" t="str">
            <v>m3</v>
          </cell>
          <cell r="F287">
            <v>327.2</v>
          </cell>
        </row>
        <row r="288">
          <cell r="A288" t="str">
            <v>2 S 03 329 03</v>
          </cell>
          <cell r="B288" t="str">
            <v>Conc.estr.fck=30 MPa-contr.raz.uso ger.conf.e lanç</v>
          </cell>
          <cell r="E288" t="str">
            <v>m3</v>
          </cell>
          <cell r="F288">
            <v>304.86</v>
          </cell>
        </row>
        <row r="289">
          <cell r="A289" t="str">
            <v>2 S 03 329 04</v>
          </cell>
          <cell r="B289" t="str">
            <v>Conc.estr.fck=35 MPa-contr.raz.c/adit.conf. e lanç</v>
          </cell>
          <cell r="E289" t="str">
            <v>m3</v>
          </cell>
          <cell r="F289">
            <v>327.78</v>
          </cell>
        </row>
        <row r="290">
          <cell r="A290" t="str">
            <v>2 S 03 370 00</v>
          </cell>
          <cell r="B290" t="str">
            <v>Forma comum de madeira</v>
          </cell>
          <cell r="E290" t="str">
            <v>m2</v>
          </cell>
          <cell r="F290">
            <v>30.53</v>
          </cell>
        </row>
        <row r="291">
          <cell r="A291" t="str">
            <v>2 S 03 371 01</v>
          </cell>
          <cell r="B291" t="str">
            <v>Forma de placa compensada resinada</v>
          </cell>
          <cell r="E291" t="str">
            <v>m2</v>
          </cell>
          <cell r="F291">
            <v>24.24</v>
          </cell>
        </row>
        <row r="292">
          <cell r="A292" t="str">
            <v>2 S 03 371 02</v>
          </cell>
          <cell r="B292" t="str">
            <v>Forma de placa compensada plastificada</v>
          </cell>
          <cell r="E292" t="str">
            <v>m2</v>
          </cell>
          <cell r="F292">
            <v>26.83</v>
          </cell>
        </row>
        <row r="293">
          <cell r="A293" t="str">
            <v>2 S 03 372 01</v>
          </cell>
          <cell r="B293" t="str">
            <v>Formas para tubulão</v>
          </cell>
          <cell r="E293" t="str">
            <v>m2</v>
          </cell>
          <cell r="F293">
            <v>15.4</v>
          </cell>
        </row>
        <row r="294">
          <cell r="A294" t="str">
            <v>2 S 03 401 01</v>
          </cell>
          <cell r="B294" t="str">
            <v>Estaca tipo Franki D=350 mm</v>
          </cell>
          <cell r="E294" t="str">
            <v>m</v>
          </cell>
          <cell r="F294">
            <v>125.92</v>
          </cell>
        </row>
        <row r="295">
          <cell r="A295" t="str">
            <v>2 S 03 401 02</v>
          </cell>
          <cell r="B295" t="str">
            <v>Estaca tipo Franki D=400 mm</v>
          </cell>
          <cell r="E295" t="str">
            <v>m</v>
          </cell>
          <cell r="F295">
            <v>138.46</v>
          </cell>
        </row>
        <row r="296">
          <cell r="A296" t="str">
            <v>2 S 03 401 03</v>
          </cell>
          <cell r="B296" t="str">
            <v>Estaca tipo Franki D=520 mm</v>
          </cell>
          <cell r="E296" t="str">
            <v>m</v>
          </cell>
          <cell r="F296">
            <v>190.99</v>
          </cell>
        </row>
        <row r="297">
          <cell r="A297" t="str">
            <v>2 S 03 401 04</v>
          </cell>
          <cell r="B297" t="str">
            <v>Estaca tipo Franki D=600 mm</v>
          </cell>
          <cell r="E297" t="str">
            <v>m</v>
          </cell>
          <cell r="F297">
            <v>238.61</v>
          </cell>
        </row>
        <row r="298">
          <cell r="A298" t="str">
            <v>2 S 03 402 01</v>
          </cell>
          <cell r="B298" t="str">
            <v>Cravação estacas pré-mold. de concreto 30 x 30 cm</v>
          </cell>
          <cell r="E298" t="str">
            <v>m</v>
          </cell>
          <cell r="F298">
            <v>127.15</v>
          </cell>
        </row>
        <row r="299">
          <cell r="A299" t="str">
            <v>2 S 03 404 01</v>
          </cell>
          <cell r="B299" t="str">
            <v>Forn. e crav. estacas perfil met. I de 10" simples</v>
          </cell>
          <cell r="E299" t="str">
            <v>m</v>
          </cell>
          <cell r="F299">
            <v>260.58999999999997</v>
          </cell>
        </row>
        <row r="300">
          <cell r="A300" t="str">
            <v>2 S 03 404 04</v>
          </cell>
          <cell r="B300" t="str">
            <v>Forn. e crav. estacas perfil met. I de 10" duplo</v>
          </cell>
          <cell r="E300" t="str">
            <v>m</v>
          </cell>
          <cell r="F300">
            <v>403.83</v>
          </cell>
        </row>
        <row r="301">
          <cell r="A301" t="str">
            <v>2 S 03 404 11</v>
          </cell>
          <cell r="B301" t="str">
            <v>Cravação estacas met. trilhos soldados - estrela</v>
          </cell>
          <cell r="E301" t="str">
            <v>m</v>
          </cell>
          <cell r="F301">
            <v>266.54000000000002</v>
          </cell>
        </row>
        <row r="302">
          <cell r="A302" t="str">
            <v>2 S 03 410 01</v>
          </cell>
          <cell r="B302" t="str">
            <v>Tubulão a céu aberto diâmetro externo = 1,00 m</v>
          </cell>
          <cell r="E302" t="str">
            <v>m</v>
          </cell>
          <cell r="F302">
            <v>773.36</v>
          </cell>
        </row>
        <row r="303">
          <cell r="A303" t="str">
            <v>2 S 03 410 11</v>
          </cell>
          <cell r="B303" t="str">
            <v>Tubulão a céu aberto diâmetro externo = 1,20 m</v>
          </cell>
          <cell r="E303" t="str">
            <v>m</v>
          </cell>
          <cell r="F303">
            <v>1002.96</v>
          </cell>
        </row>
        <row r="304">
          <cell r="A304" t="str">
            <v>2 S 03 410 21</v>
          </cell>
          <cell r="B304" t="str">
            <v>Tubulão a céu aberto diâmetro externo = 1,40 m</v>
          </cell>
          <cell r="E304" t="str">
            <v>m</v>
          </cell>
          <cell r="F304">
            <v>1253.0999999999999</v>
          </cell>
        </row>
        <row r="305">
          <cell r="A305" t="str">
            <v>2 S 03 410 31</v>
          </cell>
          <cell r="B305" t="str">
            <v>Tubulão a céu aberto diâmetro externo = 1,60 m</v>
          </cell>
          <cell r="E305" t="str">
            <v>m</v>
          </cell>
          <cell r="F305">
            <v>1513.82</v>
          </cell>
        </row>
        <row r="306">
          <cell r="A306" t="str">
            <v>2 S 03 410 41</v>
          </cell>
          <cell r="B306" t="str">
            <v>Tubulão a céu aberto diâmetro externo = 1,80 m</v>
          </cell>
          <cell r="E306" t="str">
            <v>m</v>
          </cell>
          <cell r="F306">
            <v>1826.88</v>
          </cell>
        </row>
        <row r="307">
          <cell r="A307" t="str">
            <v>2 S 03 410 51</v>
          </cell>
          <cell r="B307" t="str">
            <v>Tubulão a céu aberto diâmetro externo = 2,00 m</v>
          </cell>
          <cell r="E307" t="str">
            <v>m</v>
          </cell>
          <cell r="F307">
            <v>2174.0300000000002</v>
          </cell>
        </row>
        <row r="308">
          <cell r="A308" t="str">
            <v>2 S 03 410 61</v>
          </cell>
          <cell r="B308" t="str">
            <v>Tubulão a céu aberto diâmetro externo = 2,20 m</v>
          </cell>
          <cell r="E308" t="str">
            <v>m</v>
          </cell>
          <cell r="F308">
            <v>2588.98</v>
          </cell>
        </row>
        <row r="309">
          <cell r="A309" t="str">
            <v>2 S 03 411 11</v>
          </cell>
          <cell r="B309" t="str">
            <v>Tub.ar comp.D=1,2 m prof.até 12 m lâmina d'água LF</v>
          </cell>
          <cell r="E309" t="str">
            <v>m</v>
          </cell>
          <cell r="F309">
            <v>2381.86</v>
          </cell>
        </row>
        <row r="310">
          <cell r="A310" t="str">
            <v>2 S 03 411 12</v>
          </cell>
          <cell r="B310" t="str">
            <v>Tub.ar comp.D=1,2 m prof. 12/18 m lâmina d'água LF</v>
          </cell>
          <cell r="E310" t="str">
            <v>m</v>
          </cell>
          <cell r="F310">
            <v>2648.55</v>
          </cell>
        </row>
        <row r="311">
          <cell r="A311" t="str">
            <v>2 S 03 411 13</v>
          </cell>
          <cell r="B311" t="str">
            <v>Tub.ar comp.D=1,2 m prof. 18/24 m lâmina d'água LF</v>
          </cell>
          <cell r="E311" t="str">
            <v>m</v>
          </cell>
          <cell r="F311">
            <v>2937.19</v>
          </cell>
        </row>
        <row r="312">
          <cell r="A312" t="str">
            <v>2 S 03 411 14</v>
          </cell>
          <cell r="B312" t="str">
            <v>Tub.ar comp.D=1,2 m prof. 24/27 m lâmina d'água LF</v>
          </cell>
          <cell r="E312" t="str">
            <v>m</v>
          </cell>
          <cell r="F312">
            <v>3358.9</v>
          </cell>
        </row>
        <row r="313">
          <cell r="A313" t="str">
            <v>2 S 03 411 15</v>
          </cell>
          <cell r="B313" t="str">
            <v>Tub.ar.comp.D=1,2 m prof. 27/31 m lâmina d'água LF</v>
          </cell>
          <cell r="E313" t="str">
            <v>m</v>
          </cell>
          <cell r="F313">
            <v>3944.44</v>
          </cell>
        </row>
        <row r="314">
          <cell r="A314" t="str">
            <v>2 S 03 411 21</v>
          </cell>
          <cell r="B314" t="str">
            <v>Tub.ar.comp.D=1,4 m prof.até 12 m lâmina d'água LF</v>
          </cell>
          <cell r="E314" t="str">
            <v>m</v>
          </cell>
          <cell r="F314">
            <v>3082.9</v>
          </cell>
        </row>
        <row r="315">
          <cell r="A315" t="str">
            <v>2 S 03 411 22</v>
          </cell>
          <cell r="B315" t="str">
            <v>Tub.ar comp.D=1,4 m prof. 12/18 m lâmina d'água LF</v>
          </cell>
          <cell r="E315" t="str">
            <v>m</v>
          </cell>
          <cell r="F315">
            <v>3441.26</v>
          </cell>
        </row>
        <row r="316">
          <cell r="A316" t="str">
            <v>2 S 03 411 23</v>
          </cell>
          <cell r="B316" t="str">
            <v>Tub.ar comp.D=1,4 m prof. 18/24 m lâmina d'água LF</v>
          </cell>
          <cell r="E316" t="str">
            <v>m</v>
          </cell>
          <cell r="F316">
            <v>3828.28</v>
          </cell>
        </row>
        <row r="317">
          <cell r="A317" t="str">
            <v>2 S 03 411 24</v>
          </cell>
          <cell r="B317" t="str">
            <v>Tub.ar comp.D=1,4 m prof. 24/27 m lâmina d'água LF</v>
          </cell>
          <cell r="E317" t="str">
            <v>m</v>
          </cell>
          <cell r="F317">
            <v>4394.09</v>
          </cell>
        </row>
        <row r="318">
          <cell r="A318" t="str">
            <v>2 S 03 411 25</v>
          </cell>
          <cell r="B318" t="str">
            <v>Tub.ar comp.D=1,4 m prof. 27/31 m lâmina d'água LF</v>
          </cell>
          <cell r="E318" t="str">
            <v>m</v>
          </cell>
          <cell r="F318">
            <v>5346.16</v>
          </cell>
        </row>
        <row r="319">
          <cell r="A319" t="str">
            <v>2 S 03 411 31</v>
          </cell>
          <cell r="B319" t="str">
            <v>Tub.ar comp.D=1,6 m prof.até 12 m lâmina d'água LF</v>
          </cell>
          <cell r="E319" t="str">
            <v>m</v>
          </cell>
          <cell r="F319">
            <v>3921.04</v>
          </cell>
        </row>
        <row r="320">
          <cell r="A320" t="str">
            <v>2 S 03 411 32</v>
          </cell>
          <cell r="B320" t="str">
            <v>Tub.ar comp.D=1,6 m prof. 12/18 m lâmina d'água LF</v>
          </cell>
          <cell r="E320" t="str">
            <v>m</v>
          </cell>
          <cell r="F320">
            <v>4394.1899999999996</v>
          </cell>
        </row>
        <row r="321">
          <cell r="A321" t="str">
            <v>2 S 03 411 33</v>
          </cell>
          <cell r="B321" t="str">
            <v>Tub.ar comp.D=1,6 m prof. 18/24 m lâmina d'água LF</v>
          </cell>
          <cell r="E321" t="str">
            <v>m</v>
          </cell>
          <cell r="F321">
            <v>4905.6000000000004</v>
          </cell>
        </row>
        <row r="322">
          <cell r="A322" t="str">
            <v>2 S 03 411 34</v>
          </cell>
          <cell r="B322" t="str">
            <v>Tub.ar comp.D=1,6 m prof. 24/27 m lâmina d'água LF</v>
          </cell>
          <cell r="E322" t="str">
            <v>m</v>
          </cell>
          <cell r="F322">
            <v>5653.63</v>
          </cell>
        </row>
        <row r="323">
          <cell r="A323" t="str">
            <v>2 S 03 411 35</v>
          </cell>
          <cell r="B323" t="str">
            <v>Tub.ar comp.D=1,6 m prof. 27/31 m lâmina d'água LF</v>
          </cell>
          <cell r="E323" t="str">
            <v>m</v>
          </cell>
          <cell r="F323">
            <v>6911.34</v>
          </cell>
        </row>
        <row r="324">
          <cell r="A324" t="str">
            <v>2 S 03 411 41</v>
          </cell>
          <cell r="B324" t="str">
            <v>Tub.ar comp.D=1,8 m prof.até 12 m lâmina d'água LF</v>
          </cell>
          <cell r="E324" t="str">
            <v>m</v>
          </cell>
          <cell r="F324">
            <v>4925.0200000000004</v>
          </cell>
        </row>
        <row r="325">
          <cell r="A325" t="str">
            <v>2 S 03 411 42</v>
          </cell>
          <cell r="B325" t="str">
            <v>Tub.ar comp.D=1,8 m prof. 12/18 m lâmina d'água LF</v>
          </cell>
          <cell r="E325" t="str">
            <v>m</v>
          </cell>
          <cell r="F325">
            <v>5532.88</v>
          </cell>
        </row>
        <row r="326">
          <cell r="A326" t="str">
            <v>2 S 03 411 43</v>
          </cell>
          <cell r="B326" t="str">
            <v>Tub.ar comp.D=1,8 m prof. 18/24 m lâmina d'água LF</v>
          </cell>
          <cell r="E326" t="str">
            <v>m</v>
          </cell>
          <cell r="F326">
            <v>6193.77</v>
          </cell>
        </row>
        <row r="327">
          <cell r="A327" t="str">
            <v>2 S 03 411 44</v>
          </cell>
          <cell r="B327" t="str">
            <v>Tub.ar comp.D=1,8 m prof. 24/27 m lâmina d'água LF</v>
          </cell>
          <cell r="E327" t="str">
            <v>m</v>
          </cell>
          <cell r="F327">
            <v>7163.5</v>
          </cell>
        </row>
        <row r="328">
          <cell r="A328" t="str">
            <v>2 S 03 411 45</v>
          </cell>
          <cell r="B328" t="str">
            <v>Tub.ar comp.D=1,8 m prof. 27/31 m lâmina d'água LF</v>
          </cell>
          <cell r="E328" t="str">
            <v>m</v>
          </cell>
          <cell r="F328">
            <v>8788.49</v>
          </cell>
        </row>
        <row r="329">
          <cell r="A329" t="str">
            <v>2 S 03 411 51</v>
          </cell>
          <cell r="B329" t="str">
            <v>Tub.ar comp.D=2,0 m até 12 m lâmina d'água LF</v>
          </cell>
          <cell r="E329" t="str">
            <v>m</v>
          </cell>
          <cell r="F329">
            <v>5872.03</v>
          </cell>
        </row>
        <row r="330">
          <cell r="A330" t="str">
            <v>2 S 03 411 52</v>
          </cell>
          <cell r="B330" t="str">
            <v>Tub.ar comp.D=2,0 m prof. 12/18 m lâmina d'água LF</v>
          </cell>
          <cell r="E330" t="str">
            <v>m</v>
          </cell>
          <cell r="F330">
            <v>6605.12</v>
          </cell>
        </row>
        <row r="331">
          <cell r="A331" t="str">
            <v>2 S 03 411 53</v>
          </cell>
          <cell r="B331" t="str">
            <v>Tub.ar comp.D=2,0 m prof.18/24 m lâmina d'água LF</v>
          </cell>
          <cell r="E331" t="str">
            <v>m</v>
          </cell>
          <cell r="F331">
            <v>7430.86</v>
          </cell>
        </row>
        <row r="332">
          <cell r="A332" t="str">
            <v>2 S 03 411 54</v>
          </cell>
          <cell r="B332" t="str">
            <v>Tub.ar comp.D=2,0 m prof.24/27 m lâmina d'água LF</v>
          </cell>
          <cell r="E332" t="str">
            <v>m</v>
          </cell>
          <cell r="F332">
            <v>8557.61</v>
          </cell>
        </row>
        <row r="333">
          <cell r="A333" t="str">
            <v>2 S 03 411 55</v>
          </cell>
          <cell r="B333" t="str">
            <v>Tub.ar comp.D=2,0 m prof.27/31 m lâmina d'água LF</v>
          </cell>
          <cell r="E333" t="str">
            <v>m</v>
          </cell>
          <cell r="F333">
            <v>10507.63</v>
          </cell>
        </row>
        <row r="334">
          <cell r="A334" t="str">
            <v>2 S 03 411 61</v>
          </cell>
          <cell r="B334" t="str">
            <v>Tub.ar comp.D=2,2 m prof.até 12 m lâmina d'água LF</v>
          </cell>
          <cell r="E334" t="str">
            <v>m</v>
          </cell>
          <cell r="F334">
            <v>7211.43</v>
          </cell>
        </row>
        <row r="335">
          <cell r="A335" t="str">
            <v>2 S 03 411 62</v>
          </cell>
          <cell r="B335" t="str">
            <v>Tub.ar comp.D=2,2 m prof.12/18 m lâmina d'água LF</v>
          </cell>
          <cell r="E335" t="str">
            <v>m</v>
          </cell>
          <cell r="F335">
            <v>8127.56</v>
          </cell>
        </row>
        <row r="336">
          <cell r="A336" t="str">
            <v>2 S 03 411 63</v>
          </cell>
          <cell r="B336" t="str">
            <v>Tub.ar comp.D=2,2 m prof.18/24 m lâmina d'água LF</v>
          </cell>
          <cell r="E336" t="str">
            <v>m</v>
          </cell>
          <cell r="F336">
            <v>9120.11</v>
          </cell>
        </row>
        <row r="337">
          <cell r="A337" t="str">
            <v>2 S 03 411 64</v>
          </cell>
          <cell r="B337" t="str">
            <v>Tub.ar comp.D=2,2 m prof.24/27 m lâmina d'água LF</v>
          </cell>
          <cell r="E337" t="str">
            <v>m</v>
          </cell>
          <cell r="F337">
            <v>10568.89</v>
          </cell>
        </row>
        <row r="338">
          <cell r="A338" t="str">
            <v>2 S 03 411 65</v>
          </cell>
          <cell r="B338" t="str">
            <v>Tub.ar comp.D=2,2 m prof.27/31m lâmina d'água LF</v>
          </cell>
          <cell r="E338" t="str">
            <v>m</v>
          </cell>
          <cell r="F338">
            <v>12527.11</v>
          </cell>
        </row>
        <row r="339">
          <cell r="A339" t="str">
            <v>2 S 03 412 01</v>
          </cell>
          <cell r="B339" t="str">
            <v>Esc.p/alarg. base tub.ar comp.prof. até 12 m LF</v>
          </cell>
          <cell r="E339" t="str">
            <v>m3</v>
          </cell>
          <cell r="F339">
            <v>1352.9</v>
          </cell>
        </row>
        <row r="340">
          <cell r="A340" t="str">
            <v>2 S 03 412 02</v>
          </cell>
          <cell r="B340" t="str">
            <v>Esc.p/alarg. base tub.ar comp.prof.12/18 m LF</v>
          </cell>
          <cell r="E340" t="str">
            <v>m3</v>
          </cell>
          <cell r="F340">
            <v>1584.9</v>
          </cell>
        </row>
        <row r="341">
          <cell r="A341" t="str">
            <v>2 S 03 412 03</v>
          </cell>
          <cell r="B341" t="str">
            <v>Esc.p/alarg. base tub.ar comp.prof.18/24 m LF</v>
          </cell>
          <cell r="E341" t="str">
            <v>m3</v>
          </cell>
          <cell r="F341">
            <v>1835.63</v>
          </cell>
        </row>
        <row r="342">
          <cell r="A342" t="str">
            <v>2 S 03 412 04</v>
          </cell>
          <cell r="B342" t="str">
            <v>Esc.p/alarg. base tub.ar comp.prof.24/27 m LF</v>
          </cell>
          <cell r="E342" t="str">
            <v>m3</v>
          </cell>
          <cell r="F342">
            <v>2201.66</v>
          </cell>
        </row>
        <row r="343">
          <cell r="A343" t="str">
            <v>2 S 03 412 05</v>
          </cell>
          <cell r="B343" t="str">
            <v>Esc.p/alarg. base tub.ar comp.prof.27/31m LF</v>
          </cell>
          <cell r="E343" t="str">
            <v>m3</v>
          </cell>
          <cell r="F343">
            <v>2819.05</v>
          </cell>
        </row>
        <row r="344">
          <cell r="A344" t="str">
            <v>2 S 03 412 11</v>
          </cell>
          <cell r="B344" t="str">
            <v>Forn.lanç.conc. base tub.ar comp.até 12m LF</v>
          </cell>
          <cell r="E344" t="str">
            <v>m3</v>
          </cell>
          <cell r="F344">
            <v>296.33</v>
          </cell>
        </row>
        <row r="345">
          <cell r="A345" t="str">
            <v>2 S 03 412 12</v>
          </cell>
          <cell r="B345" t="str">
            <v>Forn.lanc.conc.base tub.ar comp.prof.12/18m LF</v>
          </cell>
          <cell r="E345" t="str">
            <v>m3</v>
          </cell>
          <cell r="F345">
            <v>316.25</v>
          </cell>
        </row>
        <row r="346">
          <cell r="A346" t="str">
            <v>2 S 03 412 13</v>
          </cell>
          <cell r="B346" t="str">
            <v>Forn.lanç.conc.base tub.ar comp.prof.18/24m LF</v>
          </cell>
          <cell r="E346" t="str">
            <v>m3</v>
          </cell>
          <cell r="F346">
            <v>337.81</v>
          </cell>
        </row>
        <row r="347">
          <cell r="A347" t="str">
            <v>2 S 03 412 14</v>
          </cell>
          <cell r="B347" t="str">
            <v>Forn.lanç.conc.base tub.ar comp.prof.24/27m LF</v>
          </cell>
          <cell r="E347" t="str">
            <v>m3</v>
          </cell>
          <cell r="F347">
            <v>368.94</v>
          </cell>
        </row>
        <row r="348">
          <cell r="A348" t="str">
            <v>2 S 03 412 15</v>
          </cell>
          <cell r="B348" t="str">
            <v>Forn.lanç.conc.base tub.ar comp.prof. 27/31m LF</v>
          </cell>
          <cell r="E348" t="str">
            <v>m3</v>
          </cell>
          <cell r="F348">
            <v>420.85</v>
          </cell>
        </row>
        <row r="349">
          <cell r="A349" t="str">
            <v>2 S 03 510 00</v>
          </cell>
          <cell r="B349" t="str">
            <v>Aparelho apoio em neoprene fretado-forn. e aplic.</v>
          </cell>
          <cell r="E349" t="str">
            <v>kg</v>
          </cell>
          <cell r="F349">
            <v>43.54</v>
          </cell>
        </row>
        <row r="350">
          <cell r="A350" t="str">
            <v>2 S 03 700 01</v>
          </cell>
          <cell r="B350" t="str">
            <v>Fabricação guarda-corpo tipo GM, moldado no local</v>
          </cell>
          <cell r="E350" t="str">
            <v>m</v>
          </cell>
          <cell r="F350">
            <v>183.82</v>
          </cell>
        </row>
        <row r="351">
          <cell r="A351" t="str">
            <v>2 S 03 920 01</v>
          </cell>
          <cell r="B351" t="str">
            <v>Abertura concretagem bases tubulões céu aberto</v>
          </cell>
          <cell r="E351" t="str">
            <v>m3</v>
          </cell>
          <cell r="F351">
            <v>573.25</v>
          </cell>
        </row>
        <row r="352">
          <cell r="A352" t="str">
            <v>2 S 03 930 00</v>
          </cell>
          <cell r="B352" t="str">
            <v>Junta de cantoneira</v>
          </cell>
          <cell r="E352" t="str">
            <v>m</v>
          </cell>
          <cell r="F352">
            <v>71.989999999999995</v>
          </cell>
        </row>
        <row r="353">
          <cell r="A353" t="str">
            <v>2 S 03 940 00</v>
          </cell>
          <cell r="B353" t="str">
            <v>Compactação manual</v>
          </cell>
          <cell r="E353" t="str">
            <v>m3</v>
          </cell>
          <cell r="F353">
            <v>9.44</v>
          </cell>
        </row>
        <row r="354">
          <cell r="A354" t="str">
            <v>2 S 03 940 01</v>
          </cell>
          <cell r="B354" t="str">
            <v>Reaterro e compactação</v>
          </cell>
          <cell r="E354" t="str">
            <v>m3</v>
          </cell>
          <cell r="F354">
            <v>16.04</v>
          </cell>
        </row>
        <row r="355">
          <cell r="A355" t="str">
            <v>2 S 03 951 01</v>
          </cell>
          <cell r="B355" t="str">
            <v>Pintura com nata de cimento</v>
          </cell>
          <cell r="E355" t="str">
            <v>m2</v>
          </cell>
          <cell r="F355">
            <v>3.82</v>
          </cell>
        </row>
        <row r="356">
          <cell r="A356" t="str">
            <v>2 S 03 990 01</v>
          </cell>
          <cell r="B356" t="str">
            <v>Confecção e colocação cabo 4 cord de 12,7 mm - MAC</v>
          </cell>
          <cell r="E356" t="str">
            <v>kg</v>
          </cell>
          <cell r="F356">
            <v>10.93</v>
          </cell>
        </row>
        <row r="357">
          <cell r="A357" t="str">
            <v>2 S 03 990 02</v>
          </cell>
          <cell r="B357" t="str">
            <v>Confecção e colocação cabo 6 cord de 12,7 mm - MAC</v>
          </cell>
          <cell r="E357" t="str">
            <v>kg</v>
          </cell>
          <cell r="F357">
            <v>10.61</v>
          </cell>
        </row>
        <row r="358">
          <cell r="A358" t="str">
            <v>2 S 03 990 03</v>
          </cell>
          <cell r="B358" t="str">
            <v>Confecção e colocação cabo 7 cord de 12,7 mm - MAC</v>
          </cell>
          <cell r="E358" t="str">
            <v>kg</v>
          </cell>
          <cell r="F358">
            <v>9.56</v>
          </cell>
        </row>
        <row r="359">
          <cell r="A359" t="str">
            <v>2 S 03 990 04</v>
          </cell>
          <cell r="B359" t="str">
            <v>Confecção e colocação cabo 12 cord de 12,7 mm -MAC</v>
          </cell>
          <cell r="E359" t="str">
            <v>kg</v>
          </cell>
          <cell r="F359">
            <v>8.6999999999999993</v>
          </cell>
        </row>
        <row r="360">
          <cell r="A360" t="str">
            <v>2 S 03 990 05</v>
          </cell>
          <cell r="B360" t="str">
            <v>Confecção e colocação cabo 4 cord. D=12,7mm FREYSS</v>
          </cell>
          <cell r="E360" t="str">
            <v>kg</v>
          </cell>
          <cell r="F360">
            <v>11.39</v>
          </cell>
        </row>
        <row r="361">
          <cell r="A361" t="str">
            <v>2 S 03 990 06</v>
          </cell>
          <cell r="B361" t="str">
            <v>Confecção e colocação cabo 6 cord. D=12,7mm FREYSS</v>
          </cell>
          <cell r="E361" t="str">
            <v>kg</v>
          </cell>
          <cell r="F361">
            <v>10.1</v>
          </cell>
        </row>
        <row r="362">
          <cell r="A362" t="str">
            <v>2 S 03 990 07</v>
          </cell>
          <cell r="B362" t="str">
            <v>Confecção e colocação cabo 7 cord. D=12,7mm FREYSS</v>
          </cell>
          <cell r="E362" t="str">
            <v>kg</v>
          </cell>
          <cell r="F362">
            <v>9.44</v>
          </cell>
        </row>
        <row r="363">
          <cell r="A363" t="str">
            <v>2 S 03 990 08</v>
          </cell>
          <cell r="B363" t="str">
            <v>Confecção e colocação cabo 12cord. D=12,7mm FREYSS</v>
          </cell>
          <cell r="E363" t="str">
            <v>kg</v>
          </cell>
          <cell r="F363">
            <v>8.41</v>
          </cell>
        </row>
        <row r="364">
          <cell r="A364" t="str">
            <v>2 S 03 991 01</v>
          </cell>
          <cell r="B364" t="str">
            <v>Dreno de PVC D=75 mm</v>
          </cell>
          <cell r="E364" t="str">
            <v>und</v>
          </cell>
          <cell r="F364">
            <v>7.79</v>
          </cell>
        </row>
        <row r="365">
          <cell r="A365" t="str">
            <v>2 S 03 991 02</v>
          </cell>
          <cell r="B365" t="str">
            <v>Dreno de PVC D=100 mm</v>
          </cell>
          <cell r="E365" t="str">
            <v>und</v>
          </cell>
          <cell r="F365">
            <v>8.1999999999999993</v>
          </cell>
        </row>
        <row r="366">
          <cell r="A366" t="str">
            <v>2 S 03 999 01</v>
          </cell>
          <cell r="B366" t="str">
            <v>Protensão e injeção cabo 4 cord. D=12,7 mm - MAC</v>
          </cell>
          <cell r="E366" t="str">
            <v>und</v>
          </cell>
          <cell r="F366">
            <v>302.45999999999998</v>
          </cell>
        </row>
        <row r="367">
          <cell r="A367" t="str">
            <v>2 S 03 999 02</v>
          </cell>
          <cell r="B367" t="str">
            <v>Protensão e injeção cabo 6 cord. D=12,7 mm - MAC</v>
          </cell>
          <cell r="E367" t="str">
            <v>und</v>
          </cell>
          <cell r="F367">
            <v>443.97</v>
          </cell>
        </row>
        <row r="368">
          <cell r="A368" t="str">
            <v>2 S 03 999 03</v>
          </cell>
          <cell r="B368" t="str">
            <v>Protensão e injeção cabo 7 cord. D=12,7 mm - MAC</v>
          </cell>
          <cell r="E368" t="str">
            <v>und</v>
          </cell>
          <cell r="F368">
            <v>441.99</v>
          </cell>
        </row>
        <row r="369">
          <cell r="A369" t="str">
            <v>2 S 03 999 04</v>
          </cell>
          <cell r="B369" t="str">
            <v>Protensão e injeção cabo 12 cord. D=12,7 mm - MAC</v>
          </cell>
          <cell r="E369" t="str">
            <v>und</v>
          </cell>
          <cell r="F369">
            <v>827.42</v>
          </cell>
        </row>
        <row r="370">
          <cell r="A370" t="str">
            <v>2 S 03 999 05</v>
          </cell>
          <cell r="B370" t="str">
            <v>Protensão e injeção cabo 4 cord. D=12,7mm - FREYSS</v>
          </cell>
          <cell r="E370" t="str">
            <v>und</v>
          </cell>
          <cell r="F370">
            <v>341.41</v>
          </cell>
        </row>
        <row r="371">
          <cell r="A371" t="str">
            <v>2 S 03 999 06</v>
          </cell>
          <cell r="B371" t="str">
            <v>Protensão e injeção cabo 6 cord. D=12,7mm - FREYSS</v>
          </cell>
          <cell r="E371" t="str">
            <v>und</v>
          </cell>
          <cell r="F371">
            <v>478.11</v>
          </cell>
        </row>
        <row r="372">
          <cell r="A372" t="str">
            <v>2 S 03 999 07</v>
          </cell>
          <cell r="B372" t="str">
            <v>Protensão e injeção cabo 7 cord. D=12,7mm - FREYSS</v>
          </cell>
          <cell r="E372" t="str">
            <v>und</v>
          </cell>
          <cell r="F372">
            <v>529.21</v>
          </cell>
        </row>
        <row r="373">
          <cell r="A373" t="str">
            <v>2 S 03 999 08</v>
          </cell>
          <cell r="B373" t="str">
            <v>Protensão e injeção cabo 12 cord. D=12,7mm FREYSS</v>
          </cell>
          <cell r="E373" t="str">
            <v>und</v>
          </cell>
          <cell r="F373">
            <v>955.7</v>
          </cell>
        </row>
        <row r="374">
          <cell r="A374" t="str">
            <v>2 S 04 000 00</v>
          </cell>
          <cell r="B374" t="str">
            <v>Escavação manual em material de 1a cat</v>
          </cell>
          <cell r="E374" t="str">
            <v>m3</v>
          </cell>
          <cell r="F374">
            <v>23.38</v>
          </cell>
        </row>
        <row r="375">
          <cell r="A375" t="str">
            <v>2 S 04 000 01</v>
          </cell>
          <cell r="B375" t="str">
            <v>Escavação manual reat.compact.mat.1a cat.</v>
          </cell>
          <cell r="E375" t="str">
            <v>m3</v>
          </cell>
          <cell r="F375">
            <v>26.21</v>
          </cell>
        </row>
        <row r="376">
          <cell r="A376" t="str">
            <v>2 S 04 001 00</v>
          </cell>
          <cell r="B376" t="str">
            <v>Escavação mecânica de vala em mat.1a cat.</v>
          </cell>
          <cell r="E376" t="str">
            <v>m3</v>
          </cell>
          <cell r="F376">
            <v>3.64</v>
          </cell>
        </row>
        <row r="377">
          <cell r="A377" t="str">
            <v>2 S 04 001 01</v>
          </cell>
          <cell r="B377" t="str">
            <v>Escavação mecânica reat. e comp. vala mat.1a cat.</v>
          </cell>
          <cell r="E377" t="str">
            <v>m3</v>
          </cell>
          <cell r="F377">
            <v>6</v>
          </cell>
        </row>
        <row r="378">
          <cell r="A378" t="str">
            <v>2 S 04 002 01</v>
          </cell>
          <cell r="B378" t="str">
            <v>Perfuração para dreno sub-horizontal mat. 1a cat.</v>
          </cell>
          <cell r="E378" t="str">
            <v>m</v>
          </cell>
          <cell r="F378">
            <v>77</v>
          </cell>
        </row>
        <row r="379">
          <cell r="A379" t="str">
            <v>2 S 04 010 00</v>
          </cell>
          <cell r="B379" t="str">
            <v>Escavação manual material 2a categoria</v>
          </cell>
          <cell r="E379" t="str">
            <v>m3</v>
          </cell>
          <cell r="F379">
            <v>24.52</v>
          </cell>
        </row>
        <row r="380">
          <cell r="A380" t="str">
            <v>2 S 04 010 01</v>
          </cell>
          <cell r="B380" t="str">
            <v>Escavação manual reat.compactação em mat.2a cat.</v>
          </cell>
          <cell r="E380" t="str">
            <v>m3</v>
          </cell>
          <cell r="F380">
            <v>32.909999999999997</v>
          </cell>
        </row>
        <row r="381">
          <cell r="A381" t="str">
            <v>2 S 04 011 00</v>
          </cell>
          <cell r="B381" t="str">
            <v>Escavação mecânica de vala em mat. 2a categoria</v>
          </cell>
          <cell r="E381" t="str">
            <v>m3</v>
          </cell>
          <cell r="F381">
            <v>4.37</v>
          </cell>
        </row>
        <row r="382">
          <cell r="A382" t="str">
            <v>2 S 04 011 01</v>
          </cell>
          <cell r="B382" t="str">
            <v>Escavação mecânica reat.compact. vala mat.2a cat.</v>
          </cell>
          <cell r="E382" t="str">
            <v>m3</v>
          </cell>
          <cell r="F382">
            <v>7.2</v>
          </cell>
        </row>
        <row r="383">
          <cell r="A383" t="str">
            <v>2 S 04 012 01</v>
          </cell>
          <cell r="B383" t="str">
            <v>Perfuração para dreno sub-horizontal mat 2a cat.</v>
          </cell>
          <cell r="E383" t="str">
            <v>m</v>
          </cell>
          <cell r="F383">
            <v>169.21</v>
          </cell>
        </row>
        <row r="384">
          <cell r="A384" t="str">
            <v>2 S 04 020 00</v>
          </cell>
          <cell r="B384" t="str">
            <v>Escavação em vala material de 3a categoria</v>
          </cell>
          <cell r="E384" t="str">
            <v>m3</v>
          </cell>
          <cell r="F384">
            <v>52.49</v>
          </cell>
        </row>
        <row r="385">
          <cell r="A385" t="str">
            <v>2 S 04 100 01</v>
          </cell>
          <cell r="B385" t="str">
            <v>Corpo BSTC D=0,60m</v>
          </cell>
          <cell r="E385" t="str">
            <v>m</v>
          </cell>
          <cell r="F385">
            <v>216.56</v>
          </cell>
        </row>
        <row r="386">
          <cell r="A386" t="str">
            <v>2 S 04 100 02</v>
          </cell>
          <cell r="B386" t="str">
            <v>Corpo BSTC D=0,80m</v>
          </cell>
          <cell r="E386" t="str">
            <v>m</v>
          </cell>
          <cell r="F386">
            <v>315.29000000000002</v>
          </cell>
        </row>
        <row r="387">
          <cell r="A387" t="str">
            <v>2 S 04 100 03</v>
          </cell>
          <cell r="B387" t="str">
            <v>Corpo BSTC D=1,00m</v>
          </cell>
          <cell r="E387" t="str">
            <v>m</v>
          </cell>
          <cell r="F387">
            <v>450.19</v>
          </cell>
        </row>
        <row r="388">
          <cell r="A388" t="str">
            <v>2 S 04 100 04</v>
          </cell>
          <cell r="B388" t="str">
            <v>Corpo BSTC D=1,20m</v>
          </cell>
          <cell r="E388" t="str">
            <v>m</v>
          </cell>
          <cell r="F388">
            <v>605.29999999999995</v>
          </cell>
        </row>
        <row r="389">
          <cell r="A389" t="str">
            <v>2 S 04 100 05</v>
          </cell>
          <cell r="B389" t="str">
            <v>Corpo BSTC D=1,50m</v>
          </cell>
          <cell r="E389" t="str">
            <v>m</v>
          </cell>
          <cell r="F389">
            <v>898.56</v>
          </cell>
        </row>
        <row r="390">
          <cell r="A390" t="str">
            <v>2 S 04 101 01</v>
          </cell>
          <cell r="B390" t="str">
            <v>Boca BSTC D=0,60 m normal</v>
          </cell>
          <cell r="E390" t="str">
            <v>und</v>
          </cell>
          <cell r="F390">
            <v>467.01</v>
          </cell>
        </row>
        <row r="391">
          <cell r="A391" t="str">
            <v>2 S 04 101 02</v>
          </cell>
          <cell r="B391" t="str">
            <v>Boca BSTC D=0,80m normal</v>
          </cell>
          <cell r="E391" t="str">
            <v>und</v>
          </cell>
          <cell r="F391">
            <v>778.51</v>
          </cell>
        </row>
        <row r="392">
          <cell r="A392" t="str">
            <v>2 S 04 101 03</v>
          </cell>
          <cell r="B392" t="str">
            <v>Boca BSTC D=1,00m normal</v>
          </cell>
          <cell r="E392" t="str">
            <v>und</v>
          </cell>
          <cell r="F392">
            <v>1204.75</v>
          </cell>
        </row>
        <row r="393">
          <cell r="A393" t="str">
            <v>2 S 04 101 04</v>
          </cell>
          <cell r="B393" t="str">
            <v>Boca BSTC D=1,20m normal</v>
          </cell>
          <cell r="E393" t="str">
            <v>und</v>
          </cell>
          <cell r="F393">
            <v>1743.56</v>
          </cell>
        </row>
        <row r="394">
          <cell r="A394" t="str">
            <v>2 S 04 101 05</v>
          </cell>
          <cell r="B394" t="str">
            <v>Boca BSTC D=1,50m normal</v>
          </cell>
          <cell r="E394" t="str">
            <v>und</v>
          </cell>
          <cell r="F394">
            <v>3148.01</v>
          </cell>
        </row>
        <row r="395">
          <cell r="A395" t="str">
            <v>2 S 04 101 06</v>
          </cell>
          <cell r="B395" t="str">
            <v>Boca BSTC D=0,60m - esc.=15</v>
          </cell>
          <cell r="E395" t="str">
            <v>und</v>
          </cell>
          <cell r="F395">
            <v>490.76</v>
          </cell>
        </row>
        <row r="396">
          <cell r="A396" t="str">
            <v>2 S 04 101 07</v>
          </cell>
          <cell r="B396" t="str">
            <v>Boca BSTC D=0,80 m - esc.=15</v>
          </cell>
          <cell r="E396" t="str">
            <v>und</v>
          </cell>
          <cell r="F396">
            <v>819.08</v>
          </cell>
        </row>
        <row r="397">
          <cell r="A397" t="str">
            <v>2 S 04 101 08</v>
          </cell>
          <cell r="B397" t="str">
            <v>Boca BSTC D=1,00 m - esc.=15</v>
          </cell>
          <cell r="E397" t="str">
            <v>und</v>
          </cell>
          <cell r="F397">
            <v>1263.28</v>
          </cell>
        </row>
        <row r="398">
          <cell r="A398" t="str">
            <v>2 S 04 101 09</v>
          </cell>
          <cell r="B398" t="str">
            <v>Boca BSTC D=1,20 m - esc.=15</v>
          </cell>
          <cell r="E398" t="str">
            <v>und</v>
          </cell>
          <cell r="F398">
            <v>1834.07</v>
          </cell>
        </row>
        <row r="399">
          <cell r="A399" t="str">
            <v>2 S 04 101 10</v>
          </cell>
          <cell r="B399" t="str">
            <v>Boca BSTC D=1,50 m - esc.=15</v>
          </cell>
          <cell r="E399" t="str">
            <v>und</v>
          </cell>
          <cell r="F399">
            <v>3317.23</v>
          </cell>
        </row>
        <row r="400">
          <cell r="A400" t="str">
            <v>2 S 04 101 11</v>
          </cell>
          <cell r="B400" t="str">
            <v>Boca BSTC D=0,60 m - esc.=30</v>
          </cell>
          <cell r="E400" t="str">
            <v>und</v>
          </cell>
          <cell r="F400">
            <v>547.66</v>
          </cell>
        </row>
        <row r="401">
          <cell r="A401" t="str">
            <v>2 S 04 101 12</v>
          </cell>
          <cell r="B401" t="str">
            <v>Boca BSTC D=0,80 m - esc.=30</v>
          </cell>
          <cell r="E401" t="str">
            <v>und</v>
          </cell>
          <cell r="F401">
            <v>911.4</v>
          </cell>
        </row>
        <row r="402">
          <cell r="A402" t="str">
            <v>2 S 04 101 13</v>
          </cell>
          <cell r="B402" t="str">
            <v>Boca BSTC D=1,00 m - esc.=30</v>
          </cell>
          <cell r="E402" t="str">
            <v>und</v>
          </cell>
          <cell r="F402">
            <v>1405.29</v>
          </cell>
        </row>
        <row r="403">
          <cell r="A403" t="str">
            <v>2 S 04 101 14</v>
          </cell>
          <cell r="B403" t="str">
            <v>Boca BSTC D=1,20 m - esc.=30</v>
          </cell>
          <cell r="E403" t="str">
            <v>und</v>
          </cell>
          <cell r="F403">
            <v>2045.56</v>
          </cell>
        </row>
        <row r="404">
          <cell r="A404" t="str">
            <v>2 S 04 101 15</v>
          </cell>
          <cell r="B404" t="str">
            <v>Boca BSTC D=1,50 m - esc.=30</v>
          </cell>
          <cell r="E404" t="str">
            <v>und</v>
          </cell>
          <cell r="F404">
            <v>3710.45</v>
          </cell>
        </row>
        <row r="405">
          <cell r="A405" t="str">
            <v>2 S 04 101 16</v>
          </cell>
          <cell r="B405" t="str">
            <v>Boca BSTC D=0,60 m - esc.=45</v>
          </cell>
          <cell r="E405" t="str">
            <v>und</v>
          </cell>
          <cell r="F405">
            <v>676.96</v>
          </cell>
        </row>
        <row r="406">
          <cell r="A406" t="str">
            <v>2 S 04 101 17</v>
          </cell>
          <cell r="B406" t="str">
            <v>Boca BSTC D=0,80 m - esc.=45</v>
          </cell>
          <cell r="E406" t="str">
            <v>und</v>
          </cell>
          <cell r="F406">
            <v>1226.7</v>
          </cell>
        </row>
        <row r="407">
          <cell r="A407" t="str">
            <v>2 S 04 101 18</v>
          </cell>
          <cell r="B407" t="str">
            <v>Boca BSTC D=1,00 m - esc.=45</v>
          </cell>
          <cell r="E407" t="str">
            <v>und</v>
          </cell>
          <cell r="F407">
            <v>1742.67</v>
          </cell>
        </row>
        <row r="408">
          <cell r="A408" t="str">
            <v>2 S 04 101 19</v>
          </cell>
          <cell r="B408" t="str">
            <v>Boca BSTC D=1,20 m - esc.=45</v>
          </cell>
          <cell r="E408" t="str">
            <v>und</v>
          </cell>
          <cell r="F408">
            <v>2538.5</v>
          </cell>
        </row>
        <row r="409">
          <cell r="A409" t="str">
            <v>2 S 04 101 20</v>
          </cell>
          <cell r="B409" t="str">
            <v>Boca BSTC D=1,50 m - esc.=45</v>
          </cell>
          <cell r="E409" t="str">
            <v>und</v>
          </cell>
          <cell r="F409">
            <v>4665.8900000000003</v>
          </cell>
        </row>
        <row r="410">
          <cell r="A410" t="str">
            <v>2 S 04 110 01</v>
          </cell>
          <cell r="B410" t="str">
            <v>Corpo BDTC D=1,00m</v>
          </cell>
          <cell r="E410" t="str">
            <v>m</v>
          </cell>
          <cell r="F410">
            <v>927.15</v>
          </cell>
        </row>
        <row r="411">
          <cell r="A411" t="str">
            <v>2 S 04 110 02</v>
          </cell>
          <cell r="B411" t="str">
            <v>Corpo BDTC D=1,20m</v>
          </cell>
          <cell r="E411" t="str">
            <v>m</v>
          </cell>
          <cell r="F411">
            <v>1186.5</v>
          </cell>
        </row>
        <row r="412">
          <cell r="A412" t="str">
            <v>2 S 04 110 03</v>
          </cell>
          <cell r="B412" t="str">
            <v>Corpo BDTC D=1,50m</v>
          </cell>
          <cell r="E412" t="str">
            <v>m</v>
          </cell>
          <cell r="F412">
            <v>1894.91</v>
          </cell>
        </row>
        <row r="413">
          <cell r="A413" t="str">
            <v>2 S 04 111 01</v>
          </cell>
          <cell r="B413" t="str">
            <v>Boca BDTC D=1,00m normal</v>
          </cell>
          <cell r="E413" t="str">
            <v>und</v>
          </cell>
          <cell r="F413">
            <v>1687.18</v>
          </cell>
        </row>
        <row r="414">
          <cell r="A414" t="str">
            <v>2 S 04 111 02</v>
          </cell>
          <cell r="B414" t="str">
            <v>Boca BDTC D=1,20m normal</v>
          </cell>
          <cell r="E414" t="str">
            <v>und</v>
          </cell>
          <cell r="F414">
            <v>2449.44</v>
          </cell>
        </row>
        <row r="415">
          <cell r="A415" t="str">
            <v>2 S 04 111 03</v>
          </cell>
          <cell r="B415" t="str">
            <v>Boca BDTC D=1,50m normal</v>
          </cell>
          <cell r="E415" t="str">
            <v>und</v>
          </cell>
          <cell r="F415">
            <v>4303.68</v>
          </cell>
        </row>
        <row r="416">
          <cell r="A416" t="str">
            <v>2 S 04 111 05</v>
          </cell>
          <cell r="B416" t="str">
            <v>Boca BDTC D=1,00 m - esc.=15</v>
          </cell>
          <cell r="E416" t="str">
            <v>und</v>
          </cell>
          <cell r="F416">
            <v>1762.9</v>
          </cell>
        </row>
        <row r="417">
          <cell r="A417" t="str">
            <v>2 S 04 111 06</v>
          </cell>
          <cell r="B417" t="str">
            <v>Boca BDTC D=1,20 m - esc.=15</v>
          </cell>
          <cell r="E417" t="str">
            <v>und</v>
          </cell>
          <cell r="F417">
            <v>2564.41</v>
          </cell>
        </row>
        <row r="418">
          <cell r="A418" t="str">
            <v>2 S 04 111 07</v>
          </cell>
          <cell r="B418" t="str">
            <v>Boca BDTC D=1,50 m - esc.=15</v>
          </cell>
          <cell r="E418" t="str">
            <v>und</v>
          </cell>
          <cell r="F418">
            <v>4518.67</v>
          </cell>
        </row>
        <row r="419">
          <cell r="A419" t="str">
            <v>2 S 04 111 08</v>
          </cell>
          <cell r="B419" t="str">
            <v>Boca BDTC D=1,00 - esc.=30</v>
          </cell>
          <cell r="E419" t="str">
            <v>und</v>
          </cell>
          <cell r="F419">
            <v>1960.49</v>
          </cell>
        </row>
        <row r="420">
          <cell r="A420" t="str">
            <v>2 S 04 111 09</v>
          </cell>
          <cell r="B420" t="str">
            <v>Boca BDTC D=1,20 m - esc.=30</v>
          </cell>
          <cell r="E420" t="str">
            <v>und</v>
          </cell>
          <cell r="F420">
            <v>2854.31</v>
          </cell>
        </row>
        <row r="421">
          <cell r="A421" t="str">
            <v>2 S 04 111 10</v>
          </cell>
          <cell r="B421" t="str">
            <v>Boca BDTC D=1,50 m - esc.=30</v>
          </cell>
          <cell r="E421" t="str">
            <v>und</v>
          </cell>
          <cell r="F421">
            <v>5049.58</v>
          </cell>
        </row>
        <row r="422">
          <cell r="A422" t="str">
            <v>2 S 04 111 11</v>
          </cell>
          <cell r="B422" t="str">
            <v>Boca BDTC D=1,00 m - esc.=45</v>
          </cell>
          <cell r="E422" t="str">
            <v>und</v>
          </cell>
          <cell r="F422">
            <v>2420.2399999999998</v>
          </cell>
        </row>
        <row r="423">
          <cell r="A423" t="str">
            <v>2 S 04 111 12</v>
          </cell>
          <cell r="B423" t="str">
            <v>Boca BDTC D=1,20 m - esc.=45</v>
          </cell>
          <cell r="E423" t="str">
            <v>und</v>
          </cell>
          <cell r="F423">
            <v>3523.01</v>
          </cell>
        </row>
        <row r="424">
          <cell r="A424" t="str">
            <v>2 S 04 111 13</v>
          </cell>
          <cell r="B424" t="str">
            <v>Boca BDTC D=1,50 m - esc.=45</v>
          </cell>
          <cell r="E424" t="str">
            <v>und</v>
          </cell>
          <cell r="F424">
            <v>6248.02</v>
          </cell>
        </row>
        <row r="425">
          <cell r="A425" t="str">
            <v>2 S 04 120 01</v>
          </cell>
          <cell r="B425" t="str">
            <v>Corpo BTTC D=1,00m</v>
          </cell>
          <cell r="E425" t="str">
            <v>m</v>
          </cell>
          <cell r="F425">
            <v>1307.51</v>
          </cell>
        </row>
        <row r="426">
          <cell r="A426" t="str">
            <v>2 S 04 120 02</v>
          </cell>
          <cell r="B426" t="str">
            <v>Corpo BTTC D=1,20m</v>
          </cell>
          <cell r="E426" t="str">
            <v>m</v>
          </cell>
          <cell r="F426">
            <v>1768.82</v>
          </cell>
        </row>
        <row r="427">
          <cell r="A427" t="str">
            <v>2 S 04 120 03</v>
          </cell>
          <cell r="B427" t="str">
            <v>Corpo BTTC D=1,50m</v>
          </cell>
          <cell r="E427" t="str">
            <v>m</v>
          </cell>
          <cell r="F427">
            <v>2637.95</v>
          </cell>
        </row>
        <row r="428">
          <cell r="A428" t="str">
            <v>2 S 04 121 01</v>
          </cell>
          <cell r="B428" t="str">
            <v>Boca BTTC D=1,00m normal</v>
          </cell>
          <cell r="E428" t="str">
            <v>und</v>
          </cell>
          <cell r="F428">
            <v>2177.25</v>
          </cell>
        </row>
        <row r="429">
          <cell r="A429" t="str">
            <v>2 S 04 121 02</v>
          </cell>
          <cell r="B429" t="str">
            <v>Boca BTTC D=1,20m normal</v>
          </cell>
          <cell r="E429" t="str">
            <v>und</v>
          </cell>
          <cell r="F429">
            <v>3162.21</v>
          </cell>
        </row>
        <row r="430">
          <cell r="A430" t="str">
            <v>2 S 04 121 03</v>
          </cell>
          <cell r="B430" t="str">
            <v>Boca BTTC D=1,50m normal</v>
          </cell>
          <cell r="E430" t="str">
            <v>und</v>
          </cell>
          <cell r="F430">
            <v>5501.76</v>
          </cell>
        </row>
        <row r="431">
          <cell r="A431" t="str">
            <v>2 S 04 121 04</v>
          </cell>
          <cell r="B431" t="str">
            <v>Boca BTTC D=1,00 m - esc.=15</v>
          </cell>
          <cell r="E431" t="str">
            <v>und</v>
          </cell>
          <cell r="F431">
            <v>2268.85</v>
          </cell>
        </row>
        <row r="432">
          <cell r="A432" t="str">
            <v>2 S 04 121 05</v>
          </cell>
          <cell r="B432" t="str">
            <v>Boca BTTC D=1,20 m - esc.=15</v>
          </cell>
          <cell r="E432" t="str">
            <v>und</v>
          </cell>
          <cell r="F432">
            <v>3302.99</v>
          </cell>
        </row>
        <row r="433">
          <cell r="A433" t="str">
            <v>2 S 04 121 06</v>
          </cell>
          <cell r="B433" t="str">
            <v>Boca BTTC D=1,50 m - esc.=15</v>
          </cell>
          <cell r="E433" t="str">
            <v>und</v>
          </cell>
          <cell r="F433">
            <v>5751.61</v>
          </cell>
        </row>
        <row r="434">
          <cell r="A434" t="str">
            <v>2 S 04 121 07</v>
          </cell>
          <cell r="B434" t="str">
            <v>Boca BTTC D=1,00 m - esc.=30</v>
          </cell>
          <cell r="E434" t="str">
            <v>und</v>
          </cell>
          <cell r="F434">
            <v>2524.5500000000002</v>
          </cell>
        </row>
        <row r="435">
          <cell r="A435" t="str">
            <v>2 S 04 121 08</v>
          </cell>
          <cell r="B435" t="str">
            <v>Boca BTTC D=1,20 m - esc.=30</v>
          </cell>
          <cell r="E435" t="str">
            <v>und</v>
          </cell>
          <cell r="F435">
            <v>3674.13</v>
          </cell>
        </row>
        <row r="436">
          <cell r="A436" t="str">
            <v>2 S 04 121 09</v>
          </cell>
          <cell r="B436" t="str">
            <v>Boca BTTC D=1,50 m - esc.=30</v>
          </cell>
          <cell r="E436" t="str">
            <v>und</v>
          </cell>
          <cell r="F436">
            <v>6416.14</v>
          </cell>
        </row>
        <row r="437">
          <cell r="A437" t="str">
            <v>2 S 04 121 10</v>
          </cell>
          <cell r="B437" t="str">
            <v>Boca BTTC D=1,00 m - esc.=45</v>
          </cell>
          <cell r="E437" t="str">
            <v>und</v>
          </cell>
          <cell r="F437">
            <v>3102.83</v>
          </cell>
        </row>
        <row r="438">
          <cell r="A438" t="str">
            <v>2 S 04 121 11</v>
          </cell>
          <cell r="B438" t="str">
            <v>Boca BTTC D=1,20 m - esc.=45</v>
          </cell>
          <cell r="E438" t="str">
            <v>und</v>
          </cell>
          <cell r="F438">
            <v>4520.6400000000003</v>
          </cell>
        </row>
        <row r="439">
          <cell r="A439" t="str">
            <v>2 S 04 121 12</v>
          </cell>
          <cell r="B439" t="str">
            <v>Boca BTTC D=1,50 m - esc.=45</v>
          </cell>
          <cell r="E439" t="str">
            <v>und</v>
          </cell>
          <cell r="F439">
            <v>7937.31</v>
          </cell>
        </row>
        <row r="440">
          <cell r="A440" t="str">
            <v>2 S 04 200 01</v>
          </cell>
          <cell r="B440" t="str">
            <v>Corpo BSCC 1,50 x 1,50 m alt. 0 a 1,00 m</v>
          </cell>
          <cell r="E440" t="str">
            <v>und</v>
          </cell>
          <cell r="F440">
            <v>943.77</v>
          </cell>
        </row>
        <row r="441">
          <cell r="A441" t="str">
            <v>2 S 04 200 02</v>
          </cell>
          <cell r="B441" t="str">
            <v>Corpo BSCC 2,00 x 2,00 m alt. 0 a 1,00 m</v>
          </cell>
          <cell r="E441" t="str">
            <v>und</v>
          </cell>
          <cell r="F441">
            <v>1364.43</v>
          </cell>
        </row>
        <row r="442">
          <cell r="A442" t="str">
            <v>2 S 04 200 03</v>
          </cell>
          <cell r="B442" t="str">
            <v>Corpo BSCC 2,50 x 2,50 m alt. 0 a 1,00 m</v>
          </cell>
          <cell r="E442" t="str">
            <v>m</v>
          </cell>
          <cell r="F442">
            <v>1942.01</v>
          </cell>
        </row>
        <row r="443">
          <cell r="A443" t="str">
            <v>2 S 04 200 04</v>
          </cell>
          <cell r="B443" t="str">
            <v>Corpo BSCC 3,00 x 3,00 m alt. 0 a 1,00 m</v>
          </cell>
          <cell r="E443" t="str">
            <v>m</v>
          </cell>
          <cell r="F443">
            <v>2556.91</v>
          </cell>
        </row>
        <row r="444">
          <cell r="A444" t="str">
            <v>2 S 04 200 05</v>
          </cell>
          <cell r="B444" t="str">
            <v>Corpo BSCC 1,50 x 1,50 m alt. 1,00 a 2,50 m</v>
          </cell>
          <cell r="E444" t="str">
            <v>m</v>
          </cell>
          <cell r="F444">
            <v>854.14</v>
          </cell>
        </row>
        <row r="445">
          <cell r="A445" t="str">
            <v>2 S 04 200 06</v>
          </cell>
          <cell r="B445" t="str">
            <v>Corpo BSCC 2,00 x 2,00 m alt. 1,00 a 2,50 m</v>
          </cell>
          <cell r="E445" t="str">
            <v>m</v>
          </cell>
          <cell r="F445">
            <v>1220.78</v>
          </cell>
        </row>
        <row r="446">
          <cell r="A446" t="str">
            <v>2 S 04 200 07</v>
          </cell>
          <cell r="B446" t="str">
            <v>Corpo BSCC 2,50 x 2,50 m alt. 1,00 a 2,50 m</v>
          </cell>
          <cell r="E446" t="str">
            <v>m</v>
          </cell>
          <cell r="F446">
            <v>1836.29</v>
          </cell>
        </row>
        <row r="447">
          <cell r="A447" t="str">
            <v>2 S 04 200 08</v>
          </cell>
          <cell r="B447" t="str">
            <v>Corpo BSCC 3,00 x 3,00 m alt. 1,00 a 2,50 m</v>
          </cell>
          <cell r="E447" t="str">
            <v>m</v>
          </cell>
          <cell r="F447">
            <v>2496.2199999999998</v>
          </cell>
        </row>
        <row r="448">
          <cell r="A448" t="str">
            <v>2 S 04 200 09</v>
          </cell>
          <cell r="B448" t="str">
            <v>Corpo BSCC 1,50 x 1,50 m alt. 2,50 a 5,00 m</v>
          </cell>
          <cell r="E448" t="str">
            <v>m</v>
          </cell>
          <cell r="F448">
            <v>932.05</v>
          </cell>
        </row>
        <row r="449">
          <cell r="A449" t="str">
            <v>2 S 04 200 10</v>
          </cell>
          <cell r="B449" t="str">
            <v>Corpo BSCC 2,00 x 2,00 m alt. 2,50 a 5,00 m</v>
          </cell>
          <cell r="E449" t="str">
            <v>m</v>
          </cell>
          <cell r="F449">
            <v>1443.11</v>
          </cell>
        </row>
        <row r="450">
          <cell r="A450" t="str">
            <v>2 S 04 200 11</v>
          </cell>
          <cell r="B450" t="str">
            <v>Corpo BSCC 2,50 x 2,50 m alt. 2,50 a 5,00 m</v>
          </cell>
          <cell r="E450" t="str">
            <v>m</v>
          </cell>
          <cell r="F450">
            <v>2118.4699999999998</v>
          </cell>
        </row>
        <row r="451">
          <cell r="A451" t="str">
            <v>2 S 04 200 12</v>
          </cell>
          <cell r="B451" t="str">
            <v>Corpo BSCC 3,00 x 3,00 m alt. 2,50 a 5,00 m</v>
          </cell>
          <cell r="E451" t="str">
            <v>m</v>
          </cell>
          <cell r="F451">
            <v>3067.32</v>
          </cell>
        </row>
        <row r="452">
          <cell r="A452" t="str">
            <v>2 S 04 200 13</v>
          </cell>
          <cell r="B452" t="str">
            <v>Corpo BSCC 1,50 x 1,50 m alt. 5,00 a 7,50 m</v>
          </cell>
          <cell r="E452" t="str">
            <v>m</v>
          </cell>
          <cell r="F452">
            <v>1063.42</v>
          </cell>
        </row>
        <row r="453">
          <cell r="A453" t="str">
            <v>2 S 04 200 14</v>
          </cell>
          <cell r="B453" t="str">
            <v>Corpo BSCC 2,00 x 2,00 m alt. 5,00 a 7,50 m</v>
          </cell>
          <cell r="E453" t="str">
            <v>m</v>
          </cell>
          <cell r="F453">
            <v>1623.18</v>
          </cell>
        </row>
        <row r="454">
          <cell r="A454" t="str">
            <v>2 S 04 200 15</v>
          </cell>
          <cell r="B454" t="str">
            <v>Corpo BSCC 2,50 x 2,50 m alt. 5,00 a 7,50 m</v>
          </cell>
          <cell r="E454" t="str">
            <v>m</v>
          </cell>
          <cell r="F454">
            <v>2370.19</v>
          </cell>
        </row>
        <row r="455">
          <cell r="A455" t="str">
            <v>2 S 04 200 16</v>
          </cell>
          <cell r="B455" t="str">
            <v>Corpo BSCC 3,00 x 3,00 m alt. 5,00 a 7,50 m</v>
          </cell>
          <cell r="E455" t="str">
            <v>m</v>
          </cell>
          <cell r="F455">
            <v>3359.73</v>
          </cell>
        </row>
        <row r="456">
          <cell r="A456" t="str">
            <v>2 S 04 200 17</v>
          </cell>
          <cell r="B456" t="str">
            <v>Corpo BSCC 1,50 x 1,50 m alt. 7,50 a 10,00 m</v>
          </cell>
          <cell r="E456" t="str">
            <v>m</v>
          </cell>
          <cell r="F456">
            <v>1223.9100000000001</v>
          </cell>
        </row>
        <row r="457">
          <cell r="A457" t="str">
            <v>2 S 04 200 18</v>
          </cell>
          <cell r="B457" t="str">
            <v>Corpo BSCC 2,00 x 2,00 m alt. 7,50 a 10,00 m</v>
          </cell>
          <cell r="E457" t="str">
            <v>m</v>
          </cell>
          <cell r="F457">
            <v>1828.6</v>
          </cell>
        </row>
        <row r="458">
          <cell r="A458" t="str">
            <v>2 S 04 200 19</v>
          </cell>
          <cell r="B458" t="str">
            <v>Corpo BSCC 2,50 x 2,50 m alt. 7,50 a 10,00 m</v>
          </cell>
          <cell r="E458" t="str">
            <v>m</v>
          </cell>
          <cell r="F458">
            <v>2612.86</v>
          </cell>
        </row>
        <row r="459">
          <cell r="A459" t="str">
            <v>2 S 04 200 20</v>
          </cell>
          <cell r="B459" t="str">
            <v>Corpo BSCC 3,00 x 3,00 m alt. 7,50 a 10,00 m</v>
          </cell>
          <cell r="E459" t="str">
            <v>m</v>
          </cell>
          <cell r="F459">
            <v>3692.26</v>
          </cell>
        </row>
        <row r="460">
          <cell r="A460" t="str">
            <v>2 S 04 200 21</v>
          </cell>
          <cell r="B460" t="str">
            <v>Corpo BSCC 1,50 x 1,50 m alt. 10,00 a 12,50 m</v>
          </cell>
          <cell r="E460" t="str">
            <v>m</v>
          </cell>
          <cell r="F460">
            <v>1274.94</v>
          </cell>
        </row>
        <row r="461">
          <cell r="A461" t="str">
            <v>2 S 04 200 22</v>
          </cell>
          <cell r="B461" t="str">
            <v>Corpo BSCC 2,00 x 2,00 m alt. 10,00 a 12,50 m</v>
          </cell>
          <cell r="E461" t="str">
            <v>m</v>
          </cell>
          <cell r="F461">
            <v>1990.99</v>
          </cell>
        </row>
        <row r="462">
          <cell r="A462" t="str">
            <v>2 S 04 200 23</v>
          </cell>
          <cell r="B462" t="str">
            <v>Corpo BSCC 2,50 x 2,50 m alt. 10,00 a 12,50 m</v>
          </cell>
          <cell r="E462" t="str">
            <v>m</v>
          </cell>
          <cell r="F462">
            <v>2874.2</v>
          </cell>
        </row>
        <row r="463">
          <cell r="A463" t="str">
            <v>2 S 04 200 24</v>
          </cell>
          <cell r="B463" t="str">
            <v>Corpo BSCC 3,00 a 3,00 m alt. 10,00 a 12,50 m</v>
          </cell>
          <cell r="E463" t="str">
            <v>m</v>
          </cell>
          <cell r="F463">
            <v>4012.73</v>
          </cell>
        </row>
        <row r="464">
          <cell r="A464" t="str">
            <v>2 S 04 200 25</v>
          </cell>
          <cell r="B464" t="str">
            <v>Corpo BSCC 1,50 x 1,50 m alt. 12,50 a 15,00 m</v>
          </cell>
          <cell r="E464" t="str">
            <v>m</v>
          </cell>
          <cell r="F464">
            <v>1339.2</v>
          </cell>
        </row>
        <row r="465">
          <cell r="A465" t="str">
            <v>2 S 04 200 26</v>
          </cell>
          <cell r="B465" t="str">
            <v>Corpo BSCC 2,00 a 2,00 m alt. 12,50 a 15,00 m</v>
          </cell>
          <cell r="E465" t="str">
            <v>m</v>
          </cell>
          <cell r="F465">
            <v>2140.7800000000002</v>
          </cell>
        </row>
        <row r="466">
          <cell r="A466" t="str">
            <v>2 S 04 200 27</v>
          </cell>
          <cell r="B466" t="str">
            <v>Corpo BSCC 2,50 x 2,50 m alt. 12,50 a 15,00 m</v>
          </cell>
          <cell r="E466" t="str">
            <v>m</v>
          </cell>
          <cell r="F466">
            <v>3247.57</v>
          </cell>
        </row>
        <row r="467">
          <cell r="A467" t="str">
            <v>2 S 04 200 28</v>
          </cell>
          <cell r="B467" t="str">
            <v>Corpo BSCC 3,00 x 3,00 m alt. 12,50 a 15,00 m</v>
          </cell>
          <cell r="E467" t="str">
            <v>m</v>
          </cell>
          <cell r="F467">
            <v>4343</v>
          </cell>
        </row>
        <row r="468">
          <cell r="A468" t="str">
            <v>2 S 04 201 01</v>
          </cell>
          <cell r="B468" t="str">
            <v>Boca BSCC 1,50 x 1,50 m normal</v>
          </cell>
          <cell r="E468" t="str">
            <v>und</v>
          </cell>
          <cell r="F468">
            <v>5412.49</v>
          </cell>
        </row>
        <row r="469">
          <cell r="A469" t="str">
            <v>2 S 04 201 02</v>
          </cell>
          <cell r="B469" t="str">
            <v>Boca BSCC 2,00 x 2,00 m normal</v>
          </cell>
          <cell r="E469" t="str">
            <v>und</v>
          </cell>
          <cell r="F469">
            <v>8475.8799999999992</v>
          </cell>
        </row>
        <row r="470">
          <cell r="A470" t="str">
            <v>2 S 04 201 03</v>
          </cell>
          <cell r="B470" t="str">
            <v>Boca BSCC 2,50 x 2,50 m normal</v>
          </cell>
          <cell r="E470" t="str">
            <v>und</v>
          </cell>
          <cell r="F470">
            <v>11448.96</v>
          </cell>
        </row>
        <row r="471">
          <cell r="A471" t="str">
            <v>2 S 04 201 04</v>
          </cell>
          <cell r="B471" t="str">
            <v>Boca BSCC 3,00 x 3,00 m normal</v>
          </cell>
          <cell r="E471" t="str">
            <v>und</v>
          </cell>
          <cell r="F471">
            <v>16400.13</v>
          </cell>
        </row>
        <row r="472">
          <cell r="A472" t="str">
            <v>2 S 04 201 05</v>
          </cell>
          <cell r="B472" t="str">
            <v>Boca BSCC 1,50 x 1,50 m - esc.=15</v>
          </cell>
          <cell r="E472" t="str">
            <v>und</v>
          </cell>
          <cell r="F472">
            <v>5507.51</v>
          </cell>
        </row>
        <row r="473">
          <cell r="A473" t="str">
            <v>2 S 04 201 06</v>
          </cell>
          <cell r="B473" t="str">
            <v>Boca BSCC 2,00 x 2,00 m - esc.=15</v>
          </cell>
          <cell r="E473" t="str">
            <v>und</v>
          </cell>
          <cell r="F473">
            <v>8579.7000000000007</v>
          </cell>
        </row>
        <row r="474">
          <cell r="A474" t="str">
            <v>2 S 04 201 07</v>
          </cell>
          <cell r="B474" t="str">
            <v>Boca BSCC 2,50 x 2,50 m - esc.=15</v>
          </cell>
          <cell r="E474" t="str">
            <v>und</v>
          </cell>
          <cell r="F474">
            <v>12065.22</v>
          </cell>
        </row>
        <row r="475">
          <cell r="A475" t="str">
            <v>2 S 04 201 08</v>
          </cell>
          <cell r="B475" t="str">
            <v>Boca BSCC 3,00 x 3,00 m - esc.=15</v>
          </cell>
          <cell r="E475" t="str">
            <v>und</v>
          </cell>
          <cell r="F475">
            <v>17191.55</v>
          </cell>
        </row>
        <row r="476">
          <cell r="A476" t="str">
            <v>2 S 04 201 09</v>
          </cell>
          <cell r="B476" t="str">
            <v>Boca BSCC 1,50 x 1,50 m - esc.=30</v>
          </cell>
          <cell r="E476" t="str">
            <v>und</v>
          </cell>
          <cell r="F476">
            <v>6004.52</v>
          </cell>
        </row>
        <row r="477">
          <cell r="A477" t="str">
            <v>2 S 04 201 10</v>
          </cell>
          <cell r="B477" t="str">
            <v>Boca BSCC 2,00 x 2,00 m - esc.=30</v>
          </cell>
          <cell r="E477" t="str">
            <v>und</v>
          </cell>
          <cell r="F477">
            <v>9336.23</v>
          </cell>
        </row>
        <row r="478">
          <cell r="A478" t="str">
            <v>2 S 04 201 11</v>
          </cell>
          <cell r="B478" t="str">
            <v>Boca BSCC 2,50 x 2,50 m - esc.=30</v>
          </cell>
          <cell r="E478" t="str">
            <v>und</v>
          </cell>
          <cell r="F478">
            <v>13432.34</v>
          </cell>
        </row>
        <row r="479">
          <cell r="A479" t="str">
            <v>2 S 04 201 12</v>
          </cell>
          <cell r="B479" t="str">
            <v>Boca BSCC 3,00 x 3,00 m =esc.=30</v>
          </cell>
          <cell r="E479" t="str">
            <v>und</v>
          </cell>
          <cell r="F479">
            <v>18960.41</v>
          </cell>
        </row>
        <row r="480">
          <cell r="A480" t="str">
            <v>2 S 04 201 13</v>
          </cell>
          <cell r="B480" t="str">
            <v>Boca BSCC 1,50 x 1,50 m - esc.=45</v>
          </cell>
          <cell r="E480" t="str">
            <v>und</v>
          </cell>
          <cell r="F480">
            <v>7470.4</v>
          </cell>
        </row>
        <row r="481">
          <cell r="A481" t="str">
            <v>2 S 04 201 14</v>
          </cell>
          <cell r="B481" t="str">
            <v>Boca BSCC 2,00 x 2,00 m - esc.=45</v>
          </cell>
          <cell r="E481" t="str">
            <v>und</v>
          </cell>
          <cell r="F481">
            <v>11996.21</v>
          </cell>
        </row>
        <row r="482">
          <cell r="A482" t="str">
            <v>2 S 04 201 15</v>
          </cell>
          <cell r="B482" t="str">
            <v>Boca BSCC 2,50 x 2,50 m - esc.=45</v>
          </cell>
          <cell r="E482" t="str">
            <v>und</v>
          </cell>
          <cell r="F482">
            <v>17013.89</v>
          </cell>
        </row>
        <row r="483">
          <cell r="A483" t="str">
            <v>2 S 04 201 16</v>
          </cell>
          <cell r="B483" t="str">
            <v>Boca BSCC 3,00 x 3,00 m - esc.=45</v>
          </cell>
          <cell r="E483" t="str">
            <v>und</v>
          </cell>
          <cell r="F483">
            <v>23924.55</v>
          </cell>
        </row>
        <row r="484">
          <cell r="A484" t="str">
            <v>2 S 04 210 01</v>
          </cell>
          <cell r="B484" t="str">
            <v>Corpo BDCC 1,50 x 1,50 m alt. 0 a 1,00 m</v>
          </cell>
          <cell r="E484" t="str">
            <v>m</v>
          </cell>
          <cell r="F484">
            <v>1647.9</v>
          </cell>
        </row>
        <row r="485">
          <cell r="A485" t="str">
            <v>2 S 04 210 02</v>
          </cell>
          <cell r="B485" t="str">
            <v>Corpo BDCC 2,00 x 2,00 m alt. 0 a 1,00 m</v>
          </cell>
          <cell r="E485" t="str">
            <v>m</v>
          </cell>
          <cell r="F485">
            <v>2391.0500000000002</v>
          </cell>
        </row>
        <row r="486">
          <cell r="A486" t="str">
            <v>2 S 04 210 03</v>
          </cell>
          <cell r="B486" t="str">
            <v>Corpo BDCC 2,50 x 2,50 m alt. 0 a 1,00 m</v>
          </cell>
          <cell r="E486" t="str">
            <v>m</v>
          </cell>
          <cell r="F486">
            <v>3013.05</v>
          </cell>
        </row>
        <row r="487">
          <cell r="A487" t="str">
            <v>2 S 04 210 04</v>
          </cell>
          <cell r="B487" t="str">
            <v>Corpo BDCC 3,00 x 3,00 m alt. 0 a 1,00</v>
          </cell>
          <cell r="E487" t="str">
            <v>m</v>
          </cell>
          <cell r="F487">
            <v>4144.82</v>
          </cell>
        </row>
        <row r="488">
          <cell r="A488" t="str">
            <v>2 S 04 210 05</v>
          </cell>
          <cell r="B488" t="str">
            <v>Corpo BDCC 1,50 x 1,50 m alt. 1,00 a 2,50 m</v>
          </cell>
          <cell r="E488" t="str">
            <v>m</v>
          </cell>
          <cell r="F488">
            <v>1450.24</v>
          </cell>
        </row>
        <row r="489">
          <cell r="A489" t="str">
            <v>2 S 04 210 06</v>
          </cell>
          <cell r="B489" t="str">
            <v>Corpo BDCC 2,00 x 2,00 m alt. 1,00 a 2,50 m</v>
          </cell>
          <cell r="E489" t="str">
            <v>m</v>
          </cell>
          <cell r="F489">
            <v>2123.17</v>
          </cell>
        </row>
        <row r="490">
          <cell r="A490" t="str">
            <v>2 S 04 210 07</v>
          </cell>
          <cell r="B490" t="str">
            <v>Corpo BDCC 2,50 x 2,50 m alt. 1,00 a 2,50 m</v>
          </cell>
          <cell r="E490" t="str">
            <v>m</v>
          </cell>
          <cell r="F490">
            <v>2864.59</v>
          </cell>
        </row>
        <row r="491">
          <cell r="A491" t="str">
            <v>2 S 04 210 08</v>
          </cell>
          <cell r="B491" t="str">
            <v>Corpo BDCC 3,00 x 3,00 m alt. 1,00 a 2,50 m</v>
          </cell>
          <cell r="E491" t="str">
            <v>m</v>
          </cell>
          <cell r="F491">
            <v>3930.89</v>
          </cell>
        </row>
        <row r="492">
          <cell r="A492" t="str">
            <v>2 S 04 210 09</v>
          </cell>
          <cell r="B492" t="str">
            <v>Corpo BDCC 1,50 x 1,50 m alt. 2,50 a 5,00 m</v>
          </cell>
          <cell r="E492" t="str">
            <v>m</v>
          </cell>
          <cell r="F492">
            <v>1546.34</v>
          </cell>
        </row>
        <row r="493">
          <cell r="A493" t="str">
            <v>2 S 04 210 10</v>
          </cell>
          <cell r="B493" t="str">
            <v>Corpo BDCC 2,00 x 2,00 m alt. 2,50 a 5,00 m</v>
          </cell>
          <cell r="E493" t="str">
            <v>m</v>
          </cell>
          <cell r="F493">
            <v>2407.67</v>
          </cell>
        </row>
        <row r="494">
          <cell r="A494" t="str">
            <v>2 S 04 210 11</v>
          </cell>
          <cell r="B494" t="str">
            <v>Corpo BDCC 2,50 x 2,50 m alt. 2,50 a 5,00 m</v>
          </cell>
          <cell r="E494" t="str">
            <v>m</v>
          </cell>
          <cell r="F494">
            <v>3344.94</v>
          </cell>
        </row>
        <row r="495">
          <cell r="A495" t="str">
            <v>2 S 04 210 12</v>
          </cell>
          <cell r="B495" t="str">
            <v>Corpo BDCC 3,00 x 3,00 m alt. 2,50 a 5,00 m</v>
          </cell>
          <cell r="E495" t="str">
            <v>m</v>
          </cell>
          <cell r="F495">
            <v>4362.68</v>
          </cell>
        </row>
        <row r="496">
          <cell r="A496" t="str">
            <v>2 S 04 210 13</v>
          </cell>
          <cell r="B496" t="str">
            <v>Corpo BDCC 1,50 x 1,50 m alt. 5,00 a 7,50 m</v>
          </cell>
          <cell r="E496" t="str">
            <v>m</v>
          </cell>
          <cell r="F496">
            <v>1760.86</v>
          </cell>
        </row>
        <row r="497">
          <cell r="A497" t="str">
            <v>2 S 04 210 14</v>
          </cell>
          <cell r="B497" t="str">
            <v>Corpo BDCC 2,00 a 2,00 m alt. 5,00 a 7,50 m</v>
          </cell>
          <cell r="E497" t="str">
            <v>m</v>
          </cell>
          <cell r="F497">
            <v>2780.87</v>
          </cell>
        </row>
        <row r="498">
          <cell r="A498" t="str">
            <v>2 S 04 210 15</v>
          </cell>
          <cell r="B498" t="str">
            <v>Corpo BDCC 2,50 x 2,50 m alt. 5,00 a 7,50 m</v>
          </cell>
          <cell r="E498" t="str">
            <v>m</v>
          </cell>
          <cell r="F498">
            <v>3808.73</v>
          </cell>
        </row>
        <row r="499">
          <cell r="A499" t="str">
            <v>2 S 04 210 16</v>
          </cell>
          <cell r="B499" t="str">
            <v>Corpo BDCC 3,00 x 3,00 m alt. 5,00 a 7,50 m</v>
          </cell>
          <cell r="E499" t="str">
            <v>m</v>
          </cell>
          <cell r="F499">
            <v>5214.3500000000004</v>
          </cell>
        </row>
        <row r="500">
          <cell r="A500" t="str">
            <v>2 S 04 210 17</v>
          </cell>
          <cell r="B500" t="str">
            <v>Corpo BDCC 1,50 x 1,50 m alt. 7,50 a 10,00 m</v>
          </cell>
          <cell r="E500" t="str">
            <v>m</v>
          </cell>
          <cell r="F500">
            <v>1941.68</v>
          </cell>
        </row>
        <row r="501">
          <cell r="A501" t="str">
            <v>2 S 04 210 18</v>
          </cell>
          <cell r="B501" t="str">
            <v>Corpo BDCC 2,00 x 2,00 m alt. 7,50 a 10,00 m</v>
          </cell>
          <cell r="E501" t="str">
            <v>m</v>
          </cell>
          <cell r="F501">
            <v>3195.72</v>
          </cell>
        </row>
        <row r="502">
          <cell r="A502" t="str">
            <v>2 S 04 210 19</v>
          </cell>
          <cell r="B502" t="str">
            <v>Corpo BDCC 2,50 x 2,50 m alt. 7,50 a 10,00 m</v>
          </cell>
          <cell r="E502" t="str">
            <v>m</v>
          </cell>
          <cell r="F502">
            <v>4089.68</v>
          </cell>
        </row>
        <row r="503">
          <cell r="A503" t="str">
            <v>2 S 04 210 20</v>
          </cell>
          <cell r="B503" t="str">
            <v>Corpo BDCC 3,00 x 3,00 m alt. 7,50 a 10,00 m</v>
          </cell>
          <cell r="E503" t="str">
            <v>m</v>
          </cell>
          <cell r="F503">
            <v>5832.59</v>
          </cell>
        </row>
        <row r="504">
          <cell r="A504" t="str">
            <v>2 S 04 210 21</v>
          </cell>
          <cell r="B504" t="str">
            <v>Corpo BDCC 1,50 x 1,50 m alt. 10,00 a 12,50 m</v>
          </cell>
          <cell r="E504" t="str">
            <v>m</v>
          </cell>
          <cell r="F504">
            <v>2186.4499999999998</v>
          </cell>
        </row>
        <row r="505">
          <cell r="A505" t="str">
            <v>2 S 04 210 22</v>
          </cell>
          <cell r="B505" t="str">
            <v>Corpo BDCC 2,00 x 2,00 m alt. 10,00 a 12,50 m</v>
          </cell>
          <cell r="E505" t="str">
            <v>m</v>
          </cell>
          <cell r="F505">
            <v>3493.64</v>
          </cell>
        </row>
        <row r="506">
          <cell r="A506" t="str">
            <v>2 S 04 210 23</v>
          </cell>
          <cell r="B506" t="str">
            <v>Corpo BDCC 2,50 x 2,50 m alt. 10,00 a 12,50 m</v>
          </cell>
          <cell r="E506" t="str">
            <v>m</v>
          </cell>
          <cell r="F506">
            <v>4625.7</v>
          </cell>
        </row>
        <row r="507">
          <cell r="A507" t="str">
            <v>2 S 04 210 24</v>
          </cell>
          <cell r="B507" t="str">
            <v>Corpo BDCC 3,00 x 3,00 m alt. 10,00 a 12,50 m</v>
          </cell>
          <cell r="E507" t="str">
            <v>m</v>
          </cell>
          <cell r="F507">
            <v>6528.06</v>
          </cell>
        </row>
        <row r="508">
          <cell r="A508" t="str">
            <v>2 S 04 210 25</v>
          </cell>
          <cell r="B508" t="str">
            <v>Corpo BDCC 1,50 x 1,50 m alt. 12,50 a 15,00 m</v>
          </cell>
          <cell r="E508" t="str">
            <v>m</v>
          </cell>
          <cell r="F508">
            <v>2329.8000000000002</v>
          </cell>
        </row>
        <row r="509">
          <cell r="A509" t="str">
            <v>2 S 04 210 26</v>
          </cell>
          <cell r="B509" t="str">
            <v>Corpo BDCC 2,00 x 2,00 m alt. 12,50 a 15,00 m</v>
          </cell>
          <cell r="E509" t="str">
            <v>m</v>
          </cell>
          <cell r="F509">
            <v>3582.84</v>
          </cell>
        </row>
        <row r="510">
          <cell r="A510" t="str">
            <v>2 S 04 210 27</v>
          </cell>
          <cell r="B510" t="str">
            <v>Corpo BDCC 2,50 x 2,50 m alt. 12,50 a 15,00 m</v>
          </cell>
          <cell r="E510" t="str">
            <v>m</v>
          </cell>
          <cell r="F510">
            <v>5058.41</v>
          </cell>
        </row>
        <row r="511">
          <cell r="A511" t="str">
            <v>2 S 04 210 28</v>
          </cell>
          <cell r="B511" t="str">
            <v>Corpo BDCC 3,00 x 3,00 m alt. 12,50 a 15,00 m</v>
          </cell>
          <cell r="E511" t="str">
            <v>m</v>
          </cell>
          <cell r="F511">
            <v>6511.08</v>
          </cell>
        </row>
        <row r="512">
          <cell r="A512" t="str">
            <v>2 S 04 211 01</v>
          </cell>
          <cell r="B512" t="str">
            <v>Boca BDCC 1,50 x 1,50 m normal</v>
          </cell>
          <cell r="E512" t="str">
            <v>und</v>
          </cell>
          <cell r="F512">
            <v>6291.38</v>
          </cell>
        </row>
        <row r="513">
          <cell r="A513" t="str">
            <v>2 S 04 211 02</v>
          </cell>
          <cell r="B513" t="str">
            <v>Boca BDCC 2,00 x 2,00 m normal</v>
          </cell>
          <cell r="E513" t="str">
            <v>und</v>
          </cell>
          <cell r="F513">
            <v>9830.24</v>
          </cell>
        </row>
        <row r="514">
          <cell r="A514" t="str">
            <v>2 S 04 211 03</v>
          </cell>
          <cell r="B514" t="str">
            <v>Boca BDCC 2,50 x 2,50 m normal</v>
          </cell>
          <cell r="E514" t="str">
            <v>und</v>
          </cell>
          <cell r="F514">
            <v>13824.95</v>
          </cell>
        </row>
        <row r="515">
          <cell r="A515" t="str">
            <v>2 S 04 211 04</v>
          </cell>
          <cell r="B515" t="str">
            <v>Boca BDCC 3,00 x 3,00 m normal</v>
          </cell>
          <cell r="E515" t="str">
            <v>und</v>
          </cell>
          <cell r="F515">
            <v>20105.54</v>
          </cell>
        </row>
        <row r="516">
          <cell r="A516" t="str">
            <v>2 S 04 211 05</v>
          </cell>
          <cell r="B516" t="str">
            <v>Boca BDCC 1,50 x 1,50 m esc.=15</v>
          </cell>
          <cell r="E516" t="str">
            <v>und</v>
          </cell>
          <cell r="F516">
            <v>6905.86</v>
          </cell>
        </row>
        <row r="517">
          <cell r="A517" t="str">
            <v>2 S 04 211 06</v>
          </cell>
          <cell r="B517" t="str">
            <v>Boca BDCC 2,00 x 2,00 m esc=15</v>
          </cell>
          <cell r="E517" t="str">
            <v>und</v>
          </cell>
          <cell r="F517">
            <v>10814.78</v>
          </cell>
        </row>
        <row r="518">
          <cell r="A518" t="str">
            <v>2 S 04 211 07</v>
          </cell>
          <cell r="B518" t="str">
            <v>Boca BDCC 2,50 x 2,50 m esc=15</v>
          </cell>
          <cell r="E518" t="str">
            <v>und</v>
          </cell>
          <cell r="F518">
            <v>14896.79</v>
          </cell>
        </row>
        <row r="519">
          <cell r="A519" t="str">
            <v>2 S 04 211 08</v>
          </cell>
          <cell r="B519" t="str">
            <v>Boca BDCC 3,00 x 3,00 m esc=15</v>
          </cell>
          <cell r="E519" t="str">
            <v>und</v>
          </cell>
          <cell r="F519">
            <v>21578.83</v>
          </cell>
        </row>
        <row r="520">
          <cell r="A520" t="str">
            <v>2 S 04 211 09</v>
          </cell>
          <cell r="B520" t="str">
            <v>Boca BDCC 1,50 x 1,50 m - esc.=30</v>
          </cell>
          <cell r="E520" t="str">
            <v>und</v>
          </cell>
          <cell r="F520">
            <v>7125.6</v>
          </cell>
        </row>
        <row r="521">
          <cell r="A521" t="str">
            <v>2 S 04 211 10</v>
          </cell>
          <cell r="B521" t="str">
            <v>Boca BDCC 2,00 x 2,00 m esc=30</v>
          </cell>
          <cell r="E521" t="str">
            <v>und</v>
          </cell>
          <cell r="F521">
            <v>11637.63</v>
          </cell>
        </row>
        <row r="522">
          <cell r="A522" t="str">
            <v>2 S 04 211 11</v>
          </cell>
          <cell r="B522" t="str">
            <v>Boca BDCC 2,50 x 2,50 m esc.=30</v>
          </cell>
          <cell r="E522" t="str">
            <v>und</v>
          </cell>
          <cell r="F522">
            <v>15837.81</v>
          </cell>
        </row>
        <row r="523">
          <cell r="A523" t="str">
            <v>2 S 04 211 12</v>
          </cell>
          <cell r="B523" t="str">
            <v>Boca BDCC 3,00 x 3,00 m esc=30</v>
          </cell>
          <cell r="E523" t="str">
            <v>und</v>
          </cell>
          <cell r="F523">
            <v>24495.89</v>
          </cell>
        </row>
        <row r="524">
          <cell r="A524" t="str">
            <v>2 S 04 211 13</v>
          </cell>
          <cell r="B524" t="str">
            <v>Boca BDCC 1,50 x 1,50 m esc=45</v>
          </cell>
          <cell r="E524" t="str">
            <v>und</v>
          </cell>
          <cell r="F524">
            <v>9276.3700000000008</v>
          </cell>
        </row>
        <row r="525">
          <cell r="A525" t="str">
            <v>2 S 04 211 14</v>
          </cell>
          <cell r="B525" t="str">
            <v>Boca BDCC 2,00 x 2,00 m esc=45</v>
          </cell>
          <cell r="E525" t="str">
            <v>und</v>
          </cell>
          <cell r="F525">
            <v>14818.75</v>
          </cell>
        </row>
        <row r="526">
          <cell r="A526" t="str">
            <v>2 S 04 211 15</v>
          </cell>
          <cell r="B526" t="str">
            <v>Boca BDCC 2,50 x 2,50 m esc=45</v>
          </cell>
          <cell r="E526" t="str">
            <v>und</v>
          </cell>
          <cell r="F526">
            <v>21354.27</v>
          </cell>
        </row>
        <row r="527">
          <cell r="A527" t="str">
            <v>2 S 04 211 16</v>
          </cell>
          <cell r="B527" t="str">
            <v>Boca BDCC 3,00x3,00m - esc=45</v>
          </cell>
          <cell r="E527" t="str">
            <v>und</v>
          </cell>
          <cell r="F527">
            <v>31015.02</v>
          </cell>
        </row>
        <row r="528">
          <cell r="A528" t="str">
            <v>2 S 04 220 01</v>
          </cell>
          <cell r="B528" t="str">
            <v>Corpo BTCC 1,50 x 1,50 m alt. 0 a 1,00 m</v>
          </cell>
          <cell r="E528" t="str">
            <v>m</v>
          </cell>
          <cell r="F528">
            <v>2285.0500000000002</v>
          </cell>
        </row>
        <row r="529">
          <cell r="A529" t="str">
            <v>2 S 04 220 02</v>
          </cell>
          <cell r="B529" t="str">
            <v>Corpo BTCC 2,00 x 2,00 m alt. 0 a 1,00 m</v>
          </cell>
          <cell r="E529" t="str">
            <v>m</v>
          </cell>
          <cell r="F529">
            <v>3317.75</v>
          </cell>
        </row>
        <row r="530">
          <cell r="A530" t="str">
            <v>2 S 04 220 03</v>
          </cell>
          <cell r="B530" t="str">
            <v>Corpo BTCC 2,50 x 2,50 m alt. 0 a 1,00 m</v>
          </cell>
          <cell r="E530" t="str">
            <v>m</v>
          </cell>
          <cell r="F530">
            <v>4495.51</v>
          </cell>
        </row>
        <row r="531">
          <cell r="A531" t="str">
            <v>2 S 04 220 04</v>
          </cell>
          <cell r="B531" t="str">
            <v>Corpo BTCC 3,00 x 3,00 m alt. 0 a 1,00 m</v>
          </cell>
          <cell r="E531" t="str">
            <v>m</v>
          </cell>
          <cell r="F531">
            <v>5790.65</v>
          </cell>
        </row>
        <row r="532">
          <cell r="A532" t="str">
            <v>2 S 04 220 05</v>
          </cell>
          <cell r="B532" t="str">
            <v>Corpo BTCC 1,50 x 1,50 m alt. 1,00 a 2,50 m</v>
          </cell>
          <cell r="E532" t="str">
            <v>m</v>
          </cell>
          <cell r="F532">
            <v>2064.02</v>
          </cell>
        </row>
        <row r="533">
          <cell r="A533" t="str">
            <v>2 S 04 220 06</v>
          </cell>
          <cell r="B533" t="str">
            <v>Corpo BTCC 2,00 x 2,00 m alt. 1,00 a 2,50 m</v>
          </cell>
          <cell r="E533" t="str">
            <v>m</v>
          </cell>
          <cell r="F533">
            <v>3001.34</v>
          </cell>
        </row>
        <row r="534">
          <cell r="A534" t="str">
            <v>2 S 04 220 07</v>
          </cell>
          <cell r="B534" t="str">
            <v>Corpo BTCC 2,50 a 2,50 m alt. 1,00 a 2,50 m</v>
          </cell>
          <cell r="E534" t="str">
            <v>m</v>
          </cell>
          <cell r="F534">
            <v>3986.11</v>
          </cell>
        </row>
        <row r="535">
          <cell r="A535" t="str">
            <v>2 S 04 220 08</v>
          </cell>
          <cell r="B535" t="str">
            <v>Corpo BTCC 3,00 x 3,00 m alt. 1,00 a 2,50 m</v>
          </cell>
          <cell r="E535" t="str">
            <v>m</v>
          </cell>
          <cell r="F535">
            <v>5483.12</v>
          </cell>
        </row>
        <row r="536">
          <cell r="A536" t="str">
            <v>2 S 04 220 09</v>
          </cell>
          <cell r="B536" t="str">
            <v>Corpo BTCC 1,50 x 1,50 m alt. 2,50 a 5,00 m</v>
          </cell>
          <cell r="E536" t="str">
            <v>m</v>
          </cell>
          <cell r="F536">
            <v>2241.81</v>
          </cell>
        </row>
        <row r="537">
          <cell r="A537" t="str">
            <v>2 S 04 220 10</v>
          </cell>
          <cell r="B537" t="str">
            <v>Corpo BTCC 2,00 x 2,00 m alt. 2,50 a 5,00 m</v>
          </cell>
          <cell r="E537" t="str">
            <v>m</v>
          </cell>
          <cell r="F537">
            <v>3436.82</v>
          </cell>
        </row>
        <row r="538">
          <cell r="A538" t="str">
            <v>2 S 04 220 11</v>
          </cell>
          <cell r="B538" t="str">
            <v>Corpo BTCC 2,50 x 2,50 m alt. 2,50 a 5,00 m</v>
          </cell>
          <cell r="E538" t="str">
            <v>m</v>
          </cell>
          <cell r="F538">
            <v>4677.1400000000003</v>
          </cell>
        </row>
        <row r="539">
          <cell r="A539" t="str">
            <v>2 S 04 220 12</v>
          </cell>
          <cell r="B539" t="str">
            <v>Corpo BTCC 3,00 x 3,00 m alt. 2,50 a 5,00 m</v>
          </cell>
          <cell r="E539" t="str">
            <v>m</v>
          </cell>
          <cell r="F539">
            <v>6400.28</v>
          </cell>
        </row>
        <row r="540">
          <cell r="A540" t="str">
            <v>2 S 04 220 13</v>
          </cell>
          <cell r="B540" t="str">
            <v>Corpo BTCC 1,50 x 1,50 m alt. 5,00 a 7,50 m</v>
          </cell>
          <cell r="E540" t="str">
            <v>m</v>
          </cell>
          <cell r="F540">
            <v>2418.8000000000002</v>
          </cell>
        </row>
        <row r="541">
          <cell r="A541" t="str">
            <v>2 S 04 220 14</v>
          </cell>
          <cell r="B541" t="str">
            <v>Corpo BTCC 2,00 x 2,00 m alt. 5,00 a 7,50 m</v>
          </cell>
          <cell r="E541" t="str">
            <v>m</v>
          </cell>
          <cell r="F541">
            <v>3859.22</v>
          </cell>
        </row>
        <row r="542">
          <cell r="A542" t="str">
            <v>2 S 04 220 15</v>
          </cell>
          <cell r="B542" t="str">
            <v>Corpo BTCC 2,50 x 2,50 m alt. 5,00 a 7,50 m</v>
          </cell>
          <cell r="E542" t="str">
            <v>m</v>
          </cell>
          <cell r="F542">
            <v>5308.57</v>
          </cell>
        </row>
        <row r="543">
          <cell r="A543" t="str">
            <v>2 S 04 220 16</v>
          </cell>
          <cell r="B543" t="str">
            <v>Corpo BTCC 3,00 x 3,00 m alt. 5,00 a 7,50 m</v>
          </cell>
          <cell r="E543" t="str">
            <v>m</v>
          </cell>
          <cell r="F543">
            <v>7191.27</v>
          </cell>
        </row>
        <row r="544">
          <cell r="A544" t="str">
            <v>2 S 04 220 17</v>
          </cell>
          <cell r="B544" t="str">
            <v>Corpo BTCC 1,50 x 1,50 m alt. 7,50 a 10,00 m</v>
          </cell>
          <cell r="E544" t="str">
            <v>m</v>
          </cell>
          <cell r="F544">
            <v>2696.62</v>
          </cell>
        </row>
        <row r="545">
          <cell r="A545" t="str">
            <v>2 S 04 220 18</v>
          </cell>
          <cell r="B545" t="str">
            <v>Corpo BTCC 2,00 x 2,00 m alt. 7,50 m a 10,00 m</v>
          </cell>
          <cell r="E545" t="str">
            <v>m</v>
          </cell>
          <cell r="F545">
            <v>4355.76</v>
          </cell>
        </row>
        <row r="546">
          <cell r="A546" t="str">
            <v>2 S 04 220 19</v>
          </cell>
          <cell r="B546" t="str">
            <v>Corpo BTCC 2,50 x 2,50 m alt. 7,50 a 10,00 m</v>
          </cell>
          <cell r="E546" t="str">
            <v>m</v>
          </cell>
          <cell r="F546">
            <v>6040.14</v>
          </cell>
        </row>
        <row r="547">
          <cell r="A547" t="str">
            <v>2 S 04 220 20</v>
          </cell>
          <cell r="B547" t="str">
            <v>Corpo BTCC 3,00 x 3,00 m alt 7,50 a 10,00 m</v>
          </cell>
          <cell r="E547" t="str">
            <v>m</v>
          </cell>
          <cell r="F547">
            <v>8083.17</v>
          </cell>
        </row>
        <row r="548">
          <cell r="A548" t="str">
            <v>2 S 04 220 21</v>
          </cell>
          <cell r="B548" t="str">
            <v>Corpo BTCC 1,50 x 1,50 m alt. 10,00 a 12,50 m</v>
          </cell>
          <cell r="E548" t="str">
            <v>m</v>
          </cell>
          <cell r="F548">
            <v>3190.53</v>
          </cell>
        </row>
        <row r="549">
          <cell r="A549" t="str">
            <v>2 S 04 220 22</v>
          </cell>
          <cell r="B549" t="str">
            <v>Corpo BTCC 2,00 x 2,00 m alt. 10,00 a 12,50 m</v>
          </cell>
          <cell r="E549" t="str">
            <v>m</v>
          </cell>
          <cell r="F549">
            <v>4747.88</v>
          </cell>
        </row>
        <row r="550">
          <cell r="A550" t="str">
            <v>2 S 04 220 23</v>
          </cell>
          <cell r="B550" t="str">
            <v>Corpo BTCC 2,50 x 2,50 m alt. 10,00 a 12,50 m</v>
          </cell>
          <cell r="E550" t="str">
            <v>m</v>
          </cell>
          <cell r="F550">
            <v>6343.05</v>
          </cell>
        </row>
        <row r="551">
          <cell r="A551" t="str">
            <v>2 S 04 220 24</v>
          </cell>
          <cell r="B551" t="str">
            <v>Corpo BTCC 3,00 x 3,00 m alt. 10,00 a 12,50 m</v>
          </cell>
          <cell r="E551" t="str">
            <v>m</v>
          </cell>
          <cell r="F551">
            <v>8637.1299999999992</v>
          </cell>
        </row>
        <row r="552">
          <cell r="A552" t="str">
            <v>2 S 04 220 25</v>
          </cell>
          <cell r="B552" t="str">
            <v>Corpo BTCC 1,50 x 1,50 m alt. 12,50 a 15,00 m</v>
          </cell>
          <cell r="E552" t="str">
            <v>m</v>
          </cell>
          <cell r="F552">
            <v>3243.5</v>
          </cell>
        </row>
        <row r="553">
          <cell r="A553" t="str">
            <v>2 S 04 220 26</v>
          </cell>
          <cell r="B553" t="str">
            <v>Corpo BTCC 2,00 x 2,00 m alt. 12,50 a 15,00 m</v>
          </cell>
          <cell r="E553" t="str">
            <v>m</v>
          </cell>
          <cell r="F553">
            <v>5075.12</v>
          </cell>
        </row>
        <row r="554">
          <cell r="A554" t="str">
            <v>2 S 04 220 27</v>
          </cell>
          <cell r="B554" t="str">
            <v>Corpo BTCC 2,50 x 2,50 m alt. 12,50 a 15,00 m</v>
          </cell>
          <cell r="E554" t="str">
            <v>m</v>
          </cell>
          <cell r="F554">
            <v>6803.35</v>
          </cell>
        </row>
        <row r="555">
          <cell r="A555" t="str">
            <v>2 S 04 220 28</v>
          </cell>
          <cell r="B555" t="str">
            <v>Corpo BTCC 3,00 x 3,00 m alt. 12,50 a 15,00 m</v>
          </cell>
          <cell r="E555" t="str">
            <v>m</v>
          </cell>
          <cell r="F555">
            <v>9379.32</v>
          </cell>
        </row>
        <row r="556">
          <cell r="A556" t="str">
            <v>2 S 04 221 01</v>
          </cell>
          <cell r="B556" t="str">
            <v>Boca BTCC 1,50 x 1,50 m normal</v>
          </cell>
          <cell r="E556" t="str">
            <v>und</v>
          </cell>
          <cell r="F556">
            <v>7797.68</v>
          </cell>
        </row>
        <row r="557">
          <cell r="A557" t="str">
            <v>2 S 04 221 02</v>
          </cell>
          <cell r="B557" t="str">
            <v>Boca BTCC 2,00 x 2,00 m normal</v>
          </cell>
          <cell r="E557" t="str">
            <v>und</v>
          </cell>
          <cell r="F557">
            <v>11925.54</v>
          </cell>
        </row>
        <row r="558">
          <cell r="A558" t="str">
            <v>2 S 04 221 03</v>
          </cell>
          <cell r="B558" t="str">
            <v>Boca BTCC 2,50 x 2,50 m normal</v>
          </cell>
          <cell r="E558" t="str">
            <v>und</v>
          </cell>
          <cell r="F558">
            <v>16899.830000000002</v>
          </cell>
        </row>
        <row r="559">
          <cell r="A559" t="str">
            <v>2 S 04 221 04</v>
          </cell>
          <cell r="B559" t="str">
            <v>Boca BTCC 3,00 x 3,00 m normal</v>
          </cell>
          <cell r="E559" t="str">
            <v>und</v>
          </cell>
          <cell r="F559">
            <v>23995.86</v>
          </cell>
        </row>
        <row r="560">
          <cell r="A560" t="str">
            <v>2 S 04 221 05</v>
          </cell>
          <cell r="B560" t="str">
            <v>Boca BTCC 1,50 x 1,50 m esc=15</v>
          </cell>
          <cell r="E560" t="str">
            <v>und</v>
          </cell>
          <cell r="F560">
            <v>8445.08</v>
          </cell>
        </row>
        <row r="561">
          <cell r="A561" t="str">
            <v>2 S 04 221 06</v>
          </cell>
          <cell r="B561" t="str">
            <v>Boca BTCC 2,00 x 2,00 m esc=15</v>
          </cell>
          <cell r="E561" t="str">
            <v>und</v>
          </cell>
          <cell r="F561">
            <v>12824.04</v>
          </cell>
        </row>
        <row r="562">
          <cell r="A562" t="str">
            <v>2 S 04 221 07</v>
          </cell>
          <cell r="B562" t="str">
            <v>Boca BTCC 2,50 x 2,50 m esc=15</v>
          </cell>
          <cell r="E562" t="str">
            <v>und</v>
          </cell>
          <cell r="F562">
            <v>18228.060000000001</v>
          </cell>
        </row>
        <row r="563">
          <cell r="A563" t="str">
            <v>2 S 04 221 08</v>
          </cell>
          <cell r="B563" t="str">
            <v>Boca BTCC 3,00 x 3,00 m esc=15</v>
          </cell>
          <cell r="E563" t="str">
            <v>und</v>
          </cell>
          <cell r="F563">
            <v>23361.34</v>
          </cell>
        </row>
        <row r="564">
          <cell r="A564" t="str">
            <v>2 S 04 221 09</v>
          </cell>
          <cell r="B564" t="str">
            <v>Boca BTCC 1,50 x 1,50 m esc=30</v>
          </cell>
          <cell r="E564" t="str">
            <v>und</v>
          </cell>
          <cell r="F564">
            <v>8856.08</v>
          </cell>
        </row>
        <row r="565">
          <cell r="A565" t="str">
            <v>2 S 04 221 10</v>
          </cell>
          <cell r="B565" t="str">
            <v>Boca BTCC 2,00 x 2,00 m exc.=30</v>
          </cell>
          <cell r="E565" t="str">
            <v>und</v>
          </cell>
          <cell r="F565">
            <v>14169.67</v>
          </cell>
        </row>
        <row r="566">
          <cell r="A566" t="str">
            <v>2 S 04 221 11</v>
          </cell>
          <cell r="B566" t="str">
            <v>Boca BTCC 2,50 x 2,50 m esc=30</v>
          </cell>
          <cell r="E566" t="str">
            <v>und</v>
          </cell>
          <cell r="F566">
            <v>20764.759999999998</v>
          </cell>
        </row>
        <row r="567">
          <cell r="A567" t="str">
            <v>2 S 04 221 12</v>
          </cell>
          <cell r="B567" t="str">
            <v>Boca BTCC 3,00 x 3,00 m esc=30</v>
          </cell>
          <cell r="E567" t="str">
            <v>und</v>
          </cell>
          <cell r="F567">
            <v>29949.200000000001</v>
          </cell>
        </row>
        <row r="568">
          <cell r="A568" t="str">
            <v>2 S 04 221 13</v>
          </cell>
          <cell r="B568" t="str">
            <v>Boca BTCC 1,50 x 1,50 m esc.=45</v>
          </cell>
          <cell r="E568" t="str">
            <v>und</v>
          </cell>
          <cell r="F568">
            <v>11176.09</v>
          </cell>
        </row>
        <row r="569">
          <cell r="A569" t="str">
            <v>2 S 04 221 14</v>
          </cell>
          <cell r="B569" t="str">
            <v>Boca BTCC 2,00 x 2,00 m esc=45</v>
          </cell>
          <cell r="E569" t="str">
            <v>und</v>
          </cell>
          <cell r="F569">
            <v>17941.25</v>
          </cell>
        </row>
        <row r="570">
          <cell r="A570" t="str">
            <v>2 S 04 221 15</v>
          </cell>
          <cell r="B570" t="str">
            <v>Boca BTCC 2,50 x 2,50 m esc=45</v>
          </cell>
          <cell r="E570" t="str">
            <v>und</v>
          </cell>
          <cell r="F570">
            <v>26268.53</v>
          </cell>
        </row>
        <row r="571">
          <cell r="A571" t="str">
            <v>2 S 04 221 16</v>
          </cell>
          <cell r="B571" t="str">
            <v>Boca BTCC 3,00 x 3,00 m esc=45</v>
          </cell>
          <cell r="E571" t="str">
            <v>und</v>
          </cell>
          <cell r="F571">
            <v>37956.39</v>
          </cell>
        </row>
        <row r="572">
          <cell r="A572" t="str">
            <v>2 S 04 300 16</v>
          </cell>
          <cell r="B572" t="str">
            <v>Bueiro met. chapas múltiplas D=1,60 m galv.</v>
          </cell>
          <cell r="E572" t="str">
            <v>m</v>
          </cell>
          <cell r="F572">
            <v>1028.1099999999999</v>
          </cell>
        </row>
        <row r="573">
          <cell r="A573" t="str">
            <v>2 S 04 300 20</v>
          </cell>
          <cell r="B573" t="str">
            <v>Bueiro met.chapas múltiplas D=2,00 m galv.</v>
          </cell>
          <cell r="E573" t="str">
            <v>m</v>
          </cell>
          <cell r="F573">
            <v>1279.3399999999999</v>
          </cell>
        </row>
        <row r="574">
          <cell r="A574" t="str">
            <v>2 S 04 301 16</v>
          </cell>
          <cell r="B574" t="str">
            <v>Bueiro met. chapas múltiplas D=1,60 m rev. epoxy</v>
          </cell>
          <cell r="E574" t="str">
            <v>m</v>
          </cell>
          <cell r="F574">
            <v>1076.94</v>
          </cell>
        </row>
        <row r="575">
          <cell r="A575" t="str">
            <v>2 S 04 301 20</v>
          </cell>
          <cell r="B575" t="str">
            <v>Bueiro met. chapa múltipla D=2,00 m rev. epoxy</v>
          </cell>
          <cell r="E575" t="str">
            <v>m</v>
          </cell>
          <cell r="F575">
            <v>1339.98</v>
          </cell>
        </row>
        <row r="576">
          <cell r="A576" t="str">
            <v>2 S 04 310 16</v>
          </cell>
          <cell r="B576" t="str">
            <v>Bueiro met.s/ interrupção tráf. D=1,60m galv.</v>
          </cell>
          <cell r="E576" t="str">
            <v>m</v>
          </cell>
          <cell r="F576">
            <v>1958.05</v>
          </cell>
        </row>
        <row r="577">
          <cell r="A577" t="str">
            <v>2 S 04 310 20</v>
          </cell>
          <cell r="B577" t="str">
            <v>Bueiro met.s/ interrupção tráf. D=2,00m galv.</v>
          </cell>
          <cell r="E577" t="str">
            <v>m</v>
          </cell>
          <cell r="F577">
            <v>2435.4499999999998</v>
          </cell>
        </row>
        <row r="578">
          <cell r="A578" t="str">
            <v>2 S 04 311 16</v>
          </cell>
          <cell r="B578" t="str">
            <v>Bueiro met.s/interrupção tráf.D=1,60 m rev.epoxy</v>
          </cell>
          <cell r="E578" t="str">
            <v>m</v>
          </cell>
          <cell r="F578">
            <v>2031.03</v>
          </cell>
        </row>
        <row r="579">
          <cell r="A579" t="str">
            <v>2 S 04 311 20</v>
          </cell>
          <cell r="B579" t="str">
            <v>Bueiro met.s/interrupção traf.D=2,00 m rev.epoxy</v>
          </cell>
          <cell r="E579" t="str">
            <v>m</v>
          </cell>
          <cell r="F579">
            <v>2442.35</v>
          </cell>
        </row>
        <row r="580">
          <cell r="A580" t="str">
            <v>2 S 04 400 01</v>
          </cell>
          <cell r="B580" t="str">
            <v>Valeta prot.cortes c/revest. vegetal - VPC 01</v>
          </cell>
          <cell r="E580" t="str">
            <v>m</v>
          </cell>
          <cell r="F580">
            <v>41.27</v>
          </cell>
        </row>
        <row r="581">
          <cell r="A581" t="str">
            <v>2 S 04 400 02</v>
          </cell>
          <cell r="B581" t="str">
            <v>Valeta prot.cortes c/revest. vegetal - VPC 02</v>
          </cell>
          <cell r="E581" t="str">
            <v>m</v>
          </cell>
          <cell r="F581">
            <v>30.75</v>
          </cell>
        </row>
        <row r="582">
          <cell r="A582" t="str">
            <v>2 S 04 400 03</v>
          </cell>
          <cell r="B582" t="str">
            <v>Valeta prot.cortes c/revest.concreto - VPC 03</v>
          </cell>
          <cell r="E582" t="str">
            <v>m</v>
          </cell>
          <cell r="F582">
            <v>59.73</v>
          </cell>
        </row>
        <row r="583">
          <cell r="A583" t="str">
            <v>2 S 04 400 04</v>
          </cell>
          <cell r="B583" t="str">
            <v>Valeta prot.cortes c/revest.concreto - VPC 04</v>
          </cell>
          <cell r="E583" t="str">
            <v>m</v>
          </cell>
          <cell r="F583">
            <v>46.54</v>
          </cell>
        </row>
        <row r="584">
          <cell r="A584" t="str">
            <v>2 S 04 401 01</v>
          </cell>
          <cell r="B584" t="str">
            <v>Valeta prot.aterros c/revest. vegetal - VPA 01</v>
          </cell>
          <cell r="E584" t="str">
            <v>m</v>
          </cell>
          <cell r="F584">
            <v>42.65</v>
          </cell>
        </row>
        <row r="585">
          <cell r="A585" t="str">
            <v>2 S 04 401 02</v>
          </cell>
          <cell r="B585" t="str">
            <v>Valeta prot.aterros c/revest. vegetal - VPA 02</v>
          </cell>
          <cell r="E585" t="str">
            <v>m</v>
          </cell>
          <cell r="F585">
            <v>32.01</v>
          </cell>
        </row>
        <row r="586">
          <cell r="A586" t="str">
            <v>2 S 04 401 03</v>
          </cell>
          <cell r="B586" t="str">
            <v>Valeta prot.aterro c/revest. concreto - VPA 03</v>
          </cell>
          <cell r="E586" t="str">
            <v>m</v>
          </cell>
          <cell r="F586">
            <v>59.97</v>
          </cell>
        </row>
        <row r="587">
          <cell r="A587" t="str">
            <v>2 S 04 401 04</v>
          </cell>
          <cell r="B587" t="str">
            <v>Valeta prot.aterro c/revest. concreto - VPA 04</v>
          </cell>
          <cell r="E587" t="str">
            <v>m</v>
          </cell>
          <cell r="F587">
            <v>45.4</v>
          </cell>
        </row>
        <row r="588">
          <cell r="A588" t="str">
            <v>2 S 04 401 05</v>
          </cell>
          <cell r="B588" t="str">
            <v>Valeta prot.corte/aterro s/rev. - VPC 05/VPA 05</v>
          </cell>
          <cell r="E588" t="str">
            <v>m</v>
          </cell>
          <cell r="F588">
            <v>24.52</v>
          </cell>
        </row>
        <row r="589">
          <cell r="A589" t="str">
            <v>2 S 04 401 06</v>
          </cell>
          <cell r="B589" t="str">
            <v>Valeta prot.corte/aterro s/rev. - VPC 06/VPA 06</v>
          </cell>
          <cell r="E589" t="str">
            <v>m</v>
          </cell>
          <cell r="F589">
            <v>17.53</v>
          </cell>
        </row>
        <row r="590">
          <cell r="A590" t="str">
            <v>2 S 04 500 01</v>
          </cell>
          <cell r="B590" t="str">
            <v>Dreno longitudinal prof. p/corte em solo - DPS 01</v>
          </cell>
          <cell r="E590" t="str">
            <v>m</v>
          </cell>
          <cell r="F590">
            <v>27.55</v>
          </cell>
        </row>
        <row r="591">
          <cell r="A591" t="str">
            <v>2 S 04 500 02</v>
          </cell>
          <cell r="B591" t="str">
            <v>Dreno longitudinal prof. p/corte em solo - DPS 02</v>
          </cell>
          <cell r="E591" t="str">
            <v>m</v>
          </cell>
          <cell r="F591">
            <v>27.14</v>
          </cell>
        </row>
        <row r="592">
          <cell r="A592" t="str">
            <v>2 S 04 500 03</v>
          </cell>
          <cell r="B592" t="str">
            <v>Dreno longitudinal prof. p/corte em solo - DPS 03</v>
          </cell>
          <cell r="E592" t="str">
            <v>m</v>
          </cell>
          <cell r="F592">
            <v>38.75</v>
          </cell>
        </row>
        <row r="593">
          <cell r="A593" t="str">
            <v>2 S 04 500 04</v>
          </cell>
          <cell r="B593" t="str">
            <v>Dreno longitudinal prof. p/corte em solo - DPS 04</v>
          </cell>
          <cell r="E593" t="str">
            <v>m</v>
          </cell>
          <cell r="F593">
            <v>38.26</v>
          </cell>
        </row>
        <row r="594">
          <cell r="A594" t="str">
            <v>2 S 04 500 05</v>
          </cell>
          <cell r="B594" t="str">
            <v>Dreno longitudinal prof. p/corte em solo - DPS 05</v>
          </cell>
          <cell r="E594" t="str">
            <v>m</v>
          </cell>
          <cell r="F594">
            <v>44.31</v>
          </cell>
        </row>
        <row r="595">
          <cell r="A595" t="str">
            <v>2 S 04 500 06</v>
          </cell>
          <cell r="B595" t="str">
            <v>Dreno longitudinal prof. p/corte em solo - DPS 06</v>
          </cell>
          <cell r="E595" t="str">
            <v>m</v>
          </cell>
          <cell r="F595">
            <v>50.88</v>
          </cell>
        </row>
        <row r="596">
          <cell r="A596" t="str">
            <v>2 S 04 500 07</v>
          </cell>
          <cell r="B596" t="str">
            <v>Dreno longitudinal prof. p/corte em solo - DPS 07</v>
          </cell>
          <cell r="E596" t="str">
            <v>m</v>
          </cell>
          <cell r="F596">
            <v>61.18</v>
          </cell>
        </row>
        <row r="597">
          <cell r="A597" t="str">
            <v>2 S 04 500 08</v>
          </cell>
          <cell r="B597" t="str">
            <v>Dreno longitudinal prof. p/corte em solo - DPS 08</v>
          </cell>
          <cell r="E597" t="str">
            <v>m</v>
          </cell>
          <cell r="F597">
            <v>67.75</v>
          </cell>
        </row>
        <row r="598">
          <cell r="A598" t="str">
            <v>2 S 04 501 01</v>
          </cell>
          <cell r="B598" t="str">
            <v>Dreno longitudinal prof. p/corte em rocha - DPR 01</v>
          </cell>
          <cell r="E598" t="str">
            <v>m</v>
          </cell>
          <cell r="F598">
            <v>23.89</v>
          </cell>
        </row>
        <row r="599">
          <cell r="A599" t="str">
            <v>2 S 04 501 02</v>
          </cell>
          <cell r="B599" t="str">
            <v>Dreno longitudinal prof. p/corte em rocha - DPR 02</v>
          </cell>
          <cell r="E599" t="str">
            <v>m</v>
          </cell>
          <cell r="F599">
            <v>38.26</v>
          </cell>
        </row>
        <row r="600">
          <cell r="A600" t="str">
            <v>2 S 04 501 03</v>
          </cell>
          <cell r="B600" t="str">
            <v>Dreno longitudinal prof. p/corte em rocha - DPR 03</v>
          </cell>
          <cell r="E600" t="str">
            <v>m</v>
          </cell>
          <cell r="F600">
            <v>21.89</v>
          </cell>
        </row>
        <row r="601">
          <cell r="A601" t="str">
            <v>2 S 04 501 04</v>
          </cell>
          <cell r="B601" t="str">
            <v>Dreno longitudinal prof. p/corte em rocha - DPR 04</v>
          </cell>
          <cell r="E601" t="str">
            <v>m</v>
          </cell>
          <cell r="F601">
            <v>7.29</v>
          </cell>
        </row>
        <row r="602">
          <cell r="A602" t="str">
            <v>2 S 04 501 05</v>
          </cell>
          <cell r="B602" t="str">
            <v>Dreno longitudinal prof. p/corte em rocha - DPR 05</v>
          </cell>
          <cell r="E602" t="str">
            <v>m</v>
          </cell>
          <cell r="F602">
            <v>21.55</v>
          </cell>
        </row>
        <row r="603">
          <cell r="A603" t="str">
            <v>2 S 04 502 01</v>
          </cell>
          <cell r="B603" t="str">
            <v>Boca saída p/dreno longitudinal prof. BSD 01</v>
          </cell>
          <cell r="E603" t="str">
            <v>und</v>
          </cell>
          <cell r="F603">
            <v>71.16</v>
          </cell>
        </row>
        <row r="604">
          <cell r="A604" t="str">
            <v>2 S 04 502 02</v>
          </cell>
          <cell r="B604" t="str">
            <v>Boca saída p/dreno longitudinal prof. BSD 02</v>
          </cell>
          <cell r="E604" t="str">
            <v>und</v>
          </cell>
          <cell r="F604">
            <v>82.9</v>
          </cell>
        </row>
        <row r="605">
          <cell r="A605" t="str">
            <v>2 S 04 510 01</v>
          </cell>
          <cell r="B605" t="str">
            <v>Dreno sub-superficial - DSS 01</v>
          </cell>
          <cell r="E605" t="str">
            <v>m</v>
          </cell>
          <cell r="F605">
            <v>7.42</v>
          </cell>
        </row>
        <row r="606">
          <cell r="A606" t="str">
            <v>2 S 04 510 02</v>
          </cell>
          <cell r="B606" t="str">
            <v>Dreno sub-superficial - DSS 02</v>
          </cell>
          <cell r="E606" t="str">
            <v>m</v>
          </cell>
          <cell r="F606">
            <v>20.12</v>
          </cell>
        </row>
        <row r="607">
          <cell r="A607" t="str">
            <v>2 S 04 510 03</v>
          </cell>
          <cell r="B607" t="str">
            <v>Dreno sub-superficial - DSS 03</v>
          </cell>
          <cell r="E607" t="str">
            <v>m</v>
          </cell>
          <cell r="F607">
            <v>5.0599999999999996</v>
          </cell>
        </row>
        <row r="608">
          <cell r="A608" t="str">
            <v>2 S 04 510 04</v>
          </cell>
          <cell r="B608" t="str">
            <v>Dreno sub-superficial - DSS 04</v>
          </cell>
          <cell r="E608" t="str">
            <v>m</v>
          </cell>
          <cell r="F608">
            <v>26.52</v>
          </cell>
        </row>
        <row r="609">
          <cell r="A609" t="str">
            <v>2 S 04 511 01</v>
          </cell>
          <cell r="B609" t="str">
            <v>Boca saída p/dreno sub-superficial - BSD 03</v>
          </cell>
          <cell r="E609" t="str">
            <v>und</v>
          </cell>
          <cell r="F609">
            <v>32.799999999999997</v>
          </cell>
        </row>
        <row r="610">
          <cell r="A610" t="str">
            <v>2 S 04 520 01</v>
          </cell>
          <cell r="B610" t="str">
            <v>Dreno sub-horizontal - DSH 01</v>
          </cell>
          <cell r="E610" t="str">
            <v>m</v>
          </cell>
          <cell r="F610">
            <v>127.19</v>
          </cell>
        </row>
        <row r="611">
          <cell r="A611" t="str">
            <v>2 S 04 521 01</v>
          </cell>
          <cell r="B611" t="str">
            <v>Boca saída p/dreno sub-horizontal - BSD 04</v>
          </cell>
          <cell r="E611" t="str">
            <v>und</v>
          </cell>
          <cell r="F611">
            <v>8.4700000000000006</v>
          </cell>
        </row>
        <row r="612">
          <cell r="A612" t="str">
            <v>2 S 04 900 01</v>
          </cell>
          <cell r="B612" t="str">
            <v>Sarjeta triangular de concreto - STC 01</v>
          </cell>
          <cell r="E612" t="str">
            <v>m</v>
          </cell>
          <cell r="F612">
            <v>37.07</v>
          </cell>
        </row>
        <row r="613">
          <cell r="A613" t="str">
            <v>2 S 04 900 02</v>
          </cell>
          <cell r="B613" t="str">
            <v>Sarjeta triangular de concreto - STC 02</v>
          </cell>
          <cell r="E613" t="str">
            <v>m</v>
          </cell>
          <cell r="F613">
            <v>25.03</v>
          </cell>
        </row>
        <row r="614">
          <cell r="A614" t="str">
            <v>2 S 04 900 03</v>
          </cell>
          <cell r="B614" t="str">
            <v>Sarjeta triangular de concreto - STC 03</v>
          </cell>
          <cell r="E614" t="str">
            <v>m</v>
          </cell>
          <cell r="F614">
            <v>21.69</v>
          </cell>
        </row>
        <row r="615">
          <cell r="A615" t="str">
            <v>2 S 04 900 04</v>
          </cell>
          <cell r="B615" t="str">
            <v>Sarjeta triangular de concreto - STC 04</v>
          </cell>
          <cell r="E615" t="str">
            <v>m</v>
          </cell>
          <cell r="F615">
            <v>17.600000000000001</v>
          </cell>
        </row>
        <row r="616">
          <cell r="A616" t="str">
            <v>2 S 04 900 05</v>
          </cell>
          <cell r="B616" t="str">
            <v>Sarjeta triangular de concreto - STC 05</v>
          </cell>
          <cell r="E616" t="str">
            <v>m</v>
          </cell>
          <cell r="F616">
            <v>30.24</v>
          </cell>
        </row>
        <row r="617">
          <cell r="A617" t="str">
            <v>2 S 04 900 06</v>
          </cell>
          <cell r="B617" t="str">
            <v>Sarjeta triangular de concreto - STC 06</v>
          </cell>
          <cell r="E617" t="str">
            <v>m</v>
          </cell>
          <cell r="F617">
            <v>20.420000000000002</v>
          </cell>
        </row>
        <row r="618">
          <cell r="A618" t="str">
            <v>2 S 04 900 07</v>
          </cell>
          <cell r="B618" t="str">
            <v>Sarjeta triangular de concreto - STC 07</v>
          </cell>
          <cell r="E618" t="str">
            <v>m</v>
          </cell>
          <cell r="F618">
            <v>17.61</v>
          </cell>
        </row>
        <row r="619">
          <cell r="A619" t="str">
            <v>2 S 04 900 08</v>
          </cell>
          <cell r="B619" t="str">
            <v>Sarjeta triangular de concreto - STC 08</v>
          </cell>
          <cell r="E619" t="str">
            <v>m</v>
          </cell>
          <cell r="F619">
            <v>14.71</v>
          </cell>
        </row>
        <row r="620">
          <cell r="A620" t="str">
            <v>2 S 04 900 21</v>
          </cell>
          <cell r="B620" t="str">
            <v>Sarjeta canteiro central concreto - SCC 01</v>
          </cell>
          <cell r="E620" t="str">
            <v>m</v>
          </cell>
          <cell r="F620">
            <v>21.45</v>
          </cell>
        </row>
        <row r="621">
          <cell r="A621" t="str">
            <v>2 S 04 900 22</v>
          </cell>
          <cell r="B621" t="str">
            <v>Sarjeta canteiro central concreto - SCC 02</v>
          </cell>
          <cell r="E621" t="str">
            <v>m</v>
          </cell>
          <cell r="F621">
            <v>29.69</v>
          </cell>
        </row>
        <row r="622">
          <cell r="A622" t="str">
            <v>2 S 04 900 31</v>
          </cell>
          <cell r="B622" t="str">
            <v>Sarjeta triangular de grama - STG 01</v>
          </cell>
          <cell r="E622" t="str">
            <v>m</v>
          </cell>
          <cell r="F622">
            <v>13.88</v>
          </cell>
        </row>
        <row r="623">
          <cell r="A623" t="str">
            <v>2 S 04 900 32</v>
          </cell>
          <cell r="B623" t="str">
            <v>Sarjeta triangular de grama - STG 02</v>
          </cell>
          <cell r="E623" t="str">
            <v>m</v>
          </cell>
          <cell r="F623">
            <v>11.5</v>
          </cell>
        </row>
        <row r="624">
          <cell r="A624" t="str">
            <v>2 S 04 900 33</v>
          </cell>
          <cell r="B624" t="str">
            <v>Sarjeta triangular de grama - STG 03</v>
          </cell>
          <cell r="E624" t="str">
            <v>m</v>
          </cell>
          <cell r="F624">
            <v>9.89</v>
          </cell>
        </row>
        <row r="625">
          <cell r="A625" t="str">
            <v>2 S 04 900 34</v>
          </cell>
          <cell r="B625" t="str">
            <v>Sarjeta triangular de grama - STG 04</v>
          </cell>
          <cell r="E625" t="str">
            <v>m</v>
          </cell>
          <cell r="F625">
            <v>7.59</v>
          </cell>
        </row>
        <row r="626">
          <cell r="A626" t="str">
            <v>2 S 04 900 41</v>
          </cell>
          <cell r="B626" t="str">
            <v>Sarjeta triangular não revestida - STT 01</v>
          </cell>
          <cell r="E626" t="str">
            <v>m</v>
          </cell>
          <cell r="F626">
            <v>7.66</v>
          </cell>
        </row>
        <row r="627">
          <cell r="A627" t="str">
            <v>2 S 04 900 42</v>
          </cell>
          <cell r="B627" t="str">
            <v>Sarjeta triangular não revestida - STT 02</v>
          </cell>
          <cell r="E627" t="str">
            <v>m</v>
          </cell>
          <cell r="F627">
            <v>6.4</v>
          </cell>
        </row>
        <row r="628">
          <cell r="A628" t="str">
            <v>2 S 04 900 43</v>
          </cell>
          <cell r="B628" t="str">
            <v>Sarjeta triangular não revestida - STT 03</v>
          </cell>
          <cell r="E628" t="str">
            <v>m</v>
          </cell>
          <cell r="F628">
            <v>5.44</v>
          </cell>
        </row>
        <row r="629">
          <cell r="A629" t="str">
            <v>2 S 04 900 44</v>
          </cell>
          <cell r="B629" t="str">
            <v>Sarjeta triangular não revestida - STT 04</v>
          </cell>
          <cell r="E629" t="str">
            <v>m</v>
          </cell>
          <cell r="F629">
            <v>3.99</v>
          </cell>
        </row>
        <row r="630">
          <cell r="A630" t="str">
            <v>2 S 04 901 01</v>
          </cell>
          <cell r="B630" t="str">
            <v>Sarjeta trapezoidal de concreto - SZC 01</v>
          </cell>
          <cell r="E630" t="str">
            <v>m</v>
          </cell>
          <cell r="F630">
            <v>29.78</v>
          </cell>
        </row>
        <row r="631">
          <cell r="A631" t="str">
            <v>2 S 04 901 02</v>
          </cell>
          <cell r="B631" t="str">
            <v>Sarjeta trapezoidal de concreto - SZC 02</v>
          </cell>
          <cell r="E631" t="str">
            <v>m</v>
          </cell>
          <cell r="F631">
            <v>18.239999999999998</v>
          </cell>
        </row>
        <row r="632">
          <cell r="A632" t="str">
            <v>2 S 04 901 21</v>
          </cell>
          <cell r="B632" t="str">
            <v>Sarjeta de canteiro central de concreto - SCC 03</v>
          </cell>
          <cell r="E632" t="str">
            <v>m</v>
          </cell>
          <cell r="F632">
            <v>23.88</v>
          </cell>
        </row>
        <row r="633">
          <cell r="A633" t="str">
            <v>2 S 04 901 22</v>
          </cell>
          <cell r="B633" t="str">
            <v>Sarjeta de canteiro central de cocnreto - SCC 04</v>
          </cell>
          <cell r="E633" t="str">
            <v>m</v>
          </cell>
          <cell r="F633">
            <v>43.71</v>
          </cell>
        </row>
        <row r="634">
          <cell r="A634" t="str">
            <v>2 S 04 901 31</v>
          </cell>
          <cell r="B634" t="str">
            <v>Sarjeta trapezoidal de grama - SZG 01</v>
          </cell>
          <cell r="E634" t="str">
            <v>m</v>
          </cell>
          <cell r="F634">
            <v>12.46</v>
          </cell>
        </row>
        <row r="635">
          <cell r="A635" t="str">
            <v>2 S 04 901 32</v>
          </cell>
          <cell r="B635" t="str">
            <v>Sarjeta trapezoidal de grama - SZG 02</v>
          </cell>
          <cell r="E635" t="str">
            <v>m</v>
          </cell>
          <cell r="F635">
            <v>8.0299999999999994</v>
          </cell>
        </row>
        <row r="636">
          <cell r="A636" t="str">
            <v>2 S 04 901 41</v>
          </cell>
          <cell r="B636" t="str">
            <v>Sarjeta trapezoidal não revestida - SZT 01</v>
          </cell>
          <cell r="E636" t="str">
            <v>m</v>
          </cell>
          <cell r="F636">
            <v>7.55</v>
          </cell>
        </row>
        <row r="637">
          <cell r="A637" t="str">
            <v>2 S 04 901 42</v>
          </cell>
          <cell r="B637" t="str">
            <v>Sarjeta trapezoidal não revestida - SZT 02</v>
          </cell>
          <cell r="E637" t="str">
            <v>m</v>
          </cell>
          <cell r="F637">
            <v>4.66</v>
          </cell>
        </row>
        <row r="638">
          <cell r="A638" t="str">
            <v>2 S 04 910 01</v>
          </cell>
          <cell r="B638" t="str">
            <v>Meio fio de concreto - MFC 01</v>
          </cell>
          <cell r="E638" t="str">
            <v>m</v>
          </cell>
          <cell r="F638">
            <v>38.630000000000003</v>
          </cell>
        </row>
        <row r="639">
          <cell r="A639" t="str">
            <v>2 S 04 910 02</v>
          </cell>
          <cell r="B639" t="str">
            <v>Meio fio de concreto - MFC 02</v>
          </cell>
          <cell r="E639" t="str">
            <v>m</v>
          </cell>
          <cell r="F639">
            <v>30.75</v>
          </cell>
        </row>
        <row r="640">
          <cell r="A640" t="str">
            <v>2 S 04 910 03</v>
          </cell>
          <cell r="B640" t="str">
            <v>Meio fio de concreto - MFC 03</v>
          </cell>
          <cell r="E640" t="str">
            <v>m</v>
          </cell>
          <cell r="F640">
            <v>18.04</v>
          </cell>
        </row>
        <row r="641">
          <cell r="A641" t="str">
            <v>2 S 04 910 04</v>
          </cell>
          <cell r="B641" t="str">
            <v>Meio fio de concreto - MFC 04</v>
          </cell>
          <cell r="E641" t="str">
            <v>m</v>
          </cell>
          <cell r="F641">
            <v>12.69</v>
          </cell>
        </row>
        <row r="642">
          <cell r="A642" t="str">
            <v>2 S 04 910 05</v>
          </cell>
          <cell r="B642" t="str">
            <v>Meio fio de concreto - MFC 05</v>
          </cell>
          <cell r="E642" t="str">
            <v>m</v>
          </cell>
          <cell r="F642">
            <v>17.72</v>
          </cell>
        </row>
        <row r="643">
          <cell r="A643" t="str">
            <v>2 S 04 910 06</v>
          </cell>
          <cell r="B643" t="str">
            <v>Meio fio de concreto - MFC 06</v>
          </cell>
          <cell r="E643" t="str">
            <v>m</v>
          </cell>
          <cell r="F643">
            <v>11.07</v>
          </cell>
        </row>
        <row r="644">
          <cell r="A644" t="str">
            <v>2 S 04 910 07</v>
          </cell>
          <cell r="B644" t="str">
            <v>Meio fio de concreto - MFC 07</v>
          </cell>
          <cell r="E644" t="str">
            <v>m</v>
          </cell>
          <cell r="F644">
            <v>17.420000000000002</v>
          </cell>
        </row>
        <row r="645">
          <cell r="A645" t="str">
            <v>2 S 04 910 08</v>
          </cell>
          <cell r="B645" t="str">
            <v>Meio fio de concreto - MFC 08</v>
          </cell>
          <cell r="E645" t="str">
            <v>m</v>
          </cell>
          <cell r="F645">
            <v>29.27</v>
          </cell>
        </row>
        <row r="646">
          <cell r="A646" t="str">
            <v>2 S 04 930 01</v>
          </cell>
          <cell r="B646" t="str">
            <v>Caixa coletora de sarjeta - CCS 01</v>
          </cell>
          <cell r="E646" t="str">
            <v>und</v>
          </cell>
          <cell r="F646">
            <v>909.9</v>
          </cell>
        </row>
        <row r="647">
          <cell r="A647" t="str">
            <v>2 S 04 930 02</v>
          </cell>
          <cell r="B647" t="str">
            <v>Caixa coletora de sarjeta - CCS 02</v>
          </cell>
          <cell r="E647" t="str">
            <v>und</v>
          </cell>
          <cell r="F647">
            <v>886.15</v>
          </cell>
        </row>
        <row r="648">
          <cell r="A648" t="str">
            <v>2 S 04 930 03</v>
          </cell>
          <cell r="B648" t="str">
            <v>Caixa coletora de sarjeta - CCS 03</v>
          </cell>
          <cell r="E648" t="str">
            <v>und</v>
          </cell>
          <cell r="F648">
            <v>862.39</v>
          </cell>
        </row>
        <row r="649">
          <cell r="A649" t="str">
            <v>2 S 04 930 04</v>
          </cell>
          <cell r="B649" t="str">
            <v>Caixa coletora de sarjeta - CCS 04</v>
          </cell>
          <cell r="E649" t="str">
            <v>und</v>
          </cell>
          <cell r="F649">
            <v>837.56</v>
          </cell>
        </row>
        <row r="650">
          <cell r="A650" t="str">
            <v>2 S 04 930 05</v>
          </cell>
          <cell r="B650" t="str">
            <v>Caixa coletora de sarjeta - CCS 05</v>
          </cell>
          <cell r="E650" t="str">
            <v>und</v>
          </cell>
          <cell r="F650">
            <v>1143.0899999999999</v>
          </cell>
        </row>
        <row r="651">
          <cell r="A651" t="str">
            <v>2 S 04 930 06</v>
          </cell>
          <cell r="B651" t="str">
            <v>Caixa coletora de sarjeta - CCS 06</v>
          </cell>
          <cell r="E651" t="str">
            <v>und</v>
          </cell>
          <cell r="F651">
            <v>1118.26</v>
          </cell>
        </row>
        <row r="652">
          <cell r="A652" t="str">
            <v>2 S 04 930 07</v>
          </cell>
          <cell r="B652" t="str">
            <v>Caixa coletora de sarjeta - CCS 07</v>
          </cell>
          <cell r="E652" t="str">
            <v>und</v>
          </cell>
          <cell r="F652">
            <v>1093.43</v>
          </cell>
        </row>
        <row r="653">
          <cell r="A653" t="str">
            <v>2 S 04 930 08</v>
          </cell>
          <cell r="B653" t="str">
            <v>Caixa coletora de sarjeta - CCS 08</v>
          </cell>
          <cell r="E653" t="str">
            <v>und</v>
          </cell>
          <cell r="F653">
            <v>1069.67</v>
          </cell>
        </row>
        <row r="654">
          <cell r="A654" t="str">
            <v>2 S 04 930 09</v>
          </cell>
          <cell r="B654" t="str">
            <v>Caixa coletora de sarjeta - CCS 09</v>
          </cell>
          <cell r="E654" t="str">
            <v>und</v>
          </cell>
          <cell r="F654">
            <v>1375.21</v>
          </cell>
        </row>
        <row r="655">
          <cell r="A655" t="str">
            <v>2 S 04 930 10</v>
          </cell>
          <cell r="B655" t="str">
            <v>Caixa coletora de sarjeta - CCS 10</v>
          </cell>
          <cell r="E655" t="str">
            <v>und</v>
          </cell>
          <cell r="F655">
            <v>1350.38</v>
          </cell>
        </row>
        <row r="656">
          <cell r="A656" t="str">
            <v>2 S 04 930 11</v>
          </cell>
          <cell r="B656" t="str">
            <v>Caixa coletora de sarjeta - CCS 11</v>
          </cell>
          <cell r="E656" t="str">
            <v>und</v>
          </cell>
          <cell r="F656">
            <v>1325.54</v>
          </cell>
        </row>
        <row r="657">
          <cell r="A657" t="str">
            <v>2 S 04 930 12</v>
          </cell>
          <cell r="B657" t="str">
            <v>Caixa coletora de sarjeta - CCS 12</v>
          </cell>
          <cell r="E657" t="str">
            <v>und</v>
          </cell>
          <cell r="F657">
            <v>1300.71</v>
          </cell>
        </row>
        <row r="658">
          <cell r="A658" t="str">
            <v>2 S 04 930 13</v>
          </cell>
          <cell r="B658" t="str">
            <v>Caixa coletora de sarjeta - CCS 13</v>
          </cell>
          <cell r="E658" t="str">
            <v>und</v>
          </cell>
          <cell r="F658">
            <v>1601.92</v>
          </cell>
        </row>
        <row r="659">
          <cell r="A659" t="str">
            <v>2 S 04 930 14</v>
          </cell>
          <cell r="B659" t="str">
            <v>Caixa coletora de sarjeta - CCS14</v>
          </cell>
          <cell r="E659" t="str">
            <v>und</v>
          </cell>
          <cell r="F659">
            <v>1577.09</v>
          </cell>
        </row>
        <row r="660">
          <cell r="A660" t="str">
            <v>2 S 04 930 15</v>
          </cell>
          <cell r="B660" t="str">
            <v>Caixa coletora de sarjeta - CCS 15</v>
          </cell>
          <cell r="E660" t="str">
            <v>und</v>
          </cell>
          <cell r="F660">
            <v>1552.25</v>
          </cell>
        </row>
        <row r="661">
          <cell r="A661" t="str">
            <v>2 S 04 930 16</v>
          </cell>
          <cell r="B661" t="str">
            <v>Caixa coletora de sarjeta - CCS 16</v>
          </cell>
          <cell r="E661" t="str">
            <v>und</v>
          </cell>
          <cell r="F661">
            <v>1527.42</v>
          </cell>
        </row>
        <row r="662">
          <cell r="A662" t="str">
            <v>2 S 04 930 17</v>
          </cell>
          <cell r="B662" t="str">
            <v>Caixa coletora de sarjeta - CCS 17</v>
          </cell>
          <cell r="E662" t="str">
            <v>und</v>
          </cell>
          <cell r="F662">
            <v>1834.04</v>
          </cell>
        </row>
        <row r="663">
          <cell r="A663" t="str">
            <v>2 S 04 930 18</v>
          </cell>
          <cell r="B663" t="str">
            <v>Caixa coletora de sarjeta - CCS 18</v>
          </cell>
          <cell r="E663" t="str">
            <v>und</v>
          </cell>
          <cell r="F663">
            <v>1809.2</v>
          </cell>
        </row>
        <row r="664">
          <cell r="A664" t="str">
            <v>2 S 04 930 19</v>
          </cell>
          <cell r="B664" t="str">
            <v>Caixa coletora de sarjeta - CCS 19</v>
          </cell>
          <cell r="E664" t="str">
            <v>und</v>
          </cell>
          <cell r="F664">
            <v>1784.37</v>
          </cell>
        </row>
        <row r="665">
          <cell r="A665" t="str">
            <v>2 S 04 930 20</v>
          </cell>
          <cell r="B665" t="str">
            <v>Caixa coletora de sarjeta - CCS 20</v>
          </cell>
          <cell r="E665" t="str">
            <v>und</v>
          </cell>
          <cell r="F665">
            <v>1759.53</v>
          </cell>
        </row>
        <row r="666">
          <cell r="A666" t="str">
            <v>2 S 04 931 01</v>
          </cell>
          <cell r="B666" t="str">
            <v>Caixa coletora de talvegue - CCT 01</v>
          </cell>
          <cell r="E666" t="str">
            <v>und</v>
          </cell>
          <cell r="F666">
            <v>926.31</v>
          </cell>
        </row>
        <row r="667">
          <cell r="A667" t="str">
            <v>2 S 04 931 02</v>
          </cell>
          <cell r="B667" t="str">
            <v>Caixa coletora de talvegue - CCT 02</v>
          </cell>
          <cell r="E667" t="str">
            <v>und</v>
          </cell>
          <cell r="F667">
            <v>901.48</v>
          </cell>
        </row>
        <row r="668">
          <cell r="A668" t="str">
            <v>2 S 04 931 03</v>
          </cell>
          <cell r="B668" t="str">
            <v>Caixa coletora de talvegue - CCT 03</v>
          </cell>
          <cell r="E668" t="str">
            <v>und</v>
          </cell>
          <cell r="F668">
            <v>879.02</v>
          </cell>
        </row>
        <row r="669">
          <cell r="A669" t="str">
            <v>2 S 04 931 04</v>
          </cell>
          <cell r="B669" t="str">
            <v>Caixa coletora de talvegue - CCT 04</v>
          </cell>
          <cell r="E669" t="str">
            <v>und</v>
          </cell>
          <cell r="F669">
            <v>851.81</v>
          </cell>
        </row>
        <row r="670">
          <cell r="A670" t="str">
            <v>2 S 04 931 05</v>
          </cell>
          <cell r="B670" t="str">
            <v>Caixa coletora de talvegue - CCT 05</v>
          </cell>
          <cell r="E670" t="str">
            <v>und</v>
          </cell>
          <cell r="F670">
            <v>1157.3499999999999</v>
          </cell>
        </row>
        <row r="671">
          <cell r="A671" t="str">
            <v>2 S 04 931 06</v>
          </cell>
          <cell r="B671" t="str">
            <v>Caixa coletora de talvegue - CCT 06</v>
          </cell>
          <cell r="E671" t="str">
            <v>und</v>
          </cell>
          <cell r="F671">
            <v>1133.5899999999999</v>
          </cell>
        </row>
        <row r="672">
          <cell r="A672" t="str">
            <v>2 S 04 931 07</v>
          </cell>
          <cell r="B672" t="str">
            <v>Caixa coletora de talvegue - CCT 07</v>
          </cell>
          <cell r="E672" t="str">
            <v>und</v>
          </cell>
          <cell r="F672">
            <v>1111.1400000000001</v>
          </cell>
        </row>
        <row r="673">
          <cell r="A673" t="str">
            <v>2 S 04 931 08</v>
          </cell>
          <cell r="B673" t="str">
            <v>Caixa coletora de talvegue - CCT 08</v>
          </cell>
          <cell r="E673" t="str">
            <v>und</v>
          </cell>
          <cell r="F673">
            <v>1182.18</v>
          </cell>
        </row>
        <row r="674">
          <cell r="A674" t="str">
            <v>2 S 04 931 09</v>
          </cell>
          <cell r="B674" t="str">
            <v>Caixa coletora de talvegue - CCT 09</v>
          </cell>
          <cell r="E674" t="str">
            <v>und</v>
          </cell>
          <cell r="F674">
            <v>1389.46</v>
          </cell>
        </row>
        <row r="675">
          <cell r="A675" t="str">
            <v>2 S 04 931 10</v>
          </cell>
          <cell r="B675" t="str">
            <v>Caixa coletora de talvegue - CCT 10</v>
          </cell>
          <cell r="E675" t="str">
            <v>und</v>
          </cell>
          <cell r="F675">
            <v>1365.71</v>
          </cell>
        </row>
        <row r="676">
          <cell r="A676" t="str">
            <v>2 S 04 931 11</v>
          </cell>
          <cell r="B676" t="str">
            <v>Caixa coletora de talvegue - CCT 11</v>
          </cell>
          <cell r="E676" t="str">
            <v>und</v>
          </cell>
          <cell r="F676">
            <v>1343.25</v>
          </cell>
        </row>
        <row r="677">
          <cell r="A677" t="str">
            <v>2 S 04 931 12</v>
          </cell>
          <cell r="B677" t="str">
            <v>Caixa coletora de talvegue - CCT 12</v>
          </cell>
          <cell r="E677" t="str">
            <v>und</v>
          </cell>
          <cell r="F677">
            <v>1316.04</v>
          </cell>
        </row>
        <row r="678">
          <cell r="A678" t="str">
            <v>2 S 04 931 13</v>
          </cell>
          <cell r="B678" t="str">
            <v>Caixa coletora de talvegue - CCT 13</v>
          </cell>
          <cell r="E678" t="str">
            <v>und</v>
          </cell>
          <cell r="F678">
            <v>1616.17</v>
          </cell>
        </row>
        <row r="679">
          <cell r="A679" t="str">
            <v>2 S 04 931 14</v>
          </cell>
          <cell r="B679" t="str">
            <v>Caixa coletora de talvegue - CCT 14</v>
          </cell>
          <cell r="E679" t="str">
            <v>und</v>
          </cell>
          <cell r="F679">
            <v>1591.34</v>
          </cell>
        </row>
        <row r="680">
          <cell r="A680" t="str">
            <v>2 S 04 931 15</v>
          </cell>
          <cell r="B680" t="str">
            <v>Caixa coletora de talvegue - CCT 15</v>
          </cell>
          <cell r="E680" t="str">
            <v>und</v>
          </cell>
          <cell r="F680">
            <v>1569.96</v>
          </cell>
        </row>
        <row r="681">
          <cell r="A681" t="str">
            <v>2 S 04 931 16</v>
          </cell>
          <cell r="B681" t="str">
            <v>Caixa coletora de talvegue - CCT 16</v>
          </cell>
          <cell r="E681" t="str">
            <v>und</v>
          </cell>
          <cell r="F681">
            <v>1542.75</v>
          </cell>
        </row>
        <row r="682">
          <cell r="A682" t="str">
            <v>2 S 04 931 17</v>
          </cell>
          <cell r="B682" t="str">
            <v>Caixa coletora de talvegue - CCT 17</v>
          </cell>
          <cell r="E682" t="str">
            <v>und</v>
          </cell>
          <cell r="F682">
            <v>1848.29</v>
          </cell>
        </row>
        <row r="683">
          <cell r="A683" t="str">
            <v>2 S 04 931 18</v>
          </cell>
          <cell r="B683" t="str">
            <v>Caixa coletora de talvegue - CCT 18</v>
          </cell>
          <cell r="E683" t="str">
            <v>und</v>
          </cell>
          <cell r="F683">
            <v>1823.45</v>
          </cell>
        </row>
        <row r="684">
          <cell r="A684" t="str">
            <v>2 S 04 931 19</v>
          </cell>
          <cell r="B684" t="str">
            <v>Caixa coletora de talvegue - CCT 19</v>
          </cell>
          <cell r="E684" t="str">
            <v>und</v>
          </cell>
          <cell r="F684">
            <v>1802.08</v>
          </cell>
        </row>
        <row r="685">
          <cell r="A685" t="str">
            <v>2 S 04 931 20</v>
          </cell>
          <cell r="B685" t="str">
            <v>Caixa coletora de talvegue - CCT 20</v>
          </cell>
          <cell r="E685" t="str">
            <v>und</v>
          </cell>
          <cell r="F685">
            <v>1774.87</v>
          </cell>
        </row>
        <row r="686">
          <cell r="A686" t="str">
            <v>2 S 04 940 01</v>
          </cell>
          <cell r="B686" t="str">
            <v>Descida d'água tipo rap. - calha concr. - DAR 01</v>
          </cell>
          <cell r="E686" t="str">
            <v>m</v>
          </cell>
          <cell r="F686">
            <v>98.8</v>
          </cell>
        </row>
        <row r="687">
          <cell r="A687" t="str">
            <v>2 S 04 940 02</v>
          </cell>
          <cell r="B687" t="str">
            <v>Descida d'água tipo rap. - canal retang.- DAR 02</v>
          </cell>
          <cell r="E687" t="str">
            <v>m</v>
          </cell>
          <cell r="F687">
            <v>50.34</v>
          </cell>
        </row>
        <row r="688">
          <cell r="A688" t="str">
            <v>2 S 04 940 03</v>
          </cell>
          <cell r="B688" t="str">
            <v>Descida d'água tipo rap. - canal retang.- DAR 03</v>
          </cell>
          <cell r="E688" t="str">
            <v>m</v>
          </cell>
          <cell r="F688">
            <v>73.92</v>
          </cell>
        </row>
        <row r="689">
          <cell r="A689" t="str">
            <v>2 S 04 940 04</v>
          </cell>
          <cell r="B689" t="str">
            <v>Descida d'água tipo rap. - calha metálica - DAR</v>
          </cell>
          <cell r="E689" t="str">
            <v>m</v>
          </cell>
          <cell r="F689">
            <v>131.97999999999999</v>
          </cell>
        </row>
        <row r="690">
          <cell r="A690" t="str">
            <v>2 S 04 941 01</v>
          </cell>
          <cell r="B690" t="str">
            <v>Descida d'água aterros em degraus - DAD 01</v>
          </cell>
          <cell r="E690" t="str">
            <v>m</v>
          </cell>
          <cell r="F690">
            <v>67.7</v>
          </cell>
        </row>
        <row r="691">
          <cell r="A691" t="str">
            <v>2 S 04 941 02</v>
          </cell>
          <cell r="B691" t="str">
            <v>Descida d'água aterros em degraus - arm - DAD</v>
          </cell>
          <cell r="E691" t="str">
            <v>m</v>
          </cell>
          <cell r="F691">
            <v>97.2</v>
          </cell>
        </row>
        <row r="692">
          <cell r="A692" t="str">
            <v>2 S 04 941 03</v>
          </cell>
          <cell r="B692" t="str">
            <v>Descida d'água aterros em degraus - DAD 03</v>
          </cell>
          <cell r="E692" t="str">
            <v>m</v>
          </cell>
          <cell r="F692">
            <v>177.28</v>
          </cell>
        </row>
        <row r="693">
          <cell r="A693" t="str">
            <v>2 S 04 941 04</v>
          </cell>
          <cell r="B693" t="str">
            <v>Descida d'água aterros em degraus - arm - DAD</v>
          </cell>
          <cell r="E693" t="str">
            <v>m</v>
          </cell>
          <cell r="F693">
            <v>226.16</v>
          </cell>
        </row>
        <row r="694">
          <cell r="A694" t="str">
            <v>2 S 04 941 05</v>
          </cell>
          <cell r="B694" t="str">
            <v>Descida d'água aterros em degraus - DAD 05</v>
          </cell>
          <cell r="E694" t="str">
            <v>m</v>
          </cell>
          <cell r="F694">
            <v>214.38</v>
          </cell>
        </row>
        <row r="695">
          <cell r="A695" t="str">
            <v>2 S 04 941 06</v>
          </cell>
          <cell r="B695" t="str">
            <v>Descida d'água aterros em degraus - arm - DAD</v>
          </cell>
          <cell r="E695" t="str">
            <v>m</v>
          </cell>
          <cell r="F695">
            <v>301.01</v>
          </cell>
        </row>
        <row r="696">
          <cell r="A696" t="str">
            <v>2 S 04 941 07</v>
          </cell>
          <cell r="B696" t="str">
            <v>Descida d'água aterros em degraus - DAD 07</v>
          </cell>
          <cell r="E696" t="str">
            <v>m</v>
          </cell>
          <cell r="F696">
            <v>252.6</v>
          </cell>
        </row>
        <row r="697">
          <cell r="A697" t="str">
            <v>2 S 04 941 08</v>
          </cell>
          <cell r="B697" t="str">
            <v>Descida d'água aterros em degraus - arm - DAD</v>
          </cell>
          <cell r="E697" t="str">
            <v>m</v>
          </cell>
          <cell r="F697">
            <v>349.95</v>
          </cell>
        </row>
        <row r="698">
          <cell r="A698" t="str">
            <v>2 S 04 941 09</v>
          </cell>
          <cell r="B698" t="str">
            <v>Descida d'água aterros em degraus - DAD 09</v>
          </cell>
          <cell r="E698" t="str">
            <v>m</v>
          </cell>
          <cell r="F698">
            <v>288.38</v>
          </cell>
        </row>
        <row r="699">
          <cell r="A699" t="str">
            <v>2 S 04 941 10</v>
          </cell>
          <cell r="B699" t="str">
            <v>Descida d'água aterros em degraus - arm - DAD</v>
          </cell>
          <cell r="E699" t="str">
            <v>m</v>
          </cell>
          <cell r="F699">
            <v>398.76</v>
          </cell>
        </row>
        <row r="700">
          <cell r="A700" t="str">
            <v>2 S 04 941 11</v>
          </cell>
          <cell r="B700" t="str">
            <v>Descida d'água aterros em degraus - DAD 11</v>
          </cell>
          <cell r="E700" t="str">
            <v>m</v>
          </cell>
          <cell r="F700">
            <v>379.25</v>
          </cell>
        </row>
        <row r="701">
          <cell r="A701" t="str">
            <v>2 S 04 941 12</v>
          </cell>
          <cell r="B701" t="str">
            <v>Descida d'água aterros em degraus - arm - dad 12</v>
          </cell>
          <cell r="E701" t="str">
            <v>m</v>
          </cell>
          <cell r="F701">
            <v>521.38</v>
          </cell>
        </row>
        <row r="702">
          <cell r="A702" t="str">
            <v>2 S 04 941 13</v>
          </cell>
          <cell r="B702" t="str">
            <v>Descida d'água aterros em degraus - DAD 13</v>
          </cell>
          <cell r="E702" t="str">
            <v>m</v>
          </cell>
          <cell r="F702">
            <v>356.33</v>
          </cell>
        </row>
        <row r="703">
          <cell r="A703" t="str">
            <v>2 S 04 941 14</v>
          </cell>
          <cell r="B703" t="str">
            <v>Descida d'água aterros em degraus - arm - DAD 14</v>
          </cell>
          <cell r="E703" t="str">
            <v>m</v>
          </cell>
          <cell r="F703">
            <v>489.91</v>
          </cell>
        </row>
        <row r="704">
          <cell r="A704" t="str">
            <v>2 S 04 941 15</v>
          </cell>
          <cell r="B704" t="str">
            <v>Descida d'água aterros em degraus - DAD 15</v>
          </cell>
          <cell r="E704" t="str">
            <v>m</v>
          </cell>
          <cell r="F704">
            <v>407.72</v>
          </cell>
        </row>
        <row r="705">
          <cell r="A705" t="str">
            <v>2 S 04 941 16</v>
          </cell>
          <cell r="B705" t="str">
            <v>Descida d'água aterros em degraus - arm - DAD 16</v>
          </cell>
          <cell r="E705" t="str">
            <v>m</v>
          </cell>
          <cell r="F705">
            <v>559.28</v>
          </cell>
        </row>
        <row r="706">
          <cell r="A706" t="str">
            <v>2 S 04 941 17</v>
          </cell>
          <cell r="B706" t="str">
            <v>Descida d'água aterros em degraus - DAD 17</v>
          </cell>
          <cell r="E706" t="str">
            <v>m</v>
          </cell>
          <cell r="F706">
            <v>521.67999999999995</v>
          </cell>
        </row>
        <row r="707">
          <cell r="A707" t="str">
            <v>2 S 04 941 18</v>
          </cell>
          <cell r="B707" t="str">
            <v>Descida d'água aterros em degraus - arm - DAD 18</v>
          </cell>
          <cell r="E707" t="str">
            <v>m</v>
          </cell>
          <cell r="F707">
            <v>710.29</v>
          </cell>
        </row>
        <row r="708">
          <cell r="A708" t="str">
            <v>2 S 04 941 31</v>
          </cell>
          <cell r="B708" t="str">
            <v>Descida d'água cortes em degraus - DCD 01</v>
          </cell>
          <cell r="E708" t="str">
            <v>m</v>
          </cell>
          <cell r="F708">
            <v>68.489999999999995</v>
          </cell>
        </row>
        <row r="709">
          <cell r="A709" t="str">
            <v>2 S 04 941 32</v>
          </cell>
          <cell r="B709" t="str">
            <v>Descida d'água cortes em degraus - arm - DCD 02</v>
          </cell>
          <cell r="E709" t="str">
            <v>m</v>
          </cell>
          <cell r="F709">
            <v>98.09</v>
          </cell>
        </row>
        <row r="710">
          <cell r="A710" t="str">
            <v>2 S 04 941 33</v>
          </cell>
          <cell r="B710" t="str">
            <v>Descida d'água cortes em degraus - DCD 03</v>
          </cell>
          <cell r="E710" t="str">
            <v>m</v>
          </cell>
          <cell r="F710">
            <v>107.74</v>
          </cell>
        </row>
        <row r="711">
          <cell r="A711" t="str">
            <v>2 S 04 941 34</v>
          </cell>
          <cell r="B711" t="str">
            <v>Descida d'água cortes em degraus - arm - DCD 04</v>
          </cell>
          <cell r="E711" t="str">
            <v>m</v>
          </cell>
          <cell r="F711">
            <v>154.69</v>
          </cell>
        </row>
        <row r="712">
          <cell r="A712" t="str">
            <v>2 S 04 942 01</v>
          </cell>
          <cell r="B712" t="str">
            <v>Entrada d'água - EDA 01</v>
          </cell>
          <cell r="E712" t="str">
            <v>und</v>
          </cell>
          <cell r="F712">
            <v>28.55</v>
          </cell>
        </row>
        <row r="713">
          <cell r="A713" t="str">
            <v>2 S 04 942 02</v>
          </cell>
          <cell r="B713" t="str">
            <v>Entrada d'água - EDA 02</v>
          </cell>
          <cell r="E713" t="str">
            <v>und</v>
          </cell>
          <cell r="F713">
            <v>34.96</v>
          </cell>
        </row>
        <row r="714">
          <cell r="A714" t="str">
            <v>2 S 04 950 01</v>
          </cell>
          <cell r="B714" t="str">
            <v>Dissipador de energia - DES 01</v>
          </cell>
          <cell r="E714" t="str">
            <v>und</v>
          </cell>
          <cell r="F714">
            <v>124.94</v>
          </cell>
        </row>
        <row r="715">
          <cell r="A715" t="str">
            <v>2 S 04 950 02</v>
          </cell>
          <cell r="B715" t="str">
            <v>Dissipador de energia - DES 02</v>
          </cell>
          <cell r="E715" t="str">
            <v>und</v>
          </cell>
          <cell r="F715">
            <v>148.59</v>
          </cell>
        </row>
        <row r="716">
          <cell r="A716" t="str">
            <v>2 S 04 950 03</v>
          </cell>
          <cell r="B716" t="str">
            <v>Dissipador de energia - DES 03</v>
          </cell>
          <cell r="E716" t="str">
            <v>und</v>
          </cell>
          <cell r="F716">
            <v>177.12</v>
          </cell>
        </row>
        <row r="717">
          <cell r="A717" t="str">
            <v>2 S 04 950 04</v>
          </cell>
          <cell r="B717" t="str">
            <v>Dissipador de energia - DES04</v>
          </cell>
          <cell r="E717" t="str">
            <v>und</v>
          </cell>
          <cell r="F717">
            <v>216.44</v>
          </cell>
        </row>
        <row r="718">
          <cell r="A718" t="str">
            <v>2 S 04 950 21</v>
          </cell>
          <cell r="B718" t="str">
            <v>Dissipador de energia - DEB 01</v>
          </cell>
          <cell r="E718" t="str">
            <v>und</v>
          </cell>
          <cell r="F718">
            <v>152.07</v>
          </cell>
        </row>
        <row r="719">
          <cell r="A719" t="str">
            <v>2 S 04 950 22</v>
          </cell>
          <cell r="B719" t="str">
            <v>Dissipador de energia - DEB 02</v>
          </cell>
          <cell r="E719" t="str">
            <v>und</v>
          </cell>
          <cell r="F719">
            <v>498.54</v>
          </cell>
        </row>
        <row r="720">
          <cell r="A720" t="str">
            <v>2 S 04 950 23</v>
          </cell>
          <cell r="B720" t="str">
            <v>Dissipador de energia - DEB 03</v>
          </cell>
          <cell r="E720" t="str">
            <v>und</v>
          </cell>
          <cell r="F720">
            <v>798.34</v>
          </cell>
        </row>
        <row r="721">
          <cell r="A721" t="str">
            <v>2 S 04 950 24</v>
          </cell>
          <cell r="B721" t="str">
            <v>Dissipador de energia - DEB 04</v>
          </cell>
          <cell r="E721" t="str">
            <v>und</v>
          </cell>
          <cell r="F721">
            <v>1172.0999999999999</v>
          </cell>
        </row>
        <row r="722">
          <cell r="A722" t="str">
            <v>2 S 04 950 25</v>
          </cell>
          <cell r="B722" t="str">
            <v>Dissipador de energia - DEB 05</v>
          </cell>
          <cell r="E722" t="str">
            <v>und</v>
          </cell>
          <cell r="F722">
            <v>1590.25</v>
          </cell>
        </row>
        <row r="723">
          <cell r="A723" t="str">
            <v>2 S 04 950 26</v>
          </cell>
          <cell r="B723" t="str">
            <v>Dissipador de energia - DEB 06</v>
          </cell>
          <cell r="E723" t="str">
            <v>und</v>
          </cell>
          <cell r="F723">
            <v>2611.79</v>
          </cell>
        </row>
        <row r="724">
          <cell r="A724" t="str">
            <v>2 S 04 950 27</v>
          </cell>
          <cell r="B724" t="str">
            <v>Dissipador de energia - DEB 07</v>
          </cell>
          <cell r="E724" t="str">
            <v>und</v>
          </cell>
          <cell r="F724">
            <v>1660.19</v>
          </cell>
        </row>
        <row r="725">
          <cell r="A725" t="str">
            <v>2 S 04 950 28</v>
          </cell>
          <cell r="B725" t="str">
            <v>Dissipador de energia - DEB 08</v>
          </cell>
          <cell r="E725" t="str">
            <v>und</v>
          </cell>
          <cell r="F725">
            <v>2257.5500000000002</v>
          </cell>
        </row>
        <row r="726">
          <cell r="A726" t="str">
            <v>2 S 04 950 29</v>
          </cell>
          <cell r="B726" t="str">
            <v>Dissipador de energia - DEB 09</v>
          </cell>
          <cell r="E726" t="str">
            <v>und</v>
          </cell>
          <cell r="F726">
            <v>3589.18</v>
          </cell>
        </row>
        <row r="727">
          <cell r="A727" t="str">
            <v>2 S 04 950 30</v>
          </cell>
          <cell r="B727" t="str">
            <v>Dissipador de energia - DEB 10</v>
          </cell>
          <cell r="E727" t="str">
            <v>und</v>
          </cell>
          <cell r="F727">
            <v>2149.31</v>
          </cell>
        </row>
        <row r="728">
          <cell r="A728" t="str">
            <v>2 S 04 950 31</v>
          </cell>
          <cell r="B728" t="str">
            <v>Dissipador de energia - DEB 11</v>
          </cell>
          <cell r="E728" t="str">
            <v>und</v>
          </cell>
          <cell r="F728">
            <v>2924.69</v>
          </cell>
        </row>
        <row r="729">
          <cell r="A729" t="str">
            <v>2 S 04 950 32</v>
          </cell>
          <cell r="B729" t="str">
            <v>Dissipador de energia - DEB 12</v>
          </cell>
          <cell r="E729" t="str">
            <v>und</v>
          </cell>
          <cell r="F729">
            <v>4566.1099999999997</v>
          </cell>
        </row>
        <row r="730">
          <cell r="A730" t="str">
            <v>2 S 04 950 51</v>
          </cell>
          <cell r="B730" t="str">
            <v>Dissipador de energia - DED 01</v>
          </cell>
          <cell r="E730" t="str">
            <v>und</v>
          </cell>
          <cell r="F730">
            <v>169.25</v>
          </cell>
        </row>
        <row r="731">
          <cell r="A731" t="str">
            <v>2 S 04 960 01</v>
          </cell>
          <cell r="B731" t="str">
            <v>Boca de lobo simples grelha concr. - BLS 01</v>
          </cell>
          <cell r="E731" t="str">
            <v>und</v>
          </cell>
          <cell r="F731">
            <v>313.18</v>
          </cell>
        </row>
        <row r="732">
          <cell r="A732" t="str">
            <v>2 S 04 960 02</v>
          </cell>
          <cell r="B732" t="str">
            <v>Boca de lobo simples grelha concr. - BLS 02</v>
          </cell>
          <cell r="E732" t="str">
            <v>und</v>
          </cell>
          <cell r="F732">
            <v>389.8</v>
          </cell>
        </row>
        <row r="733">
          <cell r="A733" t="str">
            <v>2 S 04 960 03</v>
          </cell>
          <cell r="B733" t="str">
            <v>Boca de lobo simples grelha concr. - BLS 03</v>
          </cell>
          <cell r="E733" t="str">
            <v>und</v>
          </cell>
          <cell r="F733">
            <v>466.53</v>
          </cell>
        </row>
        <row r="734">
          <cell r="A734" t="str">
            <v>2 S 04 960 04</v>
          </cell>
          <cell r="B734" t="str">
            <v>Boca de lobo simples grelha concr. - BLS 04</v>
          </cell>
          <cell r="E734" t="str">
            <v>und</v>
          </cell>
          <cell r="F734">
            <v>529.41</v>
          </cell>
        </row>
        <row r="735">
          <cell r="A735" t="str">
            <v>2 S 04 960 05</v>
          </cell>
          <cell r="B735" t="str">
            <v>Boca de lobo simples grelha concr. - BLS 05</v>
          </cell>
          <cell r="E735" t="str">
            <v>und</v>
          </cell>
          <cell r="F735">
            <v>616.46</v>
          </cell>
        </row>
        <row r="736">
          <cell r="A736" t="str">
            <v>2 S 04 960 06</v>
          </cell>
          <cell r="B736" t="str">
            <v>Boca de lobo simples grelha concr. - BLS 06</v>
          </cell>
          <cell r="E736" t="str">
            <v>und</v>
          </cell>
          <cell r="F736">
            <v>693.08</v>
          </cell>
        </row>
        <row r="737">
          <cell r="A737" t="str">
            <v>2 S 04 960 07</v>
          </cell>
          <cell r="B737" t="str">
            <v>Boca de lobo simples grelha concr. - BLS 07</v>
          </cell>
          <cell r="E737" t="str">
            <v>und</v>
          </cell>
          <cell r="F737">
            <v>769.81</v>
          </cell>
        </row>
        <row r="738">
          <cell r="A738" t="str">
            <v>2 S 04 961 01</v>
          </cell>
          <cell r="B738" t="str">
            <v>Boca de lobo dupla com grelha de concreto - BLD 01</v>
          </cell>
          <cell r="E738" t="str">
            <v>und</v>
          </cell>
          <cell r="F738">
            <v>603.79999999999995</v>
          </cell>
        </row>
        <row r="739">
          <cell r="A739" t="str">
            <v>2 S 04 961 02</v>
          </cell>
          <cell r="B739" t="str">
            <v>Boca de lobo dupla com grelha de concreto - BLD 02</v>
          </cell>
          <cell r="E739" t="str">
            <v>und</v>
          </cell>
          <cell r="F739">
            <v>729.55</v>
          </cell>
        </row>
        <row r="740">
          <cell r="A740" t="str">
            <v>2 S 04 961 03</v>
          </cell>
          <cell r="B740" t="str">
            <v>Boca de lobo dupla com grelha de concreto - BLD 03</v>
          </cell>
          <cell r="E740" t="str">
            <v>und</v>
          </cell>
          <cell r="F740">
            <v>858.72</v>
          </cell>
        </row>
        <row r="741">
          <cell r="A741" t="str">
            <v>2 S 04 961 04</v>
          </cell>
          <cell r="B741" t="str">
            <v>Boca de lobo dupla com grelha de concreto - BLD 04</v>
          </cell>
          <cell r="E741" t="str">
            <v>und</v>
          </cell>
          <cell r="F741">
            <v>984.47</v>
          </cell>
        </row>
        <row r="742">
          <cell r="A742" t="str">
            <v>2 S 04 961 05</v>
          </cell>
          <cell r="B742" t="str">
            <v>Boca de lobo dupla com grelha de concreto - BLD 05</v>
          </cell>
          <cell r="E742" t="str">
            <v>und</v>
          </cell>
          <cell r="F742">
            <v>1110.22</v>
          </cell>
        </row>
        <row r="743">
          <cell r="A743" t="str">
            <v>2 S 04 961 06</v>
          </cell>
          <cell r="B743" t="str">
            <v>Boca de lobo dupla com grelha de concreto - BLD 06</v>
          </cell>
          <cell r="E743" t="str">
            <v>und</v>
          </cell>
          <cell r="F743">
            <v>1239.4000000000001</v>
          </cell>
        </row>
        <row r="744">
          <cell r="A744" t="str">
            <v>2 S 04 961 07</v>
          </cell>
          <cell r="B744" t="str">
            <v>Boca de lobo dupla com grelha de concreto - BLD 07</v>
          </cell>
          <cell r="E744" t="str">
            <v>und</v>
          </cell>
          <cell r="F744">
            <v>1365.15</v>
          </cell>
        </row>
        <row r="745">
          <cell r="A745" t="str">
            <v>2 S 04 962 01</v>
          </cell>
          <cell r="B745" t="str">
            <v>Caixa de ligação e passagem - CLP 01</v>
          </cell>
          <cell r="E745" t="str">
            <v>und</v>
          </cell>
          <cell r="F745">
            <v>610.66</v>
          </cell>
        </row>
        <row r="746">
          <cell r="A746" t="str">
            <v>2 S 04 962 02</v>
          </cell>
          <cell r="B746" t="str">
            <v>Caixa de ligação e passagem - CLP 02</v>
          </cell>
          <cell r="E746" t="str">
            <v>und</v>
          </cell>
          <cell r="F746">
            <v>591.71</v>
          </cell>
        </row>
        <row r="747">
          <cell r="A747" t="str">
            <v>2 S 04 962 03</v>
          </cell>
          <cell r="B747" t="str">
            <v>Caixa de ligação e passagem - CLP 03</v>
          </cell>
          <cell r="E747" t="str">
            <v>und</v>
          </cell>
          <cell r="F747">
            <v>833.32</v>
          </cell>
        </row>
        <row r="748">
          <cell r="A748" t="str">
            <v>2 S 04 962 04</v>
          </cell>
          <cell r="B748" t="str">
            <v>Caixa de ligação e passagem - CLP 04</v>
          </cell>
          <cell r="E748" t="str">
            <v>und</v>
          </cell>
          <cell r="F748">
            <v>1060.18</v>
          </cell>
        </row>
        <row r="749">
          <cell r="A749" t="str">
            <v>2 S 04 962 05</v>
          </cell>
          <cell r="B749" t="str">
            <v>Caixa de ligação e passagem - CLP 05</v>
          </cell>
          <cell r="E749" t="str">
            <v>und</v>
          </cell>
          <cell r="F749">
            <v>1247.31</v>
          </cell>
        </row>
        <row r="750">
          <cell r="A750" t="str">
            <v>2 S 04 962 06</v>
          </cell>
          <cell r="B750" t="str">
            <v>Caixa de ligação e passagem - CLP 06</v>
          </cell>
          <cell r="E750" t="str">
            <v>und</v>
          </cell>
          <cell r="F750">
            <v>1554.04</v>
          </cell>
        </row>
        <row r="751">
          <cell r="A751" t="str">
            <v>2 S 04 962 07</v>
          </cell>
          <cell r="B751" t="str">
            <v>Caixa de ligação e passagem - CLP 07</v>
          </cell>
          <cell r="E751" t="str">
            <v>und</v>
          </cell>
          <cell r="F751">
            <v>726.46</v>
          </cell>
        </row>
        <row r="752">
          <cell r="A752" t="str">
            <v>2 S 04 962 08</v>
          </cell>
          <cell r="B752" t="str">
            <v>Caixa de ligação e passagem - CLP 08</v>
          </cell>
          <cell r="E752" t="str">
            <v>und</v>
          </cell>
          <cell r="F752">
            <v>704.35</v>
          </cell>
        </row>
        <row r="753">
          <cell r="A753" t="str">
            <v>2 S 04 962 09</v>
          </cell>
          <cell r="B753" t="str">
            <v>Caixa de ligação e passagem - CLP 09</v>
          </cell>
          <cell r="E753" t="str">
            <v>und</v>
          </cell>
          <cell r="F753">
            <v>971.12</v>
          </cell>
        </row>
        <row r="754">
          <cell r="A754" t="str">
            <v>2 S 04 962 10</v>
          </cell>
          <cell r="B754" t="str">
            <v>Caixa de ligação e passagem - CLP 10</v>
          </cell>
          <cell r="E754" t="str">
            <v>und</v>
          </cell>
          <cell r="F754">
            <v>1206.74</v>
          </cell>
        </row>
        <row r="755">
          <cell r="A755" t="str">
            <v>2 S 04 962 11</v>
          </cell>
          <cell r="B755" t="str">
            <v>Caixa de ligação e passagem - CLP 11</v>
          </cell>
          <cell r="E755" t="str">
            <v>und</v>
          </cell>
          <cell r="F755">
            <v>1405.78</v>
          </cell>
        </row>
        <row r="756">
          <cell r="A756" t="str">
            <v>2 S 04 962 12</v>
          </cell>
          <cell r="B756" t="str">
            <v>Caixa de ligação e passagem - CLP 12</v>
          </cell>
          <cell r="E756" t="str">
            <v>und</v>
          </cell>
          <cell r="F756">
            <v>1709.41</v>
          </cell>
        </row>
        <row r="757">
          <cell r="A757" t="str">
            <v>2 S 04 962 13</v>
          </cell>
          <cell r="B757" t="str">
            <v>Caixa de ligação e passagem - CLP 13</v>
          </cell>
          <cell r="E757" t="str">
            <v>und</v>
          </cell>
          <cell r="F757">
            <v>845.41</v>
          </cell>
        </row>
        <row r="758">
          <cell r="A758" t="str">
            <v>2 S 04 962 14</v>
          </cell>
          <cell r="B758" t="str">
            <v>Caixa de ligação e passagem - CLP 14</v>
          </cell>
          <cell r="E758" t="str">
            <v>und</v>
          </cell>
          <cell r="F758">
            <v>826.46</v>
          </cell>
        </row>
        <row r="759">
          <cell r="A759" t="str">
            <v>2 S 04 962 15</v>
          </cell>
          <cell r="B759" t="str">
            <v>Caixa de ligação e passagem - CLP 15</v>
          </cell>
          <cell r="E759" t="str">
            <v>und</v>
          </cell>
          <cell r="F759">
            <v>1118.3900000000001</v>
          </cell>
        </row>
        <row r="760">
          <cell r="A760" t="str">
            <v>2 S 04 962 16</v>
          </cell>
          <cell r="B760" t="str">
            <v>Caixa de ligação e passagem - CLP 16</v>
          </cell>
          <cell r="E760" t="str">
            <v>und</v>
          </cell>
          <cell r="F760">
            <v>1369.08</v>
          </cell>
        </row>
        <row r="761">
          <cell r="A761" t="str">
            <v>2 S 04 962 17</v>
          </cell>
          <cell r="B761" t="str">
            <v>Caixa de ligação e passagem - CLP 17</v>
          </cell>
          <cell r="E761" t="str">
            <v>und</v>
          </cell>
          <cell r="F761">
            <v>1576.88</v>
          </cell>
        </row>
        <row r="762">
          <cell r="A762" t="str">
            <v>2 S 04 962 18</v>
          </cell>
          <cell r="B762" t="str">
            <v>Caixa de ligação e passagem - CLP 18</v>
          </cell>
          <cell r="E762" t="str">
            <v>und</v>
          </cell>
          <cell r="F762">
            <v>1899.96</v>
          </cell>
        </row>
        <row r="763">
          <cell r="A763" t="str">
            <v>2 S 04 963 01</v>
          </cell>
          <cell r="B763" t="str">
            <v>Poço de visita - PVI 01</v>
          </cell>
          <cell r="E763" t="str">
            <v>und</v>
          </cell>
          <cell r="F763">
            <v>817.12</v>
          </cell>
        </row>
        <row r="764">
          <cell r="A764" t="str">
            <v>2 S 04 963 02</v>
          </cell>
          <cell r="B764" t="str">
            <v>Poço de visita - PVI 02</v>
          </cell>
          <cell r="E764" t="str">
            <v>und</v>
          </cell>
          <cell r="F764">
            <v>792.86</v>
          </cell>
        </row>
        <row r="765">
          <cell r="A765" t="str">
            <v>2 S 04 963 03</v>
          </cell>
          <cell r="B765" t="str">
            <v>Poço de visita - PVI 03</v>
          </cell>
          <cell r="E765" t="str">
            <v>und</v>
          </cell>
          <cell r="F765">
            <v>944.03</v>
          </cell>
        </row>
        <row r="766">
          <cell r="A766" t="str">
            <v>2 S 04 963 04</v>
          </cell>
          <cell r="B766" t="str">
            <v>Poço de visita - PVI 04</v>
          </cell>
          <cell r="E766" t="str">
            <v>und</v>
          </cell>
          <cell r="F766">
            <v>1133.06</v>
          </cell>
        </row>
        <row r="767">
          <cell r="A767" t="str">
            <v>2 S 04 963 05</v>
          </cell>
          <cell r="B767" t="str">
            <v>Poço de visita - PVI 05</v>
          </cell>
          <cell r="E767" t="str">
            <v>und</v>
          </cell>
          <cell r="F767">
            <v>1324.59</v>
          </cell>
        </row>
        <row r="768">
          <cell r="A768" t="str">
            <v>2 S 04 963 06</v>
          </cell>
          <cell r="B768" t="str">
            <v>Poço de visita - PVI 06</v>
          </cell>
          <cell r="E768" t="str">
            <v>und</v>
          </cell>
          <cell r="F768">
            <v>1625.81</v>
          </cell>
        </row>
        <row r="769">
          <cell r="A769" t="str">
            <v>2 S 04 963 07</v>
          </cell>
          <cell r="B769" t="str">
            <v>Poço de visita - PVI 07</v>
          </cell>
          <cell r="E769" t="str">
            <v>und</v>
          </cell>
          <cell r="F769">
            <v>940.74</v>
          </cell>
        </row>
        <row r="770">
          <cell r="A770" t="str">
            <v>2 S 04 963 08</v>
          </cell>
          <cell r="B770" t="str">
            <v>Poço de visita - PVI 08</v>
          </cell>
          <cell r="E770" t="str">
            <v>und</v>
          </cell>
          <cell r="F770">
            <v>921.79</v>
          </cell>
        </row>
        <row r="771">
          <cell r="A771" t="str">
            <v>2 S 04 963 09</v>
          </cell>
          <cell r="B771" t="str">
            <v>Poço de visita - PVI 09</v>
          </cell>
          <cell r="E771" t="str">
            <v>und</v>
          </cell>
          <cell r="F771">
            <v>1086.21</v>
          </cell>
        </row>
        <row r="772">
          <cell r="A772" t="str">
            <v>2 S 04 963 10</v>
          </cell>
          <cell r="B772" t="str">
            <v>Poço de visita - PVI 10</v>
          </cell>
          <cell r="E772" t="str">
            <v>und</v>
          </cell>
          <cell r="F772">
            <v>1258.0999999999999</v>
          </cell>
        </row>
        <row r="773">
          <cell r="A773" t="str">
            <v>2 S 04 963 11</v>
          </cell>
          <cell r="B773" t="str">
            <v>Poço de visita - PVI 11</v>
          </cell>
          <cell r="E773" t="str">
            <v>und</v>
          </cell>
          <cell r="F773">
            <v>1483.06</v>
          </cell>
        </row>
        <row r="774">
          <cell r="A774" t="str">
            <v>2 S 04 963 12</v>
          </cell>
          <cell r="B774" t="str">
            <v>Poço de visita - PVI 12</v>
          </cell>
          <cell r="E774" t="str">
            <v>und</v>
          </cell>
          <cell r="F774">
            <v>1800.58</v>
          </cell>
        </row>
        <row r="775">
          <cell r="A775" t="str">
            <v>2 S 04 963 13</v>
          </cell>
          <cell r="B775" t="str">
            <v>Poço de visita - PVI 13</v>
          </cell>
          <cell r="E775" t="str">
            <v>und</v>
          </cell>
          <cell r="F775">
            <v>1117.4100000000001</v>
          </cell>
        </row>
        <row r="776">
          <cell r="A776" t="str">
            <v>2 S 04 963 14</v>
          </cell>
          <cell r="B776" t="str">
            <v>Poço de visita - PVI 14</v>
          </cell>
          <cell r="E776" t="str">
            <v>und</v>
          </cell>
          <cell r="F776">
            <v>1060.2</v>
          </cell>
        </row>
        <row r="777">
          <cell r="A777" t="str">
            <v>2 S 04 963 15</v>
          </cell>
          <cell r="B777" t="str">
            <v>Poço de visita - PVI 15</v>
          </cell>
          <cell r="E777" t="str">
            <v>und</v>
          </cell>
          <cell r="F777">
            <v>1241.01</v>
          </cell>
        </row>
        <row r="778">
          <cell r="A778" t="str">
            <v>2 S 04 963 16</v>
          </cell>
          <cell r="B778" t="str">
            <v>Poço de visita - PVI 16</v>
          </cell>
          <cell r="E778" t="str">
            <v>und</v>
          </cell>
          <cell r="F778">
            <v>1445.11</v>
          </cell>
        </row>
        <row r="779">
          <cell r="A779" t="str">
            <v>2 S 04 963 17</v>
          </cell>
          <cell r="B779" t="str">
            <v>Poço de visita - PVI 17</v>
          </cell>
          <cell r="E779" t="str">
            <v>und</v>
          </cell>
          <cell r="F779">
            <v>1654.16</v>
          </cell>
        </row>
        <row r="780">
          <cell r="A780" t="str">
            <v>2 S 04 963 18</v>
          </cell>
          <cell r="B780" t="str">
            <v>Poço de visita - PVI 18</v>
          </cell>
          <cell r="E780" t="str">
            <v>und</v>
          </cell>
          <cell r="F780">
            <v>1987.98</v>
          </cell>
        </row>
        <row r="781">
          <cell r="A781" t="str">
            <v>2 S 04 963 31</v>
          </cell>
          <cell r="B781" t="str">
            <v>Chaminé dos poços de visita - CPV 01</v>
          </cell>
          <cell r="E781" t="str">
            <v>und</v>
          </cell>
          <cell r="F781">
            <v>562.11</v>
          </cell>
        </row>
        <row r="782">
          <cell r="A782" t="str">
            <v>2 S 04 963 32</v>
          </cell>
          <cell r="B782" t="str">
            <v>Chaminé dos poços de visita - CPV 02</v>
          </cell>
          <cell r="E782" t="str">
            <v>und</v>
          </cell>
          <cell r="F782">
            <v>645.38</v>
          </cell>
        </row>
        <row r="783">
          <cell r="A783" t="str">
            <v>2 S 04 963 33</v>
          </cell>
          <cell r="B783" t="str">
            <v>Chaminé dos poços de visita - CPV 03</v>
          </cell>
          <cell r="E783" t="str">
            <v>und</v>
          </cell>
          <cell r="F783">
            <v>724.79</v>
          </cell>
        </row>
        <row r="784">
          <cell r="A784" t="str">
            <v>2 S 04 963 34</v>
          </cell>
          <cell r="B784" t="str">
            <v>Chaminé dos poços de visita - CPV 04</v>
          </cell>
          <cell r="E784" t="str">
            <v>und</v>
          </cell>
          <cell r="F784">
            <v>808.65</v>
          </cell>
        </row>
        <row r="785">
          <cell r="A785" t="str">
            <v>2 S 04 963 35</v>
          </cell>
          <cell r="B785" t="str">
            <v>Chaminé dos poços de visita - CPV 05</v>
          </cell>
          <cell r="E785" t="str">
            <v>und</v>
          </cell>
          <cell r="F785">
            <v>888.46</v>
          </cell>
        </row>
        <row r="786">
          <cell r="A786" t="str">
            <v>2 S 04 963 36</v>
          </cell>
          <cell r="B786" t="str">
            <v>Chaminé dos poços de visita - CPV 06</v>
          </cell>
          <cell r="E786" t="str">
            <v>und</v>
          </cell>
          <cell r="F786">
            <v>971.33</v>
          </cell>
        </row>
        <row r="787">
          <cell r="A787" t="str">
            <v>2 S 04 963 37</v>
          </cell>
          <cell r="B787" t="str">
            <v>Chaminé dos poços de visita - CPV 07</v>
          </cell>
          <cell r="E787" t="str">
            <v>und</v>
          </cell>
          <cell r="F787">
            <v>1051.33</v>
          </cell>
        </row>
        <row r="788">
          <cell r="A788" t="str">
            <v>2 S 04 964 01</v>
          </cell>
          <cell r="B788" t="str">
            <v>Tubulação de drenagem urbana - D=0,40 m s/ berço</v>
          </cell>
          <cell r="E788" t="str">
            <v>m</v>
          </cell>
          <cell r="F788">
            <v>68.849999999999994</v>
          </cell>
        </row>
        <row r="789">
          <cell r="A789" t="str">
            <v>2 S 04 964 02</v>
          </cell>
          <cell r="B789" t="str">
            <v>Tubulação de drenagem urbana - D=0,60 m s/ berço</v>
          </cell>
          <cell r="E789" t="str">
            <v>m</v>
          </cell>
          <cell r="F789">
            <v>160.61000000000001</v>
          </cell>
        </row>
        <row r="790">
          <cell r="A790" t="str">
            <v>2 S 04 964 03</v>
          </cell>
          <cell r="B790" t="str">
            <v>Tubulação de drenagem urbana - D=0,80 m s/ berço</v>
          </cell>
          <cell r="E790" t="str">
            <v>m</v>
          </cell>
          <cell r="F790">
            <v>226.37</v>
          </cell>
        </row>
        <row r="791">
          <cell r="A791" t="str">
            <v>2 S 04 964 04</v>
          </cell>
          <cell r="B791" t="str">
            <v>Tubulação de drenagem urbana - D=1,00 m s/ berço</v>
          </cell>
          <cell r="E791" t="str">
            <v>m</v>
          </cell>
          <cell r="F791">
            <v>326.72000000000003</v>
          </cell>
        </row>
        <row r="792">
          <cell r="A792" t="str">
            <v>2 S 04 964 05</v>
          </cell>
          <cell r="B792" t="str">
            <v>Tubulação de drenagem urbana - D=1,20 m s/ berço</v>
          </cell>
          <cell r="E792" t="str">
            <v>m</v>
          </cell>
          <cell r="F792">
            <v>441.13</v>
          </cell>
        </row>
        <row r="793">
          <cell r="A793" t="str">
            <v>2 S 04 964 06</v>
          </cell>
          <cell r="B793" t="str">
            <v>Tubulação de drenagem urbana - D=1,50 m s/ berço</v>
          </cell>
          <cell r="E793" t="str">
            <v>m</v>
          </cell>
          <cell r="F793">
            <v>661.36</v>
          </cell>
        </row>
        <row r="794">
          <cell r="A794" t="str">
            <v>2 S 04 990 01</v>
          </cell>
          <cell r="B794" t="str">
            <v>Transposição de segmento de sarjetas - TSS 01</v>
          </cell>
          <cell r="E794" t="str">
            <v>m</v>
          </cell>
          <cell r="F794">
            <v>101.81</v>
          </cell>
        </row>
        <row r="795">
          <cell r="A795" t="str">
            <v>2 S 04 990 02</v>
          </cell>
          <cell r="B795" t="str">
            <v>Transposição de segmento de sarjetas - TSS 02</v>
          </cell>
          <cell r="E795" t="str">
            <v>m</v>
          </cell>
          <cell r="F795">
            <v>123.46</v>
          </cell>
        </row>
        <row r="796">
          <cell r="A796" t="str">
            <v>2 S 04 990 03</v>
          </cell>
          <cell r="B796" t="str">
            <v>Transposição de segmento de sarjetas - TSS 03</v>
          </cell>
          <cell r="E796" t="str">
            <v>m</v>
          </cell>
          <cell r="F796">
            <v>181.44</v>
          </cell>
        </row>
        <row r="797">
          <cell r="A797" t="str">
            <v>2 S 04 990 04</v>
          </cell>
          <cell r="B797" t="str">
            <v>Transposição de segmento de sarjetas - TSS 04</v>
          </cell>
          <cell r="E797" t="str">
            <v>m</v>
          </cell>
          <cell r="F797">
            <v>157.61000000000001</v>
          </cell>
        </row>
        <row r="798">
          <cell r="A798" t="str">
            <v>2 S 04 990 05</v>
          </cell>
          <cell r="B798" t="str">
            <v>Transposição de segmento de sarjetas - TSS 05</v>
          </cell>
          <cell r="E798" t="str">
            <v>m</v>
          </cell>
          <cell r="F798">
            <v>141.74</v>
          </cell>
        </row>
        <row r="799">
          <cell r="A799" t="str">
            <v>2 S 04 990 06</v>
          </cell>
          <cell r="B799" t="str">
            <v>Transposição de segmento de sarjetas - TSS 06</v>
          </cell>
          <cell r="E799" t="str">
            <v>m</v>
          </cell>
          <cell r="F799">
            <v>133.72999999999999</v>
          </cell>
        </row>
        <row r="800">
          <cell r="A800" t="str">
            <v>2 S 04 991 01</v>
          </cell>
          <cell r="B800" t="str">
            <v>Tampa concr. p/caixa colet. (4 nervuras) - TCC 01</v>
          </cell>
          <cell r="E800" t="str">
            <v>und</v>
          </cell>
          <cell r="F800">
            <v>91.29</v>
          </cell>
        </row>
        <row r="801">
          <cell r="A801" t="str">
            <v>2 S 04 991 02</v>
          </cell>
          <cell r="B801" t="str">
            <v>Tampa de ferro p/ caixa coletora - TCC 02</v>
          </cell>
          <cell r="E801" t="str">
            <v>und</v>
          </cell>
          <cell r="F801">
            <v>194.39</v>
          </cell>
        </row>
        <row r="802">
          <cell r="A802" t="str">
            <v>2 S 04 999 03</v>
          </cell>
          <cell r="B802" t="str">
            <v>Escoramento de bueiros celulares</v>
          </cell>
          <cell r="E802" t="str">
            <v>m3</v>
          </cell>
          <cell r="F802">
            <v>30.27</v>
          </cell>
        </row>
        <row r="803">
          <cell r="A803" t="str">
            <v>2 S 04 999 06</v>
          </cell>
          <cell r="B803" t="str">
            <v>Solo local / selo de argila apiloado</v>
          </cell>
          <cell r="E803" t="str">
            <v>m3</v>
          </cell>
          <cell r="F803">
            <v>10.119999999999999</v>
          </cell>
        </row>
        <row r="804">
          <cell r="A804" t="str">
            <v>2 S 04 999 07</v>
          </cell>
          <cell r="B804" t="str">
            <v>Lastro de brita</v>
          </cell>
          <cell r="E804" t="str">
            <v>m3</v>
          </cell>
          <cell r="F804">
            <v>32.03</v>
          </cell>
        </row>
        <row r="805">
          <cell r="A805" t="str">
            <v>2 S 05 000 06</v>
          </cell>
          <cell r="B805" t="str">
            <v>Calha metálica semi-circular D=0,40 m</v>
          </cell>
          <cell r="E805" t="str">
            <v>m</v>
          </cell>
          <cell r="F805">
            <v>125.07</v>
          </cell>
        </row>
        <row r="806">
          <cell r="A806" t="str">
            <v>2 S 05 000 09</v>
          </cell>
          <cell r="B806" t="str">
            <v>Dentes para bueiros simples D=0,60 m</v>
          </cell>
          <cell r="E806" t="str">
            <v>und</v>
          </cell>
          <cell r="F806">
            <v>35.590000000000003</v>
          </cell>
        </row>
        <row r="807">
          <cell r="A807" t="str">
            <v>2 S 05 000 10</v>
          </cell>
          <cell r="B807" t="str">
            <v>Dentes para bueiros simples D=0,80 m</v>
          </cell>
          <cell r="E807" t="str">
            <v>und</v>
          </cell>
          <cell r="F807">
            <v>44.28</v>
          </cell>
        </row>
        <row r="808">
          <cell r="A808" t="str">
            <v>2 S 05 000 11</v>
          </cell>
          <cell r="B808" t="str">
            <v>Dentes para bueiros simples D=1,00 m</v>
          </cell>
          <cell r="E808" t="str">
            <v>und</v>
          </cell>
          <cell r="F808">
            <v>52.64</v>
          </cell>
        </row>
        <row r="809">
          <cell r="A809" t="str">
            <v>2 S 05 000 12</v>
          </cell>
          <cell r="B809" t="str">
            <v>Dentes para bueiros simples D=1,20 m</v>
          </cell>
          <cell r="E809" t="str">
            <v>und</v>
          </cell>
          <cell r="F809">
            <v>59.73</v>
          </cell>
        </row>
        <row r="810">
          <cell r="A810" t="str">
            <v>2 S 05 000 13</v>
          </cell>
          <cell r="B810" t="str">
            <v>Dentes para bueiros simples D=1,50 m</v>
          </cell>
          <cell r="E810" t="str">
            <v>und</v>
          </cell>
          <cell r="F810">
            <v>75.87</v>
          </cell>
        </row>
        <row r="811">
          <cell r="A811" t="str">
            <v>2 S 05 000 14</v>
          </cell>
          <cell r="B811" t="str">
            <v>Dentes para bueiros duplos D=1,00 m</v>
          </cell>
          <cell r="E811" t="str">
            <v>und</v>
          </cell>
          <cell r="F811">
            <v>105.47</v>
          </cell>
        </row>
        <row r="812">
          <cell r="A812" t="str">
            <v>2 S 05 000 15</v>
          </cell>
          <cell r="B812" t="str">
            <v>Dentes para bueiros duplos D=1,20 m</v>
          </cell>
          <cell r="E812" t="str">
            <v>und</v>
          </cell>
          <cell r="F812">
            <v>119.28</v>
          </cell>
        </row>
        <row r="813">
          <cell r="A813" t="str">
            <v>2 S 05 000 16</v>
          </cell>
          <cell r="B813" t="str">
            <v>Dentes para bueiros duplos D=1,50 m</v>
          </cell>
          <cell r="E813" t="str">
            <v>und</v>
          </cell>
          <cell r="F813">
            <v>147.33000000000001</v>
          </cell>
        </row>
        <row r="814">
          <cell r="A814" t="str">
            <v>2 S 05 000 17</v>
          </cell>
          <cell r="B814" t="str">
            <v>Dentes para bueiros triplos D=1,00 m</v>
          </cell>
          <cell r="E814" t="str">
            <v>und</v>
          </cell>
          <cell r="F814">
            <v>154.47999999999999</v>
          </cell>
        </row>
        <row r="815">
          <cell r="A815" t="str">
            <v>2 S 05 000 18</v>
          </cell>
          <cell r="B815" t="str">
            <v>Dentes para bueiros triplos D=1,20</v>
          </cell>
          <cell r="E815" t="str">
            <v>und</v>
          </cell>
          <cell r="F815">
            <v>179.01</v>
          </cell>
        </row>
        <row r="816">
          <cell r="A816" t="str">
            <v>2 S 05 000 19</v>
          </cell>
          <cell r="B816" t="str">
            <v>Dentes para bueiros triplos D=1,50 m</v>
          </cell>
          <cell r="E816" t="str">
            <v>und</v>
          </cell>
          <cell r="F816">
            <v>218.2</v>
          </cell>
        </row>
        <row r="817">
          <cell r="A817" t="str">
            <v>2 S 05 100 00</v>
          </cell>
          <cell r="B817" t="str">
            <v>Enleivamento</v>
          </cell>
          <cell r="E817" t="str">
            <v>m2</v>
          </cell>
          <cell r="F817">
            <v>3.92</v>
          </cell>
        </row>
        <row r="818">
          <cell r="A818" t="str">
            <v>2 S 05 102 00</v>
          </cell>
          <cell r="B818" t="str">
            <v>Hidrossemeadura</v>
          </cell>
          <cell r="E818" t="str">
            <v>m2</v>
          </cell>
          <cell r="F818">
            <v>0.86</v>
          </cell>
        </row>
        <row r="819">
          <cell r="A819" t="str">
            <v>2 S 05 300 01</v>
          </cell>
          <cell r="B819" t="str">
            <v>Alvenaria de pedra arrumada</v>
          </cell>
          <cell r="E819" t="str">
            <v>m3</v>
          </cell>
          <cell r="F819">
            <v>56.22</v>
          </cell>
        </row>
        <row r="820">
          <cell r="A820" t="str">
            <v>2 S 05 300 02</v>
          </cell>
          <cell r="B820" t="str">
            <v>Enrocamento de pedra jogada</v>
          </cell>
          <cell r="E820" t="str">
            <v>m3</v>
          </cell>
          <cell r="F820">
            <v>32.03</v>
          </cell>
        </row>
        <row r="821">
          <cell r="A821" t="str">
            <v>2 S 05 301 00</v>
          </cell>
          <cell r="B821" t="str">
            <v>Alvenaria de pedra argamassada</v>
          </cell>
          <cell r="E821" t="str">
            <v>m3</v>
          </cell>
          <cell r="F821">
            <v>139.43</v>
          </cell>
        </row>
        <row r="822">
          <cell r="A822" t="str">
            <v>2 S 05 301 01</v>
          </cell>
          <cell r="B822" t="str">
            <v>Alvenaria tijolos de 20 cm de espessura</v>
          </cell>
          <cell r="E822" t="str">
            <v>m2</v>
          </cell>
          <cell r="F822">
            <v>33.17</v>
          </cell>
        </row>
        <row r="823">
          <cell r="A823" t="str">
            <v>2 S 05 302 01</v>
          </cell>
          <cell r="B823" t="str">
            <v>Muro gabião tipo caixa</v>
          </cell>
          <cell r="E823" t="str">
            <v>m3</v>
          </cell>
          <cell r="F823">
            <v>138.34</v>
          </cell>
        </row>
        <row r="824">
          <cell r="A824" t="str">
            <v>2 S 05 303 01</v>
          </cell>
          <cell r="B824" t="str">
            <v>Terra armada - ECE - greide 0,0&lt;h&lt;6,00m</v>
          </cell>
          <cell r="E824" t="str">
            <v>m2</v>
          </cell>
          <cell r="F824">
            <v>196.56</v>
          </cell>
        </row>
        <row r="825">
          <cell r="A825" t="str">
            <v>2 S 05 303 02</v>
          </cell>
          <cell r="B825" t="str">
            <v>Terra armada - ECE - greide 6,0&lt;h&lt;9,00m</v>
          </cell>
          <cell r="E825" t="str">
            <v>m2</v>
          </cell>
          <cell r="F825">
            <v>220.52</v>
          </cell>
        </row>
        <row r="826">
          <cell r="A826" t="str">
            <v>2 S 05 303 03</v>
          </cell>
          <cell r="B826" t="str">
            <v>Terra armada - ECE - greide 9,0&lt;h&lt;12,00m</v>
          </cell>
          <cell r="E826" t="str">
            <v>m2</v>
          </cell>
          <cell r="F826">
            <v>244.38</v>
          </cell>
        </row>
        <row r="827">
          <cell r="A827" t="str">
            <v>2 S 05 303 04</v>
          </cell>
          <cell r="B827" t="str">
            <v>Terra armada - ECE - pé de talude 0,0&lt;h&lt;6,00m</v>
          </cell>
          <cell r="E827" t="str">
            <v>m2</v>
          </cell>
          <cell r="F827">
            <v>231.72</v>
          </cell>
        </row>
        <row r="828">
          <cell r="A828" t="str">
            <v>2 S 05 303 05</v>
          </cell>
          <cell r="B828" t="str">
            <v>Terra armada - ECE - pé de talude 6,0&lt;h&lt;9,00m</v>
          </cell>
          <cell r="E828" t="str">
            <v>m2</v>
          </cell>
          <cell r="F828">
            <v>260.49</v>
          </cell>
        </row>
        <row r="829">
          <cell r="A829" t="str">
            <v>2 S 05 303 06</v>
          </cell>
          <cell r="B829" t="str">
            <v>Terra armada - ECE - pé de talude 9,0&lt;h&lt;12,00m</v>
          </cell>
          <cell r="E829" t="str">
            <v>m2</v>
          </cell>
          <cell r="F829">
            <v>287.66000000000003</v>
          </cell>
        </row>
        <row r="830">
          <cell r="A830" t="str">
            <v>2 S 05 303 07</v>
          </cell>
          <cell r="B830" t="str">
            <v>Terra armada - ECE - encontro portante 0,0&lt;h&lt;6,00m</v>
          </cell>
          <cell r="E830" t="str">
            <v>m2</v>
          </cell>
          <cell r="F830">
            <v>421.92</v>
          </cell>
        </row>
        <row r="831">
          <cell r="A831" t="str">
            <v>2 S 05 303 08</v>
          </cell>
          <cell r="B831" t="str">
            <v>Terra armada - ECE - encontro portante 6,0&lt;h&lt;9,00m</v>
          </cell>
          <cell r="E831" t="str">
            <v>m2</v>
          </cell>
          <cell r="F831">
            <v>562.24</v>
          </cell>
        </row>
        <row r="832">
          <cell r="A832" t="str">
            <v>2 S 05 303 09</v>
          </cell>
          <cell r="B832" t="str">
            <v>Escamas de concreto armado para terra armada</v>
          </cell>
          <cell r="E832" t="str">
            <v>m3</v>
          </cell>
          <cell r="F832">
            <v>535.33000000000004</v>
          </cell>
        </row>
        <row r="833">
          <cell r="A833" t="str">
            <v>2 S 05 303 10</v>
          </cell>
          <cell r="B833" t="str">
            <v>Concr. soleira e arremates de maciço terra armada</v>
          </cell>
          <cell r="E833" t="str">
            <v>m3</v>
          </cell>
          <cell r="F833">
            <v>254.14</v>
          </cell>
        </row>
        <row r="834">
          <cell r="A834" t="str">
            <v>2 S 05 303 11</v>
          </cell>
          <cell r="B834" t="str">
            <v>Montagem de maciço terra armada</v>
          </cell>
          <cell r="E834" t="str">
            <v>m2</v>
          </cell>
          <cell r="F834">
            <v>63.72</v>
          </cell>
        </row>
        <row r="835">
          <cell r="A835" t="str">
            <v>2 S 05 340 01</v>
          </cell>
          <cell r="B835" t="str">
            <v>Execução cortina atirantada conc.armado fck=15 MPa</v>
          </cell>
          <cell r="E835" t="str">
            <v>m2</v>
          </cell>
          <cell r="F835">
            <v>882.36</v>
          </cell>
        </row>
        <row r="836">
          <cell r="A836" t="str">
            <v>2 S 05 900 01</v>
          </cell>
          <cell r="B836" t="str">
            <v>Tirante protendido p/ cort. aço st 85/105 D= 32mm</v>
          </cell>
          <cell r="E836" t="str">
            <v>m</v>
          </cell>
          <cell r="F836">
            <v>86.05</v>
          </cell>
        </row>
        <row r="837">
          <cell r="A837" t="str">
            <v>2 S 06 210 01</v>
          </cell>
          <cell r="B837" t="str">
            <v>Pórtico metálico</v>
          </cell>
          <cell r="E837" t="str">
            <v>und</v>
          </cell>
          <cell r="F837">
            <v>40044.01</v>
          </cell>
        </row>
        <row r="838">
          <cell r="A838" t="str">
            <v>2 S 06 400 01</v>
          </cell>
          <cell r="B838" t="str">
            <v>Cerca arame farp. c/ mourão concr. seção quadrada</v>
          </cell>
          <cell r="E838" t="str">
            <v>m</v>
          </cell>
          <cell r="F838">
            <v>15.13</v>
          </cell>
        </row>
        <row r="839">
          <cell r="A839" t="str">
            <v>2 S 06 400 02</v>
          </cell>
          <cell r="B839" t="str">
            <v>Cerca arame farp. c/ mourão concr. seção triang.</v>
          </cell>
          <cell r="E839" t="str">
            <v>m</v>
          </cell>
          <cell r="F839">
            <v>11.7</v>
          </cell>
        </row>
        <row r="840">
          <cell r="A840" t="str">
            <v>2 S 06 410 00</v>
          </cell>
          <cell r="B840" t="str">
            <v>Cercas de arame farpado com suportes de madeira</v>
          </cell>
          <cell r="E840" t="str">
            <v>m</v>
          </cell>
          <cell r="F840">
            <v>7.83</v>
          </cell>
        </row>
        <row r="841">
          <cell r="A841" t="str">
            <v>2 S 09 001 05</v>
          </cell>
          <cell r="B841" t="str">
            <v>Transporte local em rodov. não pav. (const.)</v>
          </cell>
          <cell r="E841" t="str">
            <v>tkm</v>
          </cell>
          <cell r="F841">
            <v>0.47</v>
          </cell>
        </row>
        <row r="842">
          <cell r="A842" t="str">
            <v>2 S 09 001 40</v>
          </cell>
          <cell r="B842" t="str">
            <v>Transporte local c/ carroceria em rodovia não pav.</v>
          </cell>
          <cell r="E842" t="str">
            <v>tkm</v>
          </cell>
          <cell r="F842">
            <v>0.53</v>
          </cell>
        </row>
        <row r="843">
          <cell r="A843" t="str">
            <v>2 S 09 001 90</v>
          </cell>
          <cell r="B843" t="str">
            <v>Transporte comercial c/ carr. rodov. não pav.</v>
          </cell>
          <cell r="E843" t="str">
            <v>tkm</v>
          </cell>
          <cell r="F843">
            <v>0.36</v>
          </cell>
        </row>
        <row r="844">
          <cell r="A844" t="str">
            <v>2 S 09 002 05</v>
          </cell>
          <cell r="B844" t="str">
            <v>Transporte local em rodov. pavim. (const.)</v>
          </cell>
          <cell r="E844" t="str">
            <v>tkm</v>
          </cell>
          <cell r="F844">
            <v>0.36</v>
          </cell>
        </row>
        <row r="845">
          <cell r="A845" t="str">
            <v>2 S 09 002 40</v>
          </cell>
          <cell r="B845" t="str">
            <v>Transporte local c/ carroceria em rodov. pavim.</v>
          </cell>
          <cell r="E845" t="str">
            <v>tkm</v>
          </cell>
          <cell r="F845">
            <v>0.4</v>
          </cell>
        </row>
        <row r="846">
          <cell r="A846" t="str">
            <v>2 S 09 002 90</v>
          </cell>
          <cell r="B846" t="str">
            <v>Transporte comerc. c/ carr. rodov. pavim.</v>
          </cell>
          <cell r="E846" t="str">
            <v>tkm</v>
          </cell>
          <cell r="F846">
            <v>0.24</v>
          </cell>
        </row>
        <row r="847">
          <cell r="B847" t="str">
            <v>Conservação</v>
          </cell>
        </row>
        <row r="848">
          <cell r="A848" t="str">
            <v>3 S 01 200 00</v>
          </cell>
          <cell r="B848" t="str">
            <v>Escavação e carga mat. jazida (consv)</v>
          </cell>
          <cell r="E848" t="str">
            <v>m3</v>
          </cell>
          <cell r="F848">
            <v>6.81</v>
          </cell>
        </row>
        <row r="849">
          <cell r="A849" t="str">
            <v>3 S 01 401 00</v>
          </cell>
          <cell r="B849" t="str">
            <v>Recomposição de revestimento primário</v>
          </cell>
          <cell r="E849" t="str">
            <v>m3</v>
          </cell>
          <cell r="F849">
            <v>10.57</v>
          </cell>
        </row>
        <row r="850">
          <cell r="A850" t="str">
            <v>3 S 01 930 00</v>
          </cell>
          <cell r="B850" t="str">
            <v>Regularização mecânica da faixa de domínio</v>
          </cell>
          <cell r="E850" t="str">
            <v>m2</v>
          </cell>
          <cell r="F850">
            <v>0.15</v>
          </cell>
        </row>
        <row r="851">
          <cell r="A851" t="str">
            <v>3 S 02 200 00</v>
          </cell>
          <cell r="B851" t="str">
            <v>Solo p/ base de remendo profundo</v>
          </cell>
          <cell r="E851" t="str">
            <v>m3</v>
          </cell>
          <cell r="F851">
            <v>7.84</v>
          </cell>
        </row>
        <row r="852">
          <cell r="A852" t="str">
            <v>3 S 02 200 01</v>
          </cell>
          <cell r="B852" t="str">
            <v>Recomposição de camada granular do pavimento</v>
          </cell>
          <cell r="E852" t="str">
            <v>m3</v>
          </cell>
          <cell r="F852">
            <v>12.57</v>
          </cell>
        </row>
        <row r="853">
          <cell r="A853" t="str">
            <v>3 S 02 220 00</v>
          </cell>
          <cell r="B853" t="str">
            <v>Solo brita p/ base de rem. profundo</v>
          </cell>
          <cell r="E853" t="str">
            <v>m3</v>
          </cell>
          <cell r="F853">
            <v>19.899999999999999</v>
          </cell>
        </row>
        <row r="854">
          <cell r="A854" t="str">
            <v>3 S 02 230 00</v>
          </cell>
          <cell r="B854" t="str">
            <v>Brita para base de remendo profundo</v>
          </cell>
          <cell r="E854" t="str">
            <v>m3</v>
          </cell>
          <cell r="F854">
            <v>45.27</v>
          </cell>
        </row>
        <row r="855">
          <cell r="A855" t="str">
            <v>3 S 02 241 00</v>
          </cell>
          <cell r="B855" t="str">
            <v>Solo melhorado c/ cimento p/ base rem. profundo</v>
          </cell>
          <cell r="E855" t="str">
            <v>m3</v>
          </cell>
          <cell r="F855">
            <v>39.04</v>
          </cell>
        </row>
        <row r="856">
          <cell r="A856" t="str">
            <v>3 S 02 300 00</v>
          </cell>
          <cell r="B856" t="str">
            <v>Imprimação</v>
          </cell>
          <cell r="E856" t="str">
            <v>m2</v>
          </cell>
          <cell r="F856">
            <v>0.14000000000000001</v>
          </cell>
        </row>
        <row r="857">
          <cell r="A857" t="str">
            <v>3 S 02 400 00</v>
          </cell>
          <cell r="B857" t="str">
            <v>Pintura de ligação</v>
          </cell>
          <cell r="E857" t="str">
            <v>m2</v>
          </cell>
          <cell r="F857">
            <v>0.1</v>
          </cell>
        </row>
        <row r="858">
          <cell r="A858" t="str">
            <v>3 S 02 500 00</v>
          </cell>
          <cell r="B858" t="str">
            <v>Capa selante com pedrisco</v>
          </cell>
          <cell r="E858" t="str">
            <v>m2</v>
          </cell>
          <cell r="F858">
            <v>0.41</v>
          </cell>
        </row>
        <row r="859">
          <cell r="A859" t="str">
            <v>3 S 02 500 01</v>
          </cell>
          <cell r="B859" t="str">
            <v>Capa selante com areia</v>
          </cell>
          <cell r="E859" t="str">
            <v>m2</v>
          </cell>
          <cell r="F859">
            <v>0.21</v>
          </cell>
        </row>
        <row r="860">
          <cell r="A860" t="str">
            <v>3 S 02 500 02</v>
          </cell>
          <cell r="B860" t="str">
            <v>Tratamento superficial simples com CAP</v>
          </cell>
          <cell r="E860" t="str">
            <v>m2</v>
          </cell>
          <cell r="F860">
            <v>0.56999999999999995</v>
          </cell>
        </row>
        <row r="861">
          <cell r="A861" t="str">
            <v>3 S 02 500 03</v>
          </cell>
          <cell r="B861" t="str">
            <v>Tratamento superficial simples com emulsão</v>
          </cell>
          <cell r="E861" t="str">
            <v>m2</v>
          </cell>
          <cell r="F861">
            <v>0.54</v>
          </cell>
        </row>
        <row r="862">
          <cell r="A862" t="str">
            <v>3 S 02 500 04</v>
          </cell>
          <cell r="B862" t="str">
            <v>Tratamento superficial simples c/ banho diluído</v>
          </cell>
          <cell r="E862" t="str">
            <v>m2</v>
          </cell>
          <cell r="F862">
            <v>0.61</v>
          </cell>
        </row>
        <row r="863">
          <cell r="A863" t="str">
            <v>3 S 02 501 00</v>
          </cell>
          <cell r="B863" t="str">
            <v>Tratamento superficial duplo c/ CAP</v>
          </cell>
          <cell r="E863" t="str">
            <v>m2</v>
          </cell>
          <cell r="F863">
            <v>1.72</v>
          </cell>
        </row>
        <row r="864">
          <cell r="A864" t="str">
            <v>3 S 02 501 01</v>
          </cell>
          <cell r="B864" t="str">
            <v>Tratamento superficial duplo com emulsão</v>
          </cell>
          <cell r="E864" t="str">
            <v>m2</v>
          </cell>
          <cell r="F864">
            <v>1.7</v>
          </cell>
        </row>
        <row r="865">
          <cell r="A865" t="str">
            <v>3 S 02 501 02</v>
          </cell>
          <cell r="B865" t="str">
            <v>Tratamento superficial duplo com banho diluído</v>
          </cell>
          <cell r="E865" t="str">
            <v>m2</v>
          </cell>
          <cell r="F865">
            <v>1.86</v>
          </cell>
        </row>
        <row r="866">
          <cell r="A866" t="str">
            <v>3 S 02 502 00</v>
          </cell>
          <cell r="B866" t="str">
            <v>Tratamento superficial triplo com c.a.p.</v>
          </cell>
          <cell r="E866" t="str">
            <v>m2</v>
          </cell>
          <cell r="F866">
            <v>2.44</v>
          </cell>
        </row>
        <row r="867">
          <cell r="A867" t="str">
            <v>3 S 02 502 01</v>
          </cell>
          <cell r="B867" t="str">
            <v>Tratamento superficial triplo com emulsão</v>
          </cell>
          <cell r="E867" t="str">
            <v>m2</v>
          </cell>
          <cell r="F867">
            <v>2.4700000000000002</v>
          </cell>
        </row>
        <row r="868">
          <cell r="A868" t="str">
            <v>3 S 02 502 02</v>
          </cell>
          <cell r="B868" t="str">
            <v>Tratamento superficial triplo com banho diluído</v>
          </cell>
          <cell r="E868" t="str">
            <v>m2</v>
          </cell>
          <cell r="F868">
            <v>2.64</v>
          </cell>
        </row>
        <row r="869">
          <cell r="A869" t="str">
            <v>3 S 02 510 00</v>
          </cell>
          <cell r="B869" t="str">
            <v>Lama asfáltica fina (granulometrias I e II )</v>
          </cell>
          <cell r="E869" t="str">
            <v>m2</v>
          </cell>
          <cell r="F869">
            <v>0.59</v>
          </cell>
        </row>
        <row r="870">
          <cell r="A870" t="str">
            <v>3 S 02 510 01</v>
          </cell>
          <cell r="B870" t="str">
            <v>Lama asfáltica grossa (granulometrias III e IV)</v>
          </cell>
          <cell r="E870" t="str">
            <v>m2</v>
          </cell>
          <cell r="F870">
            <v>1.07</v>
          </cell>
        </row>
        <row r="871">
          <cell r="A871" t="str">
            <v>3 S 02 520 00</v>
          </cell>
          <cell r="B871" t="str">
            <v>Mistura areia-asfalto em betoneira</v>
          </cell>
          <cell r="E871" t="str">
            <v>m3</v>
          </cell>
          <cell r="F871">
            <v>29.78</v>
          </cell>
        </row>
        <row r="872">
          <cell r="A872" t="str">
            <v>3 S 02 520 01</v>
          </cell>
          <cell r="B872" t="str">
            <v>Mistura areia-asfalto usinada a frio</v>
          </cell>
          <cell r="E872" t="str">
            <v>m3</v>
          </cell>
          <cell r="F872">
            <v>19.96</v>
          </cell>
        </row>
        <row r="873">
          <cell r="A873" t="str">
            <v>3 S 02 520 02</v>
          </cell>
          <cell r="B873" t="str">
            <v>Rec.do rev. com areia asfalto a frio</v>
          </cell>
          <cell r="E873" t="str">
            <v>m3</v>
          </cell>
          <cell r="F873">
            <v>23.8</v>
          </cell>
        </row>
        <row r="874">
          <cell r="A874" t="str">
            <v>3 S 02 521 00</v>
          </cell>
          <cell r="B874" t="str">
            <v>Mistura areia-asfalto usinada a quente</v>
          </cell>
          <cell r="E874" t="str">
            <v>m3</v>
          </cell>
          <cell r="F874">
            <v>65.11</v>
          </cell>
        </row>
        <row r="875">
          <cell r="A875" t="str">
            <v>3 S 02 521 01</v>
          </cell>
          <cell r="B875" t="str">
            <v>Rec. do rev. com areia asfalto a quente</v>
          </cell>
          <cell r="E875" t="str">
            <v>m3</v>
          </cell>
          <cell r="F875">
            <v>16.22</v>
          </cell>
        </row>
        <row r="876">
          <cell r="A876" t="str">
            <v>3 S 02 530 00</v>
          </cell>
          <cell r="B876" t="str">
            <v>Mistura betuminosa em betoneira</v>
          </cell>
          <cell r="E876" t="str">
            <v>m3</v>
          </cell>
          <cell r="F876">
            <v>43.5</v>
          </cell>
        </row>
        <row r="877">
          <cell r="A877" t="str">
            <v>3 S 02 530 01</v>
          </cell>
          <cell r="B877" t="str">
            <v>Mistura betuminosa usinada a frio</v>
          </cell>
          <cell r="E877" t="str">
            <v>m3</v>
          </cell>
          <cell r="F877">
            <v>42.13</v>
          </cell>
        </row>
        <row r="878">
          <cell r="A878" t="str">
            <v>3 S 02 530 02</v>
          </cell>
          <cell r="B878" t="str">
            <v>Rec.do rev. com mistura betuminosa a frio</v>
          </cell>
          <cell r="E878" t="str">
            <v>m3</v>
          </cell>
          <cell r="F878">
            <v>26.99</v>
          </cell>
        </row>
        <row r="879">
          <cell r="A879" t="str">
            <v>3 S 02 540 00</v>
          </cell>
          <cell r="B879" t="str">
            <v>Mistura betuminosa usinada a quente</v>
          </cell>
          <cell r="E879" t="str">
            <v>m3</v>
          </cell>
          <cell r="F879">
            <v>84.21</v>
          </cell>
        </row>
        <row r="880">
          <cell r="A880" t="str">
            <v>3 S 02 540 01</v>
          </cell>
          <cell r="B880" t="str">
            <v>Rec.do rev.com mistura betuminosa a quente</v>
          </cell>
          <cell r="E880" t="str">
            <v>m3</v>
          </cell>
          <cell r="F880">
            <v>18.84</v>
          </cell>
        </row>
        <row r="881">
          <cell r="A881" t="str">
            <v>3 S 02 601 00</v>
          </cell>
          <cell r="B881" t="str">
            <v>Recomposição de placa de concreto</v>
          </cell>
          <cell r="E881" t="str">
            <v>m3</v>
          </cell>
          <cell r="F881">
            <v>243.59</v>
          </cell>
        </row>
        <row r="882">
          <cell r="A882" t="str">
            <v>3 S 02 900 00</v>
          </cell>
          <cell r="B882" t="str">
            <v>Remoção mecanizada de revestimento betuminoso</v>
          </cell>
          <cell r="E882" t="str">
            <v>m3</v>
          </cell>
          <cell r="F882">
            <v>6.65</v>
          </cell>
        </row>
        <row r="883">
          <cell r="A883" t="str">
            <v>3 S 02 901 00</v>
          </cell>
          <cell r="B883" t="str">
            <v>Remoção manual de revestimento betuminoso</v>
          </cell>
          <cell r="E883" t="str">
            <v>m3</v>
          </cell>
          <cell r="F883">
            <v>110.91</v>
          </cell>
        </row>
        <row r="884">
          <cell r="A884" t="str">
            <v>3 S 02 902 00</v>
          </cell>
          <cell r="B884" t="str">
            <v>Remoção mecanizada da camada granular do pavimento</v>
          </cell>
          <cell r="E884" t="str">
            <v>m3</v>
          </cell>
          <cell r="F884">
            <v>4.24</v>
          </cell>
        </row>
        <row r="885">
          <cell r="A885" t="str">
            <v>3 S 02 903 00</v>
          </cell>
          <cell r="B885" t="str">
            <v>Remoção manual da camada granular do pavimento</v>
          </cell>
          <cell r="E885" t="str">
            <v>m3</v>
          </cell>
          <cell r="F885">
            <v>58.52</v>
          </cell>
        </row>
        <row r="886">
          <cell r="A886" t="str">
            <v>3 S 02 999 00</v>
          </cell>
          <cell r="B886" t="str">
            <v>Peneiramento</v>
          </cell>
          <cell r="E886" t="str">
            <v>m3</v>
          </cell>
          <cell r="F886">
            <v>6.98</v>
          </cell>
        </row>
        <row r="887">
          <cell r="A887" t="str">
            <v>3 S 03 310 00</v>
          </cell>
          <cell r="B887" t="str">
            <v>Concreto ciclópico</v>
          </cell>
          <cell r="E887" t="str">
            <v>m3</v>
          </cell>
          <cell r="F887">
            <v>187.34</v>
          </cell>
        </row>
        <row r="888">
          <cell r="A888" t="str">
            <v>3 S 03 329 00</v>
          </cell>
          <cell r="B888" t="str">
            <v>Concreto de cimento (confecção e lançamento)</v>
          </cell>
          <cell r="E888" t="str">
            <v>m3</v>
          </cell>
          <cell r="F888">
            <v>234.67</v>
          </cell>
        </row>
        <row r="889">
          <cell r="A889" t="str">
            <v>3 S 03 329 01</v>
          </cell>
          <cell r="B889" t="str">
            <v>Concreto de cimento(confecção manual e lançamento)</v>
          </cell>
          <cell r="E889" t="str">
            <v>m3</v>
          </cell>
          <cell r="F889">
            <v>274.27</v>
          </cell>
        </row>
        <row r="890">
          <cell r="A890" t="str">
            <v>3 S 03 340 02</v>
          </cell>
          <cell r="B890" t="str">
            <v>Argamassa cimento areia 1-6</v>
          </cell>
          <cell r="E890" t="str">
            <v>m3</v>
          </cell>
          <cell r="F890">
            <v>200.78</v>
          </cell>
        </row>
        <row r="891">
          <cell r="A891" t="str">
            <v>3 S 03 340 03</v>
          </cell>
          <cell r="B891" t="str">
            <v>Argamassa cimento solo 1:10</v>
          </cell>
          <cell r="E891" t="str">
            <v>m3</v>
          </cell>
          <cell r="F891">
            <v>127.58</v>
          </cell>
        </row>
        <row r="892">
          <cell r="A892" t="str">
            <v>3 S 03 353 00</v>
          </cell>
          <cell r="B892" t="str">
            <v>Dobragem e colocação de armadura</v>
          </cell>
          <cell r="E892" t="str">
            <v>kg</v>
          </cell>
          <cell r="F892">
            <v>4.55</v>
          </cell>
        </row>
        <row r="893">
          <cell r="A893" t="str">
            <v>3 S 03 370 00</v>
          </cell>
          <cell r="B893" t="str">
            <v>Forma comum de madeira</v>
          </cell>
          <cell r="E893" t="str">
            <v>m2</v>
          </cell>
          <cell r="F893">
            <v>30.84</v>
          </cell>
        </row>
        <row r="894">
          <cell r="A894" t="str">
            <v>3 S 03 940 01</v>
          </cell>
          <cell r="B894" t="str">
            <v>Reaterro e compactação p/ bueiro</v>
          </cell>
          <cell r="E894" t="str">
            <v>m3</v>
          </cell>
          <cell r="F894">
            <v>16.04</v>
          </cell>
        </row>
        <row r="895">
          <cell r="A895" t="str">
            <v>3 S 03 940 02</v>
          </cell>
          <cell r="B895" t="str">
            <v>Reaterro apiloado</v>
          </cell>
          <cell r="E895" t="str">
            <v>m3</v>
          </cell>
          <cell r="F895">
            <v>10.5</v>
          </cell>
        </row>
        <row r="896">
          <cell r="A896" t="str">
            <v>3 S 03 950 00</v>
          </cell>
          <cell r="B896" t="str">
            <v>Limpeza de ponte</v>
          </cell>
          <cell r="E896" t="str">
            <v>m</v>
          </cell>
          <cell r="F896">
            <v>2.5299999999999998</v>
          </cell>
        </row>
        <row r="897">
          <cell r="A897" t="str">
            <v>3 S 04 000 00</v>
          </cell>
          <cell r="B897" t="str">
            <v>Escavação manual em material de 1a categoria</v>
          </cell>
          <cell r="E897" t="str">
            <v>m3</v>
          </cell>
          <cell r="F897">
            <v>18.95</v>
          </cell>
        </row>
        <row r="898">
          <cell r="A898" t="str">
            <v>3 S 04 000 01</v>
          </cell>
          <cell r="B898" t="str">
            <v>Escavação manual em material de 2a categoria</v>
          </cell>
          <cell r="E898" t="str">
            <v>m3</v>
          </cell>
          <cell r="F898">
            <v>25.27</v>
          </cell>
        </row>
        <row r="899">
          <cell r="A899" t="str">
            <v>3 S 04 001 00</v>
          </cell>
          <cell r="B899" t="str">
            <v>Escavação mecaniz. de vala em mater. de 1a cat.</v>
          </cell>
          <cell r="E899" t="str">
            <v>m3</v>
          </cell>
          <cell r="F899">
            <v>4.37</v>
          </cell>
        </row>
        <row r="900">
          <cell r="A900" t="str">
            <v>3 S 04 010 00</v>
          </cell>
          <cell r="B900" t="str">
            <v>Escavação mecaniz.de vala em material de 2a cat.</v>
          </cell>
          <cell r="E900" t="str">
            <v>m3</v>
          </cell>
          <cell r="F900">
            <v>5.46</v>
          </cell>
        </row>
        <row r="901">
          <cell r="A901" t="str">
            <v>3 S 04 020 00</v>
          </cell>
          <cell r="B901" t="str">
            <v>Escavação e carga de material de 3a cat. em valas</v>
          </cell>
          <cell r="E901" t="str">
            <v>m3</v>
          </cell>
          <cell r="F901">
            <v>52.49</v>
          </cell>
        </row>
        <row r="902">
          <cell r="A902" t="str">
            <v>3 S 04 300 16</v>
          </cell>
          <cell r="B902" t="str">
            <v>Bueiro met. chapa múltipla D=1,60m galv.</v>
          </cell>
          <cell r="E902" t="str">
            <v>m</v>
          </cell>
          <cell r="F902">
            <v>1036.74</v>
          </cell>
        </row>
        <row r="903">
          <cell r="A903" t="str">
            <v>3 S 04 300 20</v>
          </cell>
          <cell r="B903" t="str">
            <v>Bueiro met. chapa múltipla D=2,00m galv.</v>
          </cell>
          <cell r="E903" t="str">
            <v>m</v>
          </cell>
          <cell r="F903">
            <v>1285.8</v>
          </cell>
        </row>
        <row r="904">
          <cell r="A904" t="str">
            <v>3 S 04 301 16</v>
          </cell>
          <cell r="B904" t="str">
            <v>Bueiro met.chapas múlt. D=1,60 m rev. epoxy</v>
          </cell>
          <cell r="E904" t="str">
            <v>m</v>
          </cell>
          <cell r="F904">
            <v>1085.56</v>
          </cell>
        </row>
        <row r="905">
          <cell r="A905" t="str">
            <v>3 S 04 301 20</v>
          </cell>
          <cell r="B905" t="str">
            <v>Bueiro met. chapas múlt. D=2,00 m rev. epoxy</v>
          </cell>
          <cell r="E905" t="str">
            <v>m</v>
          </cell>
          <cell r="F905">
            <v>1346.44</v>
          </cell>
        </row>
        <row r="906">
          <cell r="A906" t="str">
            <v>3 S 04 310 16</v>
          </cell>
          <cell r="B906" t="str">
            <v>Bueiro met. s/interrupção tráf. D=1,60 m galv.</v>
          </cell>
          <cell r="E906" t="str">
            <v>m</v>
          </cell>
          <cell r="F906">
            <v>1958.05</v>
          </cell>
        </row>
        <row r="907">
          <cell r="A907" t="str">
            <v>3 S 04 310 20</v>
          </cell>
          <cell r="B907" t="str">
            <v>Bueiro met. s/interrupção tráf. D=2,00 m galv.</v>
          </cell>
          <cell r="E907" t="str">
            <v>m</v>
          </cell>
          <cell r="F907">
            <v>2435.4499999999998</v>
          </cell>
        </row>
        <row r="908">
          <cell r="A908" t="str">
            <v>3 S 04 311 16</v>
          </cell>
          <cell r="B908" t="str">
            <v>Bueiro met.s/interrupção tráf. D=1,60 m rev. epoxy</v>
          </cell>
          <cell r="E908" t="str">
            <v>m</v>
          </cell>
          <cell r="F908">
            <v>2031.03</v>
          </cell>
        </row>
        <row r="909">
          <cell r="A909" t="str">
            <v>3 S 04 311 20</v>
          </cell>
          <cell r="B909" t="str">
            <v>Bueiro met.s/interrupção tráf. D=2,00 m rev. epoxy</v>
          </cell>
          <cell r="E909" t="str">
            <v>m</v>
          </cell>
          <cell r="F909">
            <v>2442.35</v>
          </cell>
        </row>
        <row r="910">
          <cell r="A910" t="str">
            <v>3 S 04 590 00</v>
          </cell>
          <cell r="B910" t="str">
            <v>Assentamento de dreno profundo</v>
          </cell>
          <cell r="E910" t="str">
            <v>m</v>
          </cell>
          <cell r="F910">
            <v>40.96</v>
          </cell>
        </row>
        <row r="911">
          <cell r="A911" t="str">
            <v>3 S 04 999 08</v>
          </cell>
          <cell r="B911" t="str">
            <v>Selo de argila apiloado com solo local</v>
          </cell>
          <cell r="E911" t="str">
            <v>m3</v>
          </cell>
          <cell r="F911">
            <v>10.5</v>
          </cell>
        </row>
        <row r="912">
          <cell r="A912" t="str">
            <v>3 S 05 000 00</v>
          </cell>
          <cell r="B912" t="str">
            <v>Enrocamento de pedra arrumada</v>
          </cell>
          <cell r="E912" t="str">
            <v>m3</v>
          </cell>
          <cell r="F912">
            <v>73.02</v>
          </cell>
        </row>
        <row r="913">
          <cell r="A913" t="str">
            <v>3 S 05 001 00</v>
          </cell>
          <cell r="B913" t="str">
            <v>Enrocamento de pedra jogada</v>
          </cell>
          <cell r="E913" t="str">
            <v>m3</v>
          </cell>
          <cell r="F913">
            <v>48.23</v>
          </cell>
        </row>
        <row r="914">
          <cell r="A914" t="str">
            <v>3 S 05 101 01</v>
          </cell>
          <cell r="B914" t="str">
            <v>Revestimento vegetal com mudas</v>
          </cell>
          <cell r="E914" t="str">
            <v>m2</v>
          </cell>
          <cell r="F914">
            <v>3.47</v>
          </cell>
        </row>
        <row r="915">
          <cell r="A915" t="str">
            <v>3 S 05 101 02</v>
          </cell>
          <cell r="B915" t="str">
            <v>Revestimento vegetal com grama em leivas</v>
          </cell>
          <cell r="E915" t="str">
            <v>m2</v>
          </cell>
          <cell r="F915">
            <v>3.7</v>
          </cell>
        </row>
        <row r="916">
          <cell r="A916" t="str">
            <v>3 S 08 001 00</v>
          </cell>
          <cell r="B916" t="str">
            <v>Reconformação da plataforma</v>
          </cell>
          <cell r="E916" t="str">
            <v>ha</v>
          </cell>
          <cell r="F916">
            <v>120.63</v>
          </cell>
        </row>
        <row r="917">
          <cell r="A917" t="str">
            <v>3 S 08 100 00</v>
          </cell>
          <cell r="B917" t="str">
            <v>Tapa buraco</v>
          </cell>
          <cell r="E917" t="str">
            <v>m3</v>
          </cell>
          <cell r="F917">
            <v>110.38</v>
          </cell>
        </row>
        <row r="918">
          <cell r="A918" t="str">
            <v>3 S 08 101 01</v>
          </cell>
          <cell r="B918" t="str">
            <v>Remendo profundo com demolição manual</v>
          </cell>
          <cell r="E918" t="str">
            <v>m3</v>
          </cell>
          <cell r="F918">
            <v>129.85</v>
          </cell>
        </row>
        <row r="919">
          <cell r="A919" t="str">
            <v>3 S 08 101 02</v>
          </cell>
          <cell r="B919" t="str">
            <v>Remendo profundo com demolição mecanizada</v>
          </cell>
          <cell r="E919" t="str">
            <v>m3</v>
          </cell>
          <cell r="F919">
            <v>94.79</v>
          </cell>
        </row>
        <row r="920">
          <cell r="A920" t="str">
            <v>3 S 08 102 00</v>
          </cell>
          <cell r="B920" t="str">
            <v>Limpeza ench. juntas pav. concr. a quente (consv)</v>
          </cell>
          <cell r="E920" t="str">
            <v>m</v>
          </cell>
          <cell r="F920">
            <v>1.54</v>
          </cell>
        </row>
        <row r="921">
          <cell r="A921" t="str">
            <v>3 S 08 102 01</v>
          </cell>
          <cell r="B921" t="str">
            <v>Limpeza ench. juntas pav. concr. a frio (consv)</v>
          </cell>
          <cell r="E921" t="str">
            <v>m</v>
          </cell>
          <cell r="F921">
            <v>1.23</v>
          </cell>
        </row>
        <row r="922">
          <cell r="A922" t="str">
            <v>3 S 08 103 00</v>
          </cell>
          <cell r="B922" t="str">
            <v>Selagem de trinca</v>
          </cell>
          <cell r="E922" t="str">
            <v>l</v>
          </cell>
          <cell r="F922">
            <v>0.96</v>
          </cell>
        </row>
        <row r="923">
          <cell r="A923" t="str">
            <v>3 S 08 104 01</v>
          </cell>
          <cell r="B923" t="str">
            <v>Combate à exsudação com areia</v>
          </cell>
          <cell r="E923" t="str">
            <v>m2</v>
          </cell>
          <cell r="F923">
            <v>0.32</v>
          </cell>
        </row>
        <row r="924">
          <cell r="A924" t="str">
            <v>3 S 08 104 02</v>
          </cell>
          <cell r="B924" t="str">
            <v>Combate à exsudação com pedrisco</v>
          </cell>
          <cell r="E924" t="str">
            <v>m2</v>
          </cell>
          <cell r="F924">
            <v>0.39</v>
          </cell>
        </row>
        <row r="925">
          <cell r="A925" t="str">
            <v>3 S 08 109 00</v>
          </cell>
          <cell r="B925" t="str">
            <v>Correção de defeitos com mistura betuminosa</v>
          </cell>
          <cell r="E925" t="str">
            <v>m3</v>
          </cell>
          <cell r="F925">
            <v>69.45</v>
          </cell>
        </row>
        <row r="926">
          <cell r="A926" t="str">
            <v>3 S 08 109 12</v>
          </cell>
          <cell r="B926" t="str">
            <v>Correção de defeitos por fresagem descontínua</v>
          </cell>
          <cell r="E926" t="str">
            <v>m3</v>
          </cell>
          <cell r="F926">
            <v>152.65</v>
          </cell>
        </row>
        <row r="927">
          <cell r="A927" t="str">
            <v>3 S 08 110 00</v>
          </cell>
          <cell r="B927" t="str">
            <v>Correção de defeitos por penetração</v>
          </cell>
          <cell r="E927" t="str">
            <v>m2</v>
          </cell>
          <cell r="F927">
            <v>7.66</v>
          </cell>
        </row>
        <row r="928">
          <cell r="A928" t="str">
            <v>3 S 08 200 00</v>
          </cell>
          <cell r="B928" t="str">
            <v>Recomp. de guarda corpo</v>
          </cell>
          <cell r="E928" t="str">
            <v>m</v>
          </cell>
          <cell r="F928">
            <v>67</v>
          </cell>
        </row>
        <row r="929">
          <cell r="A929" t="str">
            <v>3 S 08 200 01</v>
          </cell>
          <cell r="B929" t="str">
            <v>Recomposição de sarjeta em alvenaria de tijolo</v>
          </cell>
          <cell r="E929" t="str">
            <v>m2</v>
          </cell>
          <cell r="F929">
            <v>30.01</v>
          </cell>
        </row>
        <row r="930">
          <cell r="A930" t="str">
            <v>3 S 08 300 01</v>
          </cell>
          <cell r="B930" t="str">
            <v>Limpeza de sarjeta e meio fio</v>
          </cell>
          <cell r="E930" t="str">
            <v>m</v>
          </cell>
          <cell r="F930">
            <v>0.21</v>
          </cell>
        </row>
        <row r="931">
          <cell r="A931" t="str">
            <v>3 S 08 301 01</v>
          </cell>
          <cell r="B931" t="str">
            <v>Limpeza de valeta de corte</v>
          </cell>
          <cell r="E931" t="str">
            <v>m</v>
          </cell>
          <cell r="F931">
            <v>0.32</v>
          </cell>
        </row>
        <row r="932">
          <cell r="A932" t="str">
            <v>3 S 08 301 02</v>
          </cell>
          <cell r="B932" t="str">
            <v>Limpeza de vala de drenagem</v>
          </cell>
          <cell r="E932" t="str">
            <v>m</v>
          </cell>
          <cell r="F932">
            <v>1.28</v>
          </cell>
        </row>
        <row r="933">
          <cell r="A933" t="str">
            <v>3 S 08 301 03</v>
          </cell>
          <cell r="B933" t="str">
            <v>Limpeza de descida d'água</v>
          </cell>
          <cell r="E933" t="str">
            <v>m</v>
          </cell>
          <cell r="F933">
            <v>0.42</v>
          </cell>
        </row>
        <row r="934">
          <cell r="A934" t="str">
            <v>3 S 08 302 01</v>
          </cell>
          <cell r="B934" t="str">
            <v>Limpeza de bueiro</v>
          </cell>
          <cell r="E934" t="str">
            <v>m3</v>
          </cell>
          <cell r="F934">
            <v>6.98</v>
          </cell>
        </row>
        <row r="935">
          <cell r="A935" t="str">
            <v>3 S 08 302 02</v>
          </cell>
          <cell r="B935" t="str">
            <v>Desobstrução de bueiro</v>
          </cell>
          <cell r="E935" t="str">
            <v>m3</v>
          </cell>
          <cell r="F935">
            <v>20.37</v>
          </cell>
        </row>
        <row r="936">
          <cell r="A936" t="str">
            <v>3 S 08 302 03</v>
          </cell>
          <cell r="B936" t="str">
            <v>Assentamento de tubo D=0,60 m</v>
          </cell>
          <cell r="E936" t="str">
            <v>m</v>
          </cell>
          <cell r="F936">
            <v>138.94</v>
          </cell>
        </row>
        <row r="937">
          <cell r="A937" t="str">
            <v>3 S 08 302 04</v>
          </cell>
          <cell r="B937" t="str">
            <v>Assentamento de tubo D=0,80 m</v>
          </cell>
          <cell r="E937" t="str">
            <v>m</v>
          </cell>
          <cell r="F937">
            <v>210.07</v>
          </cell>
        </row>
        <row r="938">
          <cell r="A938" t="str">
            <v>3 S 08 302 05</v>
          </cell>
          <cell r="B938" t="str">
            <v>Assentamento de tubo D=1,0 m</v>
          </cell>
          <cell r="E938" t="str">
            <v>m</v>
          </cell>
          <cell r="F938">
            <v>309.63</v>
          </cell>
        </row>
        <row r="939">
          <cell r="A939" t="str">
            <v>3 S 08 302 06</v>
          </cell>
          <cell r="B939" t="str">
            <v>Assentamento de tubo D=1,20 m</v>
          </cell>
          <cell r="E939" t="str">
            <v>m</v>
          </cell>
          <cell r="F939">
            <v>446.58</v>
          </cell>
        </row>
        <row r="940">
          <cell r="A940" t="str">
            <v>3 S 08 400 00</v>
          </cell>
          <cell r="B940" t="str">
            <v>Limpeza de placa de sinalização</v>
          </cell>
          <cell r="E940" t="str">
            <v>m2</v>
          </cell>
          <cell r="F940">
            <v>3.06</v>
          </cell>
        </row>
        <row r="941">
          <cell r="A941" t="str">
            <v>3 S 08 400 01</v>
          </cell>
          <cell r="B941" t="str">
            <v>Recomposição placa de sinalização</v>
          </cell>
          <cell r="E941" t="str">
            <v>m2</v>
          </cell>
          <cell r="F941">
            <v>12.73</v>
          </cell>
        </row>
        <row r="942">
          <cell r="A942" t="str">
            <v>3 S 08 400 02</v>
          </cell>
          <cell r="B942" t="str">
            <v>Substituição de balizador</v>
          </cell>
          <cell r="E942" t="str">
            <v>un</v>
          </cell>
          <cell r="F942">
            <v>15.52</v>
          </cell>
        </row>
        <row r="943">
          <cell r="A943" t="str">
            <v>3 S 08 401 00</v>
          </cell>
          <cell r="B943" t="str">
            <v>Recomposição de defensa metálica</v>
          </cell>
          <cell r="E943" t="str">
            <v>m</v>
          </cell>
          <cell r="F943">
            <v>127.92</v>
          </cell>
        </row>
        <row r="944">
          <cell r="A944" t="str">
            <v>3 S 08 402 00</v>
          </cell>
          <cell r="B944" t="str">
            <v>Caiação</v>
          </cell>
          <cell r="E944" t="str">
            <v>m2</v>
          </cell>
          <cell r="F944">
            <v>0.97</v>
          </cell>
        </row>
        <row r="945">
          <cell r="A945" t="str">
            <v>3 S 08 403 00</v>
          </cell>
          <cell r="B945" t="str">
            <v>Renovação de sinalização horizontal</v>
          </cell>
          <cell r="E945" t="str">
            <v>m2</v>
          </cell>
          <cell r="F945">
            <v>19.87</v>
          </cell>
        </row>
        <row r="946">
          <cell r="A946" t="str">
            <v>3 S 08 404 00</v>
          </cell>
          <cell r="B946" t="str">
            <v>Recomp. tot. cerca c/ mourão de conc. secção quad.</v>
          </cell>
          <cell r="E946" t="str">
            <v>m</v>
          </cell>
          <cell r="F946">
            <v>14.72</v>
          </cell>
        </row>
        <row r="947">
          <cell r="A947" t="str">
            <v>3 S 08 404 01</v>
          </cell>
          <cell r="B947" t="str">
            <v>Recomp. parc. cerca de conc. seção quad. - mourão</v>
          </cell>
          <cell r="E947" t="str">
            <v>m</v>
          </cell>
          <cell r="F947">
            <v>12.62</v>
          </cell>
        </row>
        <row r="948">
          <cell r="A948" t="str">
            <v>3 S 08 404 02</v>
          </cell>
          <cell r="B948" t="str">
            <v>Recomp. parc. cerca c/ mourão de concr.-arame</v>
          </cell>
          <cell r="E948" t="str">
            <v>m</v>
          </cell>
          <cell r="F948">
            <v>2.71</v>
          </cell>
        </row>
        <row r="949">
          <cell r="A949" t="str">
            <v>3 S 08 404 03</v>
          </cell>
          <cell r="B949" t="str">
            <v>Recomp. tot. cerca c/ mourão concr. seção triang.</v>
          </cell>
          <cell r="E949" t="str">
            <v>m</v>
          </cell>
          <cell r="F949">
            <v>12.13</v>
          </cell>
        </row>
        <row r="950">
          <cell r="A950" t="str">
            <v>3 S 08 404 04</v>
          </cell>
          <cell r="B950" t="str">
            <v>Recomp. parc. cerca c/ mourão concr. seção triang.</v>
          </cell>
          <cell r="E950" t="str">
            <v>m</v>
          </cell>
          <cell r="F950">
            <v>10.34</v>
          </cell>
        </row>
        <row r="951">
          <cell r="A951" t="str">
            <v>3 S 08 414 00</v>
          </cell>
          <cell r="B951" t="str">
            <v>Recomposição total de cerca com mourão de madeira</v>
          </cell>
          <cell r="E951" t="str">
            <v>m</v>
          </cell>
          <cell r="F951">
            <v>6.84</v>
          </cell>
        </row>
        <row r="952">
          <cell r="A952" t="str">
            <v>3 S 08 414 01</v>
          </cell>
          <cell r="B952" t="str">
            <v>Recomposição parcial cerca de madeira - mourão</v>
          </cell>
          <cell r="E952" t="str">
            <v>m</v>
          </cell>
          <cell r="F952">
            <v>5.64</v>
          </cell>
        </row>
        <row r="953">
          <cell r="A953" t="str">
            <v>3 S 08 414 02</v>
          </cell>
          <cell r="B953" t="str">
            <v>Recomp. parcial cerca c/ mourão de madeira - arame</v>
          </cell>
          <cell r="E953" t="str">
            <v>m</v>
          </cell>
          <cell r="F953">
            <v>2.0699999999999998</v>
          </cell>
        </row>
        <row r="954">
          <cell r="A954" t="str">
            <v>3 S 08 500 00</v>
          </cell>
          <cell r="B954" t="str">
            <v>Recomposição manual de aterro</v>
          </cell>
          <cell r="E954" t="str">
            <v>m3</v>
          </cell>
          <cell r="F954">
            <v>52</v>
          </cell>
        </row>
        <row r="955">
          <cell r="A955" t="str">
            <v>3 S 08 501 00</v>
          </cell>
          <cell r="B955" t="str">
            <v>Recomposição mecanizada de aterro</v>
          </cell>
          <cell r="E955" t="str">
            <v>m3</v>
          </cell>
          <cell r="F955">
            <v>15.04</v>
          </cell>
        </row>
        <row r="956">
          <cell r="A956" t="str">
            <v>3 S 08 510 00</v>
          </cell>
          <cell r="B956" t="str">
            <v>Remoção manual de barreira em solo</v>
          </cell>
          <cell r="E956" t="str">
            <v>m3</v>
          </cell>
          <cell r="F956">
            <v>13</v>
          </cell>
        </row>
        <row r="957">
          <cell r="A957" t="str">
            <v>3 S 08 510 01</v>
          </cell>
          <cell r="B957" t="str">
            <v>Remoção manual de barreira em rocha</v>
          </cell>
          <cell r="E957" t="str">
            <v>m3</v>
          </cell>
          <cell r="F957">
            <v>16.260000000000002</v>
          </cell>
        </row>
        <row r="958">
          <cell r="A958" t="str">
            <v>3 S 08 511 00</v>
          </cell>
          <cell r="B958" t="str">
            <v>Remoção mecanizada de barreira - solo</v>
          </cell>
          <cell r="E958" t="str">
            <v>m3</v>
          </cell>
          <cell r="F958">
            <v>3.23</v>
          </cell>
        </row>
        <row r="959">
          <cell r="A959" t="str">
            <v>3 S 08 512 00</v>
          </cell>
          <cell r="B959" t="str">
            <v>Remoção mecanizada de barreira - rocha</v>
          </cell>
          <cell r="E959" t="str">
            <v>m3</v>
          </cell>
          <cell r="F959">
            <v>4.95</v>
          </cell>
        </row>
        <row r="960">
          <cell r="A960" t="str">
            <v>3 S 08 513 00</v>
          </cell>
          <cell r="B960" t="str">
            <v>Remoção de matacões</v>
          </cell>
          <cell r="E960" t="str">
            <v>m3</v>
          </cell>
          <cell r="F960">
            <v>43.7</v>
          </cell>
        </row>
        <row r="961">
          <cell r="A961" t="str">
            <v>3 S 08 900 00</v>
          </cell>
          <cell r="B961" t="str">
            <v>Roçada manual</v>
          </cell>
          <cell r="E961" t="str">
            <v>ha</v>
          </cell>
          <cell r="F961">
            <v>581.79999999999995</v>
          </cell>
        </row>
        <row r="962">
          <cell r="A962" t="str">
            <v>3 S 08 900 01</v>
          </cell>
          <cell r="B962" t="str">
            <v>Roçada de capim colonião</v>
          </cell>
          <cell r="E962" t="str">
            <v>ha</v>
          </cell>
          <cell r="F962">
            <v>1396.33</v>
          </cell>
        </row>
        <row r="963">
          <cell r="A963" t="str">
            <v>3 S 08 901 00</v>
          </cell>
          <cell r="B963" t="str">
            <v>Roçada mecanizada</v>
          </cell>
          <cell r="E963" t="str">
            <v>ha</v>
          </cell>
          <cell r="F963">
            <v>189.77</v>
          </cell>
        </row>
        <row r="964">
          <cell r="A964" t="str">
            <v>3 S 08 901 01</v>
          </cell>
          <cell r="B964" t="str">
            <v>Corte e limpeza de áreas gramadas</v>
          </cell>
          <cell r="E964" t="str">
            <v>m2</v>
          </cell>
          <cell r="F964">
            <v>0.06</v>
          </cell>
        </row>
        <row r="965">
          <cell r="A965" t="str">
            <v>3 S 08 910 00</v>
          </cell>
          <cell r="B965" t="str">
            <v>Capina manual</v>
          </cell>
          <cell r="E965" t="str">
            <v>m2</v>
          </cell>
          <cell r="F965">
            <v>0.23</v>
          </cell>
        </row>
        <row r="966">
          <cell r="A966" t="str">
            <v>3 S 09 001 00</v>
          </cell>
          <cell r="B966" t="str">
            <v>Transporte local c/ basc. 5m3 em rodov. não pav.</v>
          </cell>
          <cell r="E966" t="str">
            <v>tkm</v>
          </cell>
          <cell r="F966">
            <v>0.54</v>
          </cell>
        </row>
        <row r="967">
          <cell r="A967" t="str">
            <v>3 S 09 001 06</v>
          </cell>
          <cell r="B967" t="str">
            <v>Transporte local c/ basc. 10m3 em rodov. não pav.</v>
          </cell>
          <cell r="E967" t="str">
            <v>tkm</v>
          </cell>
          <cell r="F967">
            <v>0.55000000000000004</v>
          </cell>
        </row>
        <row r="968">
          <cell r="A968" t="str">
            <v>3 S 09 001 41</v>
          </cell>
          <cell r="B968" t="str">
            <v>Transp. local c/ carroceria 4t em rodov. não pav.</v>
          </cell>
          <cell r="E968" t="str">
            <v>tkm</v>
          </cell>
          <cell r="F968">
            <v>0.78</v>
          </cell>
        </row>
        <row r="969">
          <cell r="A969" t="str">
            <v>3 S 09 001 90</v>
          </cell>
          <cell r="B969" t="str">
            <v>Transporte comercial c/ carroc. rodov. não pav.</v>
          </cell>
          <cell r="E969" t="str">
            <v>tkm</v>
          </cell>
          <cell r="F969">
            <v>0.36</v>
          </cell>
        </row>
        <row r="970">
          <cell r="A970" t="str">
            <v>3 S 09 002 00</v>
          </cell>
          <cell r="B970" t="str">
            <v>Transporte local basc. 5m3 em rodov. pav.</v>
          </cell>
          <cell r="E970" t="str">
            <v>tkm</v>
          </cell>
          <cell r="F970">
            <v>0.43</v>
          </cell>
        </row>
        <row r="971">
          <cell r="A971" t="str">
            <v>3 S 09 002 03</v>
          </cell>
          <cell r="B971" t="str">
            <v>Transporte local de material para remendos</v>
          </cell>
          <cell r="E971" t="str">
            <v>tkm</v>
          </cell>
          <cell r="F971">
            <v>0.64</v>
          </cell>
        </row>
        <row r="972">
          <cell r="A972" t="str">
            <v>3 S 09 002 06</v>
          </cell>
          <cell r="B972" t="str">
            <v>Transporte local c/ basc. 10m3 em rodov. pav.</v>
          </cell>
          <cell r="E972" t="str">
            <v>tkm</v>
          </cell>
          <cell r="F972">
            <v>0.41</v>
          </cell>
        </row>
        <row r="973">
          <cell r="A973" t="str">
            <v>3 S 09 002 41</v>
          </cell>
          <cell r="B973" t="str">
            <v>Transp. local c/ carroceria 4t em rodov. pav.</v>
          </cell>
          <cell r="E973" t="str">
            <v>tkm</v>
          </cell>
          <cell r="F973">
            <v>0.6</v>
          </cell>
        </row>
        <row r="974">
          <cell r="A974" t="str">
            <v>3 S 09 002 90</v>
          </cell>
          <cell r="B974" t="str">
            <v>Transporte comercial c/ carroceria rodov. pav.</v>
          </cell>
          <cell r="E974" t="str">
            <v>tkm</v>
          </cell>
          <cell r="F974">
            <v>0.24</v>
          </cell>
        </row>
        <row r="975">
          <cell r="A975" t="str">
            <v>3 S 09 102 00</v>
          </cell>
          <cell r="B975" t="str">
            <v>Transporte local material betuminoso</v>
          </cell>
          <cell r="E975" t="str">
            <v>tkm</v>
          </cell>
          <cell r="F975">
            <v>1.03</v>
          </cell>
        </row>
        <row r="976">
          <cell r="A976" t="str">
            <v>3 S 09 201 70</v>
          </cell>
          <cell r="B976" t="str">
            <v>Transp. local água c/ cam. tanque rodov. não pav.</v>
          </cell>
          <cell r="E976" t="str">
            <v>tkm</v>
          </cell>
          <cell r="F976">
            <v>1.07</v>
          </cell>
        </row>
        <row r="977">
          <cell r="A977" t="str">
            <v>3 S 09 202 70</v>
          </cell>
          <cell r="B977" t="str">
            <v>Transp. local água c/ cam. tanque em rodov. pav.</v>
          </cell>
          <cell r="E977" t="str">
            <v>tkm</v>
          </cell>
          <cell r="F977">
            <v>0.84</v>
          </cell>
        </row>
        <row r="978">
          <cell r="B978" t="str">
            <v>Sinalização</v>
          </cell>
        </row>
        <row r="979">
          <cell r="A979" t="str">
            <v>4 S 03 300 01</v>
          </cell>
          <cell r="B979" t="str">
            <v>Confecção e lanç. de concreto magro em betoneira</v>
          </cell>
          <cell r="E979" t="str">
            <v>m3</v>
          </cell>
          <cell r="F979">
            <v>182.92</v>
          </cell>
        </row>
        <row r="980">
          <cell r="A980" t="str">
            <v>4 S 03 323 01</v>
          </cell>
          <cell r="B980" t="str">
            <v>Conc.estr.fck=22 MPa contr.raz.uso ger.conf.e lanç</v>
          </cell>
          <cell r="E980" t="str">
            <v>m3</v>
          </cell>
          <cell r="F980">
            <v>291.39</v>
          </cell>
        </row>
        <row r="981">
          <cell r="A981" t="str">
            <v>4 S 03 353 00</v>
          </cell>
          <cell r="B981" t="str">
            <v>Fornecimento, preparo colocação aço CA-50</v>
          </cell>
          <cell r="E981" t="str">
            <v>kg</v>
          </cell>
          <cell r="F981">
            <v>4.8</v>
          </cell>
        </row>
        <row r="982">
          <cell r="A982" t="str">
            <v>4 S 03 370 00</v>
          </cell>
          <cell r="B982" t="str">
            <v>Forma comum de madeira</v>
          </cell>
          <cell r="E982" t="str">
            <v>m2</v>
          </cell>
          <cell r="F982">
            <v>30.84</v>
          </cell>
        </row>
        <row r="983">
          <cell r="A983" t="str">
            <v>4 S 06 000 01</v>
          </cell>
          <cell r="B983" t="str">
            <v>Defensa maleável simples (forn./ impl.)</v>
          </cell>
          <cell r="E983" t="str">
            <v>m</v>
          </cell>
          <cell r="F983">
            <v>183.82</v>
          </cell>
        </row>
        <row r="984">
          <cell r="A984" t="str">
            <v>4 S 06 000 02</v>
          </cell>
          <cell r="B984" t="str">
            <v>Ancoragem de defensa maleável simples (forn/ impl)</v>
          </cell>
          <cell r="E984" t="str">
            <v>m</v>
          </cell>
          <cell r="F984">
            <v>201.4</v>
          </cell>
        </row>
        <row r="985">
          <cell r="A985" t="str">
            <v>4 S 06 000 11</v>
          </cell>
          <cell r="B985" t="str">
            <v>Defensa maleável dupla (forn./ impl.)</v>
          </cell>
          <cell r="E985" t="str">
            <v>m</v>
          </cell>
          <cell r="F985">
            <v>228.84</v>
          </cell>
        </row>
        <row r="986">
          <cell r="A986" t="str">
            <v>4 S 06 000 12</v>
          </cell>
          <cell r="B986" t="str">
            <v>Ancoragem de defensa maleável dupla (forn./ impl.)</v>
          </cell>
          <cell r="E986" t="str">
            <v>m</v>
          </cell>
          <cell r="F986">
            <v>249.65</v>
          </cell>
        </row>
        <row r="987">
          <cell r="A987" t="str">
            <v>4 S 06 010 01</v>
          </cell>
          <cell r="B987" t="str">
            <v>Defensa semi-maleável simples (forn./ impl.)</v>
          </cell>
          <cell r="E987" t="str">
            <v>m</v>
          </cell>
          <cell r="F987">
            <v>127.24</v>
          </cell>
        </row>
        <row r="988">
          <cell r="A988" t="str">
            <v>4 S 06 010 02</v>
          </cell>
          <cell r="B988" t="str">
            <v>Ancoragem defensa semi-maleável simples (forn/imp)</v>
          </cell>
          <cell r="E988" t="str">
            <v>m</v>
          </cell>
          <cell r="F988">
            <v>139.97</v>
          </cell>
        </row>
        <row r="989">
          <cell r="A989" t="str">
            <v>4 S 06 010 11</v>
          </cell>
          <cell r="B989" t="str">
            <v>Defensa semi-maleável dupla (forn./ impl.)</v>
          </cell>
          <cell r="E989" t="str">
            <v>m</v>
          </cell>
          <cell r="F989">
            <v>217.45</v>
          </cell>
        </row>
        <row r="990">
          <cell r="A990" t="str">
            <v>4 S 06 010 12</v>
          </cell>
          <cell r="B990" t="str">
            <v>Ancoragem defensa semi-maleável dupla (forn/ impl)</v>
          </cell>
          <cell r="E990" t="str">
            <v>m</v>
          </cell>
          <cell r="F990">
            <v>237.78</v>
          </cell>
        </row>
        <row r="991">
          <cell r="A991" t="str">
            <v>4 S 06 030 11</v>
          </cell>
          <cell r="B991" t="str">
            <v>Barreira de segurança dupla DNER PRO 176/86</v>
          </cell>
          <cell r="E991" t="str">
            <v>m</v>
          </cell>
          <cell r="F991">
            <v>201.42</v>
          </cell>
        </row>
        <row r="992">
          <cell r="A992" t="str">
            <v>4 S 06 100 11</v>
          </cell>
          <cell r="B992" t="str">
            <v>Pintura de faixa - tinta durabilidade - 1 ano</v>
          </cell>
          <cell r="E992" t="str">
            <v>m2</v>
          </cell>
          <cell r="F992">
            <v>6.87</v>
          </cell>
        </row>
        <row r="993">
          <cell r="A993" t="str">
            <v>4 S 06 100 12</v>
          </cell>
          <cell r="B993" t="str">
            <v>Pint. setas e zebrado - tinta durabilidade - 1 ano</v>
          </cell>
          <cell r="E993" t="str">
            <v>m2</v>
          </cell>
          <cell r="F993">
            <v>10.66</v>
          </cell>
        </row>
        <row r="994">
          <cell r="A994" t="str">
            <v>4 S 06 100 21</v>
          </cell>
          <cell r="B994" t="str">
            <v>Pintura faixa - tinta durabilidade - 2 anos</v>
          </cell>
          <cell r="E994" t="str">
            <v>m2</v>
          </cell>
          <cell r="F994">
            <v>9.9499999999999993</v>
          </cell>
        </row>
        <row r="995">
          <cell r="A995" t="str">
            <v>4 S 06 100 22</v>
          </cell>
          <cell r="B995" t="str">
            <v>Pintura setas e zebrado - 2 anos</v>
          </cell>
          <cell r="E995" t="str">
            <v>m2</v>
          </cell>
          <cell r="F995">
            <v>13.56</v>
          </cell>
        </row>
        <row r="996">
          <cell r="A996" t="str">
            <v>4 S 06 110 01</v>
          </cell>
          <cell r="B996" t="str">
            <v>Pintura faixa c/termoplástico-3 anos (p/ aspersão)</v>
          </cell>
          <cell r="E996" t="str">
            <v>m2</v>
          </cell>
          <cell r="F996">
            <v>27.8</v>
          </cell>
        </row>
        <row r="997">
          <cell r="A997" t="str">
            <v>4 S 06 110 02</v>
          </cell>
          <cell r="B997" t="str">
            <v>Pintura setas e zebrado term.-3 anos (p/ aspersão)</v>
          </cell>
          <cell r="E997" t="str">
            <v>m2</v>
          </cell>
          <cell r="F997">
            <v>34.42</v>
          </cell>
        </row>
        <row r="998">
          <cell r="A998" t="str">
            <v>4 S 06 110 03</v>
          </cell>
          <cell r="B998" t="str">
            <v>Pintura setas e zebrado term.-5 anos (p/ extrusão)</v>
          </cell>
          <cell r="E998" t="str">
            <v>m2</v>
          </cell>
          <cell r="F998">
            <v>39.03</v>
          </cell>
        </row>
        <row r="999">
          <cell r="A999" t="str">
            <v>4 S 06 120 01</v>
          </cell>
          <cell r="B999" t="str">
            <v>Forn. e colocação de tacha reflet. monodirecional</v>
          </cell>
          <cell r="E999" t="str">
            <v>und</v>
          </cell>
          <cell r="F999">
            <v>8.3000000000000007</v>
          </cell>
        </row>
        <row r="1000">
          <cell r="A1000" t="str">
            <v>4 S 06 120 11</v>
          </cell>
          <cell r="B1000" t="str">
            <v>Forn. e colocação de tachão reflet. monodirecional</v>
          </cell>
          <cell r="E1000" t="str">
            <v>und</v>
          </cell>
          <cell r="F1000">
            <v>23.2</v>
          </cell>
        </row>
        <row r="1001">
          <cell r="A1001" t="str">
            <v>4 S 06 121 01</v>
          </cell>
          <cell r="B1001" t="str">
            <v>Forn. e colocação de tacha reflet. bidirecional</v>
          </cell>
          <cell r="E1001" t="str">
            <v>und</v>
          </cell>
          <cell r="F1001">
            <v>8.9600000000000009</v>
          </cell>
        </row>
        <row r="1002">
          <cell r="A1002" t="str">
            <v>4 S 06 121 11</v>
          </cell>
          <cell r="B1002" t="str">
            <v>Forn. e colocação de tachão reflet. bidirecional</v>
          </cell>
          <cell r="E1002" t="str">
            <v>und</v>
          </cell>
          <cell r="F1002">
            <v>24.53</v>
          </cell>
        </row>
        <row r="1003">
          <cell r="A1003" t="str">
            <v>4 S 06 200 01</v>
          </cell>
          <cell r="B1003" t="str">
            <v>Forn. e implantação placa sinaliz. semi-refletiva</v>
          </cell>
          <cell r="E1003" t="str">
            <v>m2</v>
          </cell>
          <cell r="F1003">
            <v>186.91</v>
          </cell>
        </row>
        <row r="1004">
          <cell r="A1004" t="str">
            <v>4 S 06 200 02</v>
          </cell>
          <cell r="B1004" t="str">
            <v>Forn. e implantação placa sinaliz. tot.refletiva</v>
          </cell>
          <cell r="E1004" t="str">
            <v>m2</v>
          </cell>
          <cell r="F1004">
            <v>246.95</v>
          </cell>
        </row>
        <row r="1005">
          <cell r="A1005" t="str">
            <v>4 S 06 200 91</v>
          </cell>
          <cell r="B1005" t="str">
            <v>Remoção de placa de sinalização</v>
          </cell>
          <cell r="E1005" t="str">
            <v>m2</v>
          </cell>
          <cell r="F1005">
            <v>11.76</v>
          </cell>
        </row>
        <row r="1006">
          <cell r="A1006" t="str">
            <v>4 S 06 200 92</v>
          </cell>
          <cell r="B1006" t="str">
            <v>Recuperação de chapa p/placa de sinalização</v>
          </cell>
          <cell r="E1006" t="str">
            <v>m2</v>
          </cell>
          <cell r="F1006">
            <v>18.73</v>
          </cell>
        </row>
        <row r="1007">
          <cell r="A1007" t="str">
            <v>4 S 06 202 01</v>
          </cell>
          <cell r="B1007" t="str">
            <v>Confecção de placa sinalização semi-refletiva</v>
          </cell>
          <cell r="E1007" t="str">
            <v>m2</v>
          </cell>
          <cell r="F1007">
            <v>147.65</v>
          </cell>
        </row>
        <row r="1008">
          <cell r="A1008" t="str">
            <v>4 S 06 202 11</v>
          </cell>
          <cell r="B1008" t="str">
            <v>Confecção placa sinalização tot.refletiva</v>
          </cell>
          <cell r="E1008" t="str">
            <v>m2</v>
          </cell>
          <cell r="F1008">
            <v>207.69</v>
          </cell>
        </row>
        <row r="1009">
          <cell r="A1009" t="str">
            <v>4 S 06 202 21</v>
          </cell>
          <cell r="B1009" t="str">
            <v>Conf.placa sinal.semi-refletiva chapa recuperada</v>
          </cell>
          <cell r="E1009" t="str">
            <v>m2</v>
          </cell>
          <cell r="F1009">
            <v>67.849999999999994</v>
          </cell>
        </row>
        <row r="1010">
          <cell r="A1010" t="str">
            <v>4 S 06 202 31</v>
          </cell>
          <cell r="B1010" t="str">
            <v>Conf.placa sinal.tot.refletiva - chapa recuperada</v>
          </cell>
          <cell r="E1010" t="str">
            <v>m2</v>
          </cell>
          <cell r="F1010">
            <v>125.99</v>
          </cell>
        </row>
        <row r="1011">
          <cell r="A1011" t="str">
            <v>4 S 06 203 01</v>
          </cell>
          <cell r="B1011" t="str">
            <v>Confecção suporte e travessa p/placa sinaliz.</v>
          </cell>
          <cell r="E1011" t="str">
            <v>und</v>
          </cell>
          <cell r="F1011">
            <v>24.73</v>
          </cell>
        </row>
        <row r="1012">
          <cell r="A1012" t="str">
            <v>4 S 06 230 01</v>
          </cell>
          <cell r="B1012" t="str">
            <v>Forn. e implantação de balizador de concreto</v>
          </cell>
          <cell r="E1012" t="str">
            <v>und</v>
          </cell>
          <cell r="F1012">
            <v>17.399999999999999</v>
          </cell>
        </row>
        <row r="1013">
          <cell r="A1013" t="str">
            <v>4 S 09 002 00</v>
          </cell>
          <cell r="B1013" t="str">
            <v>Transporte local c/ basc. 5 m3 rodov. pav.</v>
          </cell>
          <cell r="E1013" t="str">
            <v>tkm</v>
          </cell>
          <cell r="F1013">
            <v>0.43</v>
          </cell>
        </row>
        <row r="1014">
          <cell r="A1014" t="str">
            <v>4 S 09 002 41</v>
          </cell>
          <cell r="B1014" t="str">
            <v>Transporte local c/ carroceria 4t rodov. pav.</v>
          </cell>
          <cell r="E1014" t="str">
            <v>tkm</v>
          </cell>
          <cell r="F1014">
            <v>0.6</v>
          </cell>
        </row>
        <row r="1015">
          <cell r="A1015" t="str">
            <v>4 S 09 202 70</v>
          </cell>
          <cell r="B1015" t="str">
            <v>Transp. local de água c/ cam. tanque rodov. pav.</v>
          </cell>
          <cell r="E1015" t="str">
            <v>tkm</v>
          </cell>
          <cell r="F1015">
            <v>0.84</v>
          </cell>
        </row>
        <row r="1016">
          <cell r="B1016" t="str">
            <v>Restauração</v>
          </cell>
        </row>
        <row r="1017">
          <cell r="A1017" t="str">
            <v>5 S 01 000 00</v>
          </cell>
          <cell r="B1017" t="str">
            <v>Desm. dest. e limp. áreas c/ arv. diam. até 0,15m</v>
          </cell>
          <cell r="E1017" t="str">
            <v>m2</v>
          </cell>
          <cell r="F1017">
            <v>0.24</v>
          </cell>
        </row>
        <row r="1018">
          <cell r="A1018" t="str">
            <v>5 S 01 010 00</v>
          </cell>
          <cell r="B1018" t="str">
            <v>Destocamento de árvores c/ diâm. 0,15 a 030m</v>
          </cell>
          <cell r="E1018" t="str">
            <v>und</v>
          </cell>
          <cell r="F1018">
            <v>21.1</v>
          </cell>
        </row>
        <row r="1019">
          <cell r="A1019" t="str">
            <v>5 S 01 011 00</v>
          </cell>
          <cell r="B1019" t="str">
            <v>Destocamento de árvores c/ diâm. &gt; 0,30m</v>
          </cell>
          <cell r="E1019" t="str">
            <v>und</v>
          </cell>
          <cell r="F1019">
            <v>52.76</v>
          </cell>
        </row>
        <row r="1020">
          <cell r="A1020" t="str">
            <v>5 S 01 100 01</v>
          </cell>
          <cell r="B1020" t="str">
            <v>Esc. carga transp. mat 1a cat DMT 50m</v>
          </cell>
          <cell r="E1020" t="str">
            <v>m3</v>
          </cell>
          <cell r="F1020">
            <v>1.24</v>
          </cell>
        </row>
        <row r="1021">
          <cell r="A1021" t="str">
            <v>5 S 01 100 09</v>
          </cell>
          <cell r="B1021" t="str">
            <v>Esc. carga tr. mat 1a c. DMT 50 a 200m c/carreg</v>
          </cell>
          <cell r="E1021" t="str">
            <v>m3</v>
          </cell>
          <cell r="F1021">
            <v>4</v>
          </cell>
        </row>
        <row r="1022">
          <cell r="A1022" t="str">
            <v>5 S 01 100 10</v>
          </cell>
          <cell r="B1022" t="str">
            <v>Esc. carga tr. mat 1a c. DMT 200 a 400m c/carreg</v>
          </cell>
          <cell r="E1022" t="str">
            <v>m3</v>
          </cell>
          <cell r="F1022">
            <v>4.33</v>
          </cell>
        </row>
        <row r="1023">
          <cell r="A1023" t="str">
            <v>5 S 01 100 11</v>
          </cell>
          <cell r="B1023" t="str">
            <v>Esc. carga tr. mat 1a c. DMT 400 a 600m c/carreg</v>
          </cell>
          <cell r="E1023" t="str">
            <v>m3</v>
          </cell>
          <cell r="F1023">
            <v>4.59</v>
          </cell>
        </row>
        <row r="1024">
          <cell r="A1024" t="str">
            <v>5 S 01 100 12</v>
          </cell>
          <cell r="B1024" t="str">
            <v>Esc. carga tr. mat 1a c. DMT 600 a 800m c/carreg</v>
          </cell>
          <cell r="E1024" t="str">
            <v>m3</v>
          </cell>
          <cell r="F1024">
            <v>4.92</v>
          </cell>
        </row>
        <row r="1025">
          <cell r="A1025" t="str">
            <v>5 S 01 100 13</v>
          </cell>
          <cell r="B1025" t="str">
            <v>Esc. carga tr. mat 1a c. DMT 800 a 1000m c/carreg</v>
          </cell>
          <cell r="E1025" t="str">
            <v>m3</v>
          </cell>
          <cell r="F1025">
            <v>5.18</v>
          </cell>
        </row>
        <row r="1026">
          <cell r="A1026" t="str">
            <v>5 S 01 100 14</v>
          </cell>
          <cell r="B1026" t="str">
            <v>Esc. carga tr. mat 1a c. DMT 1000 a 1200m c/carreg</v>
          </cell>
          <cell r="E1026" t="str">
            <v>m3</v>
          </cell>
          <cell r="F1026">
            <v>5.49</v>
          </cell>
        </row>
        <row r="1027">
          <cell r="A1027" t="str">
            <v>5 S 01 100 15</v>
          </cell>
          <cell r="B1027" t="str">
            <v>Esc. carga tr. mat 1a c. DMT 1200 a 1400m c/carreg</v>
          </cell>
          <cell r="E1027" t="str">
            <v>m3</v>
          </cell>
          <cell r="F1027">
            <v>5.69</v>
          </cell>
        </row>
        <row r="1028">
          <cell r="A1028" t="str">
            <v>5 S 01 100 16</v>
          </cell>
          <cell r="B1028" t="str">
            <v>Esc. carga tr. mat 1a c. DMT 1400 a 1600m c/carreg</v>
          </cell>
          <cell r="E1028" t="str">
            <v>m3</v>
          </cell>
          <cell r="F1028">
            <v>5.84</v>
          </cell>
        </row>
        <row r="1029">
          <cell r="A1029" t="str">
            <v>5 S 01 100 17</v>
          </cell>
          <cell r="B1029" t="str">
            <v>Esc. carga tr. mat 1a c. DMT 1600 a 1800m c/carreg</v>
          </cell>
          <cell r="E1029" t="str">
            <v>m3</v>
          </cell>
          <cell r="F1029">
            <v>6.09</v>
          </cell>
        </row>
        <row r="1030">
          <cell r="A1030" t="str">
            <v>5 S 01 100 18</v>
          </cell>
          <cell r="B1030" t="str">
            <v>Esc. carga tr. mat 1a c. DMT 1800 a 2000m c/carreg</v>
          </cell>
          <cell r="E1030" t="str">
            <v>m3</v>
          </cell>
          <cell r="F1030">
            <v>6.33</v>
          </cell>
        </row>
        <row r="1031">
          <cell r="A1031" t="str">
            <v>5 S 01 100 19</v>
          </cell>
          <cell r="B1031" t="str">
            <v>Esc. carga tr. mat 1a c. DMT 2000 a 3000m c/carreg</v>
          </cell>
          <cell r="E1031" t="str">
            <v>m3</v>
          </cell>
          <cell r="F1031">
            <v>7.19</v>
          </cell>
        </row>
        <row r="1032">
          <cell r="A1032" t="str">
            <v>5 S 01 100 20</v>
          </cell>
          <cell r="B1032" t="str">
            <v>Esc. carga tr. mat 1a c. DMT 3000 a 5000m c/carreg</v>
          </cell>
          <cell r="E1032" t="str">
            <v>m3</v>
          </cell>
          <cell r="F1032">
            <v>9.48</v>
          </cell>
        </row>
        <row r="1033">
          <cell r="A1033" t="str">
            <v>5 S 01 100 22</v>
          </cell>
          <cell r="B1033" t="str">
            <v>Esc. carga transp. mat 1a cat DMT 50 a 200m c/e</v>
          </cell>
          <cell r="E1033" t="str">
            <v>m3</v>
          </cell>
          <cell r="F1033">
            <v>3.89</v>
          </cell>
        </row>
        <row r="1034">
          <cell r="A1034" t="str">
            <v>5 S 01 100 23</v>
          </cell>
          <cell r="B1034" t="str">
            <v>Esc. carga transp. mat 1a cat DMT 200 a 400m c/e</v>
          </cell>
          <cell r="E1034" t="str">
            <v>m3</v>
          </cell>
          <cell r="F1034">
            <v>4.28</v>
          </cell>
        </row>
        <row r="1035">
          <cell r="A1035" t="str">
            <v>5 S 01 100 24</v>
          </cell>
          <cell r="B1035" t="str">
            <v>Esc. carga transp. mat 1a cat DMT 400 a 600m c/e</v>
          </cell>
          <cell r="E1035" t="str">
            <v>m3</v>
          </cell>
          <cell r="F1035">
            <v>4.5199999999999996</v>
          </cell>
        </row>
        <row r="1036">
          <cell r="A1036" t="str">
            <v>5 S 01 100 25</v>
          </cell>
          <cell r="B1036" t="str">
            <v>Esc. carga transp. mat 1a cat DMT 600 a 800m c/e</v>
          </cell>
          <cell r="E1036" t="str">
            <v>m3</v>
          </cell>
          <cell r="F1036">
            <v>4.82</v>
          </cell>
        </row>
        <row r="1037">
          <cell r="A1037" t="str">
            <v>5 S 01 100 26</v>
          </cell>
          <cell r="B1037" t="str">
            <v>Esc. carga transp. mat 1a cat DMT 800 a 1000m c/e</v>
          </cell>
          <cell r="E1037" t="str">
            <v>m3</v>
          </cell>
          <cell r="F1037">
            <v>5.13</v>
          </cell>
        </row>
        <row r="1038">
          <cell r="A1038" t="str">
            <v>5 S 01 100 27</v>
          </cell>
          <cell r="B1038" t="str">
            <v>Esc. carga transp. mat 1a cat DMT 1000 a 1200m c/e</v>
          </cell>
          <cell r="E1038" t="str">
            <v>m3</v>
          </cell>
          <cell r="F1038">
            <v>5.39</v>
          </cell>
        </row>
        <row r="1039">
          <cell r="A1039" t="str">
            <v>5 S 01 100 28</v>
          </cell>
          <cell r="B1039" t="str">
            <v>Esc. carga transp. mat 1a cat DMT 1200 a 1400m c/e</v>
          </cell>
          <cell r="E1039" t="str">
            <v>m3</v>
          </cell>
          <cell r="F1039">
            <v>5.6</v>
          </cell>
        </row>
        <row r="1040">
          <cell r="A1040" t="str">
            <v>5 S 01 100 29</v>
          </cell>
          <cell r="B1040" t="str">
            <v>Esc. carga transp. mat 1a cat DMT 1400 a 1600m c/e</v>
          </cell>
          <cell r="E1040" t="str">
            <v>m3</v>
          </cell>
          <cell r="F1040">
            <v>5.87</v>
          </cell>
        </row>
        <row r="1041">
          <cell r="A1041" t="str">
            <v>5 S 01 100 30</v>
          </cell>
          <cell r="B1041" t="str">
            <v>Esc. carga transp .mat 1a cat DMT 1600 a 1800m c/e</v>
          </cell>
          <cell r="E1041" t="str">
            <v>m3</v>
          </cell>
          <cell r="F1041">
            <v>6.04</v>
          </cell>
        </row>
        <row r="1042">
          <cell r="A1042" t="str">
            <v>5 S 01 100 31</v>
          </cell>
          <cell r="B1042" t="str">
            <v>Esc. carga transp. mat 1a cat DMT 1800 a 2000m c/e</v>
          </cell>
          <cell r="E1042" t="str">
            <v>m3</v>
          </cell>
          <cell r="F1042">
            <v>6.25</v>
          </cell>
        </row>
        <row r="1043">
          <cell r="A1043" t="str">
            <v>5 S 01 100 32</v>
          </cell>
          <cell r="B1043" t="str">
            <v>Esc. carga transp. mat 1a cat DMT 2000 a 3000m c/e</v>
          </cell>
          <cell r="E1043" t="str">
            <v>m3</v>
          </cell>
          <cell r="F1043">
            <v>7.1</v>
          </cell>
        </row>
        <row r="1044">
          <cell r="A1044" t="str">
            <v>5 S 01 100 33</v>
          </cell>
          <cell r="B1044" t="str">
            <v>Esc. carga transp. mat 1a cat DMT 3000 a 5000m c/e</v>
          </cell>
          <cell r="E1044" t="str">
            <v>m3</v>
          </cell>
          <cell r="F1044">
            <v>9.44</v>
          </cell>
        </row>
        <row r="1045">
          <cell r="A1045" t="str">
            <v>5 S 01 101 01</v>
          </cell>
          <cell r="B1045" t="str">
            <v>Esc. carga transp. mat 2a cat DMT 50m</v>
          </cell>
          <cell r="E1045" t="str">
            <v>m3</v>
          </cell>
          <cell r="F1045">
            <v>2.16</v>
          </cell>
        </row>
        <row r="1046">
          <cell r="A1046" t="str">
            <v>5 S 01 101 09</v>
          </cell>
          <cell r="B1046" t="str">
            <v>Esc. carga tr. mat 2a c. DMT 50 a 200m c/carreg</v>
          </cell>
          <cell r="E1046" t="str">
            <v>m3</v>
          </cell>
          <cell r="F1046">
            <v>6.39</v>
          </cell>
        </row>
        <row r="1047">
          <cell r="A1047" t="str">
            <v>5 S 01 101 10</v>
          </cell>
          <cell r="B1047" t="str">
            <v>Esc. carga tr. mat 2a c. DMT 200 a 400m c/carreg</v>
          </cell>
          <cell r="E1047" t="str">
            <v>m3</v>
          </cell>
          <cell r="F1047">
            <v>6.89</v>
          </cell>
        </row>
        <row r="1048">
          <cell r="A1048" t="str">
            <v>5 S 01 101 11</v>
          </cell>
          <cell r="B1048" t="str">
            <v>Esc. carga tr. mat 2a c. DMT 400 a 600m c/carreg</v>
          </cell>
          <cell r="E1048" t="str">
            <v>m3</v>
          </cell>
          <cell r="F1048">
            <v>7.17</v>
          </cell>
        </row>
        <row r="1049">
          <cell r="A1049" t="str">
            <v>5 S 01 101 12</v>
          </cell>
          <cell r="B1049" t="str">
            <v>Esc. carga tr. mat 2a c. DMT 600 a 800m c/carreg</v>
          </cell>
          <cell r="E1049" t="str">
            <v>m3</v>
          </cell>
          <cell r="F1049">
            <v>7.62</v>
          </cell>
        </row>
        <row r="1050">
          <cell r="A1050" t="str">
            <v>5 S 01 101 13</v>
          </cell>
          <cell r="B1050" t="str">
            <v>Esc. carga tr. mat 2a c. DMT 800 a 1000m c/carreg</v>
          </cell>
          <cell r="E1050" t="str">
            <v>m3</v>
          </cell>
          <cell r="F1050">
            <v>7.93</v>
          </cell>
        </row>
        <row r="1051">
          <cell r="A1051" t="str">
            <v>5 S 01 101 14</v>
          </cell>
          <cell r="B1051" t="str">
            <v>Esc. carga tr. mat 2a c. DMT 1000 a 1200m c/carreg</v>
          </cell>
          <cell r="E1051" t="str">
            <v>m3</v>
          </cell>
          <cell r="F1051">
            <v>8.1300000000000008</v>
          </cell>
        </row>
        <row r="1052">
          <cell r="A1052" t="str">
            <v>5 S 01 101 15</v>
          </cell>
          <cell r="B1052" t="str">
            <v>Esc. carga tr. mat 2a c. DMT 1200 a 1400m c/carreg</v>
          </cell>
          <cell r="E1052" t="str">
            <v>m3</v>
          </cell>
          <cell r="F1052">
            <v>8.4499999999999993</v>
          </cell>
        </row>
        <row r="1053">
          <cell r="A1053" t="str">
            <v>5 S 01 101 16</v>
          </cell>
          <cell r="B1053" t="str">
            <v>Esc. carga tr. mat 2a c. DMT 1400 a 1600m c/carreg</v>
          </cell>
          <cell r="E1053" t="str">
            <v>m3</v>
          </cell>
          <cell r="F1053">
            <v>8.7100000000000009</v>
          </cell>
        </row>
        <row r="1054">
          <cell r="A1054" t="str">
            <v>5 S 01 101 17</v>
          </cell>
          <cell r="B1054" t="str">
            <v>Esc. carga tr. mat 2a c. DMT 1600 a 1800m c/carreg</v>
          </cell>
          <cell r="E1054" t="str">
            <v>m3</v>
          </cell>
          <cell r="F1054">
            <v>8.86</v>
          </cell>
        </row>
        <row r="1055">
          <cell r="A1055" t="str">
            <v>5 S 01 101 18</v>
          </cell>
          <cell r="B1055" t="str">
            <v>Esc. carga tr. mat 2a c. DMT 1800 a 2000m c/carreg</v>
          </cell>
          <cell r="E1055" t="str">
            <v>m3</v>
          </cell>
          <cell r="F1055">
            <v>9.25</v>
          </cell>
        </row>
        <row r="1056">
          <cell r="A1056" t="str">
            <v>5 S 01 101 19</v>
          </cell>
          <cell r="B1056" t="str">
            <v>Esc. carga tr. mat 2a c. DMT 2000 a 3000m c/carreg</v>
          </cell>
          <cell r="E1056" t="str">
            <v>m3</v>
          </cell>
          <cell r="F1056">
            <v>10.220000000000001</v>
          </cell>
        </row>
        <row r="1057">
          <cell r="A1057" t="str">
            <v>5 S 01 101 20</v>
          </cell>
          <cell r="B1057" t="str">
            <v>Esc. carga tr. mat 2a c. DMT 3000 a 5000m c/carreg</v>
          </cell>
          <cell r="E1057" t="str">
            <v>m3</v>
          </cell>
          <cell r="F1057">
            <v>12.81</v>
          </cell>
        </row>
        <row r="1058">
          <cell r="A1058" t="str">
            <v>5 S 01 101 22</v>
          </cell>
          <cell r="B1058" t="str">
            <v>Esc. carga transp. mat 2a cat DMT 50 a 200m c/e</v>
          </cell>
          <cell r="E1058" t="str">
            <v>m3</v>
          </cell>
          <cell r="F1058">
            <v>5.46</v>
          </cell>
        </row>
        <row r="1059">
          <cell r="A1059" t="str">
            <v>5 S 01 101 23</v>
          </cell>
          <cell r="B1059" t="str">
            <v>Esc. carga transp. mat 2a cat DMT 200 a 400m c/e</v>
          </cell>
          <cell r="E1059" t="str">
            <v>m3</v>
          </cell>
          <cell r="F1059">
            <v>5.83</v>
          </cell>
        </row>
        <row r="1060">
          <cell r="A1060" t="str">
            <v>5 S 01 101 24</v>
          </cell>
          <cell r="B1060" t="str">
            <v>Esc. carga transp. mat 2a cat DMT 400 a 600m c/e</v>
          </cell>
          <cell r="E1060" t="str">
            <v>m3</v>
          </cell>
          <cell r="F1060">
            <v>6.26</v>
          </cell>
        </row>
        <row r="1061">
          <cell r="A1061" t="str">
            <v>5 S 01 101 25</v>
          </cell>
          <cell r="B1061" t="str">
            <v>Esc. carga transp. mat 2a cat DMT 600 a 800m c/e</v>
          </cell>
          <cell r="E1061" t="str">
            <v>m3</v>
          </cell>
          <cell r="F1061">
            <v>6.63</v>
          </cell>
        </row>
        <row r="1062">
          <cell r="A1062" t="str">
            <v>5 S 01 101 26</v>
          </cell>
          <cell r="B1062" t="str">
            <v>Esc. carga transp. mat 2a cat DMT 800 a 1000m c/e</v>
          </cell>
          <cell r="E1062" t="str">
            <v>m3</v>
          </cell>
          <cell r="F1062">
            <v>6.91</v>
          </cell>
        </row>
        <row r="1063">
          <cell r="A1063" t="str">
            <v>5 S 01 101 27</v>
          </cell>
          <cell r="B1063" t="str">
            <v>Esc. carga transp. mat 2a cat DMT 1000 a 1200m c/e</v>
          </cell>
          <cell r="E1063" t="str">
            <v>m3</v>
          </cell>
          <cell r="F1063">
            <v>7.24</v>
          </cell>
        </row>
        <row r="1064">
          <cell r="A1064" t="str">
            <v>5 S 01 101 28</v>
          </cell>
          <cell r="B1064" t="str">
            <v>Esc. carga transp. mat 2a cat DMT 1200 a 1400m c/e</v>
          </cell>
          <cell r="E1064" t="str">
            <v>m3</v>
          </cell>
          <cell r="F1064">
            <v>7.64</v>
          </cell>
        </row>
        <row r="1065">
          <cell r="A1065" t="str">
            <v>5 S 01 101 29</v>
          </cell>
          <cell r="B1065" t="str">
            <v>Esc. carga transp. mat 2a cat DMT 1400 a 1600m c/e</v>
          </cell>
          <cell r="E1065" t="str">
            <v>m3</v>
          </cell>
          <cell r="F1065">
            <v>7.85</v>
          </cell>
        </row>
        <row r="1066">
          <cell r="A1066" t="str">
            <v>5 S 01 101 30</v>
          </cell>
          <cell r="B1066" t="str">
            <v>Esc. carga transp. mat 2a cat DMT 1600 a 1800m c/e</v>
          </cell>
          <cell r="E1066" t="str">
            <v>m3</v>
          </cell>
          <cell r="F1066">
            <v>8.01</v>
          </cell>
        </row>
        <row r="1067">
          <cell r="A1067" t="str">
            <v>5 S 01 101 31</v>
          </cell>
          <cell r="B1067" t="str">
            <v>Esc. carga transp. mat 2a cat DMT 1800 a 2000m c/e</v>
          </cell>
          <cell r="E1067" t="str">
            <v>m3</v>
          </cell>
          <cell r="F1067">
            <v>8.36</v>
          </cell>
        </row>
        <row r="1068">
          <cell r="A1068" t="str">
            <v>5 S 01 101 32</v>
          </cell>
          <cell r="B1068" t="str">
            <v>Esc. carga transp. mat 2a cat DMT 2000 a 3000m c/e</v>
          </cell>
          <cell r="E1068" t="str">
            <v>m3</v>
          </cell>
          <cell r="F1068">
            <v>9.41</v>
          </cell>
        </row>
        <row r="1069">
          <cell r="A1069" t="str">
            <v>5 S 01 101 33</v>
          </cell>
          <cell r="B1069" t="str">
            <v>Esc. carga transp. mat 2a cat DMT 3000 a 5000m c/e</v>
          </cell>
          <cell r="E1069" t="str">
            <v>m3</v>
          </cell>
          <cell r="F1069">
            <v>12</v>
          </cell>
        </row>
        <row r="1070">
          <cell r="A1070" t="str">
            <v>5 S 01 102 01</v>
          </cell>
          <cell r="B1070" t="str">
            <v>Esc. carga transp. mat 3a cat DMT até 50m</v>
          </cell>
          <cell r="E1070" t="str">
            <v>m3</v>
          </cell>
          <cell r="F1070">
            <v>19.3</v>
          </cell>
        </row>
        <row r="1071">
          <cell r="A1071" t="str">
            <v>5 S 01 102 02</v>
          </cell>
          <cell r="B1071" t="str">
            <v>Esc. carga transp. mat 3a cat DMT 50 a 200m</v>
          </cell>
          <cell r="E1071" t="str">
            <v>m3</v>
          </cell>
          <cell r="F1071">
            <v>21.71</v>
          </cell>
        </row>
        <row r="1072">
          <cell r="A1072" t="str">
            <v>5 S 01 102 03</v>
          </cell>
          <cell r="B1072" t="str">
            <v>Esc. carga transp. mat 3a cat DMT 200 a 400m</v>
          </cell>
          <cell r="E1072" t="str">
            <v>m3</v>
          </cell>
          <cell r="F1072">
            <v>22.35</v>
          </cell>
        </row>
        <row r="1073">
          <cell r="A1073" t="str">
            <v>5 S 01 102 04</v>
          </cell>
          <cell r="B1073" t="str">
            <v>Esc. carga transp. mat 3a cat DMT 400 a 600m</v>
          </cell>
          <cell r="E1073" t="str">
            <v>m3</v>
          </cell>
          <cell r="F1073">
            <v>23.12</v>
          </cell>
        </row>
        <row r="1074">
          <cell r="A1074" t="str">
            <v>5 S 01 102 05</v>
          </cell>
          <cell r="B1074" t="str">
            <v>Esc. carga transp. mat 3a cat DMT 600 a 800m</v>
          </cell>
          <cell r="E1074" t="str">
            <v>m3</v>
          </cell>
          <cell r="F1074">
            <v>23.81</v>
          </cell>
        </row>
        <row r="1075">
          <cell r="A1075" t="str">
            <v>5 S 01 102 06</v>
          </cell>
          <cell r="B1075" t="str">
            <v>Esc. carga transp. mat 3a cat DMT 800 a 1000m</v>
          </cell>
          <cell r="E1075" t="str">
            <v>m3</v>
          </cell>
          <cell r="F1075">
            <v>24.25</v>
          </cell>
        </row>
        <row r="1076">
          <cell r="A1076" t="str">
            <v>5 S 01 102 07</v>
          </cell>
          <cell r="B1076" t="str">
            <v>Esc. carga transp. mat 3a cat DMT 1000 a 1200m</v>
          </cell>
          <cell r="E1076" t="str">
            <v>m3</v>
          </cell>
          <cell r="F1076">
            <v>24.68</v>
          </cell>
        </row>
        <row r="1077">
          <cell r="A1077" t="str">
            <v>5 S 01 510 00</v>
          </cell>
          <cell r="B1077" t="str">
            <v>Compactação de aterros a 95% proctor normal</v>
          </cell>
          <cell r="E1077" t="str">
            <v>m3</v>
          </cell>
          <cell r="F1077">
            <v>1.7</v>
          </cell>
        </row>
        <row r="1078">
          <cell r="A1078" t="str">
            <v>5 S 01 511 00</v>
          </cell>
          <cell r="B1078" t="str">
            <v>Compactação de aterros a 100% proctor normal</v>
          </cell>
          <cell r="E1078" t="str">
            <v>m3</v>
          </cell>
          <cell r="F1078">
            <v>2.02</v>
          </cell>
        </row>
        <row r="1079">
          <cell r="A1079" t="str">
            <v>5 S 01 513 01</v>
          </cell>
          <cell r="B1079" t="str">
            <v>Compactação de material de "bota-fora"</v>
          </cell>
          <cell r="E1079" t="str">
            <v>m3</v>
          </cell>
          <cell r="F1079">
            <v>1.3</v>
          </cell>
        </row>
        <row r="1080">
          <cell r="A1080" t="str">
            <v>5 S 02 100 00</v>
          </cell>
          <cell r="B1080" t="str">
            <v>Reforço do subleito</v>
          </cell>
          <cell r="E1080" t="str">
            <v>m3</v>
          </cell>
          <cell r="F1080">
            <v>8.57</v>
          </cell>
        </row>
        <row r="1081">
          <cell r="A1081" t="str">
            <v>5 S 02 110 00</v>
          </cell>
          <cell r="B1081" t="str">
            <v>Regularização do subleito</v>
          </cell>
          <cell r="E1081" t="str">
            <v>m2</v>
          </cell>
          <cell r="F1081">
            <v>0.53</v>
          </cell>
        </row>
        <row r="1082">
          <cell r="A1082" t="str">
            <v>5 S 02 110 01</v>
          </cell>
          <cell r="B1082" t="str">
            <v>Regul. subleito c/ fresa. corte contr. aut. greide</v>
          </cell>
          <cell r="E1082" t="str">
            <v>m2</v>
          </cell>
          <cell r="F1082">
            <v>0.83</v>
          </cell>
        </row>
        <row r="1083">
          <cell r="A1083" t="str">
            <v>5 S 02 200 00</v>
          </cell>
          <cell r="B1083" t="str">
            <v>Sub-base solo estabilizado granul. s/ mistura</v>
          </cell>
          <cell r="E1083" t="str">
            <v>m3</v>
          </cell>
          <cell r="F1083">
            <v>8.57</v>
          </cell>
        </row>
        <row r="1084">
          <cell r="A1084" t="str">
            <v>5 S 02 200 01</v>
          </cell>
          <cell r="B1084" t="str">
            <v>Base solo estabilizado granul. s/ mistura</v>
          </cell>
          <cell r="E1084" t="str">
            <v>m3</v>
          </cell>
          <cell r="F1084">
            <v>8.57</v>
          </cell>
        </row>
        <row r="1085">
          <cell r="A1085" t="str">
            <v>5 S 02 201 00</v>
          </cell>
          <cell r="B1085" t="str">
            <v>Recomposição camada de base s/ adição de material</v>
          </cell>
          <cell r="E1085" t="str">
            <v>m2</v>
          </cell>
          <cell r="F1085">
            <v>0.53</v>
          </cell>
        </row>
        <row r="1086">
          <cell r="A1086" t="str">
            <v>5 S 02 210 00</v>
          </cell>
          <cell r="B1086" t="str">
            <v>Sub-base estabiliz. granul. c/ mist. solo na pista</v>
          </cell>
          <cell r="E1086" t="str">
            <v>m3</v>
          </cell>
          <cell r="F1086">
            <v>9.07</v>
          </cell>
        </row>
        <row r="1087">
          <cell r="A1087" t="str">
            <v>5 S 02 210 01</v>
          </cell>
          <cell r="B1087" t="str">
            <v>Sub-base estab. granul.c/mist. solo-areia na pista</v>
          </cell>
          <cell r="E1087" t="str">
            <v>m3</v>
          </cell>
          <cell r="F1087">
            <v>10.43</v>
          </cell>
        </row>
        <row r="1088">
          <cell r="A1088" t="str">
            <v>5 S 02 210 02</v>
          </cell>
          <cell r="B1088" t="str">
            <v>Base estabiliz.granul.c/ mist. solo areia na pista</v>
          </cell>
          <cell r="E1088" t="str">
            <v>m3</v>
          </cell>
          <cell r="F1088">
            <v>10.43</v>
          </cell>
        </row>
        <row r="1089">
          <cell r="A1089" t="str">
            <v>5 S 02 220 00</v>
          </cell>
          <cell r="B1089" t="str">
            <v>Base estabilizada granul. c/ mistura solo-brita</v>
          </cell>
          <cell r="E1089" t="str">
            <v>m3</v>
          </cell>
          <cell r="F1089">
            <v>27.52</v>
          </cell>
        </row>
        <row r="1090">
          <cell r="A1090" t="str">
            <v>5 S 02 230 00</v>
          </cell>
          <cell r="B1090" t="str">
            <v>Base de brita graduada</v>
          </cell>
          <cell r="E1090" t="str">
            <v>m3</v>
          </cell>
          <cell r="F1090">
            <v>43.43</v>
          </cell>
        </row>
        <row r="1091">
          <cell r="A1091" t="str">
            <v>5 S 02 230 01</v>
          </cell>
          <cell r="B1091" t="str">
            <v>Base brita grad.c/distr.agreg. contr. autom.greide</v>
          </cell>
          <cell r="E1091" t="str">
            <v>m3</v>
          </cell>
          <cell r="F1091">
            <v>44.54</v>
          </cell>
        </row>
        <row r="1092">
          <cell r="A1092" t="str">
            <v>5 S 02 231 00</v>
          </cell>
          <cell r="B1092" t="str">
            <v>Base de macadame hidraúlico</v>
          </cell>
          <cell r="E1092" t="str">
            <v>m3</v>
          </cell>
          <cell r="F1092">
            <v>38.22</v>
          </cell>
        </row>
        <row r="1093">
          <cell r="A1093" t="str">
            <v>5 S 02 240 11</v>
          </cell>
          <cell r="B1093" t="str">
            <v>Recomposição camada de base c/ adição de cimento</v>
          </cell>
          <cell r="E1093" t="str">
            <v>m3</v>
          </cell>
          <cell r="F1093">
            <v>52.12</v>
          </cell>
        </row>
        <row r="1094">
          <cell r="A1094" t="str">
            <v>5 S 02 241 01</v>
          </cell>
          <cell r="B1094" t="str">
            <v>Base de solo cimento com mistura em usina</v>
          </cell>
          <cell r="E1094" t="str">
            <v>m3</v>
          </cell>
          <cell r="F1094">
            <v>109.61</v>
          </cell>
        </row>
        <row r="1095">
          <cell r="A1095" t="str">
            <v>5 S 02 243 01</v>
          </cell>
          <cell r="B1095" t="str">
            <v>Sub-base solo melhorado c/cimento c/mist. em usina</v>
          </cell>
          <cell r="E1095" t="str">
            <v>m3</v>
          </cell>
          <cell r="F1095">
            <v>64.09</v>
          </cell>
        </row>
        <row r="1096">
          <cell r="A1096" t="str">
            <v>5 S 02 249 11</v>
          </cell>
          <cell r="B1096" t="str">
            <v>Recomp. base c/ demol. do rev. e incorp. à base</v>
          </cell>
          <cell r="E1096" t="str">
            <v>m3</v>
          </cell>
          <cell r="F1096">
            <v>12.8</v>
          </cell>
        </row>
        <row r="1097">
          <cell r="A1097" t="str">
            <v>5 S 02 300 00</v>
          </cell>
          <cell r="B1097" t="str">
            <v>Imprimação</v>
          </cell>
          <cell r="E1097" t="str">
            <v>m2</v>
          </cell>
          <cell r="F1097">
            <v>0.17</v>
          </cell>
        </row>
        <row r="1098">
          <cell r="A1098" t="str">
            <v>5 S 02 400 00</v>
          </cell>
          <cell r="B1098" t="str">
            <v>Pintura de ligação</v>
          </cell>
          <cell r="E1098" t="str">
            <v>m2</v>
          </cell>
          <cell r="F1098">
            <v>0.1</v>
          </cell>
        </row>
        <row r="1099">
          <cell r="A1099" t="str">
            <v>5 S 02 500 00</v>
          </cell>
          <cell r="B1099" t="str">
            <v>Tratamento superficial simples c/ CAP</v>
          </cell>
          <cell r="E1099" t="str">
            <v>m2</v>
          </cell>
          <cell r="F1099">
            <v>0.5</v>
          </cell>
        </row>
        <row r="1100">
          <cell r="A1100" t="str">
            <v>5 S 02 500 01</v>
          </cell>
          <cell r="B1100" t="str">
            <v>Tratamento superficial simples c/ emulsão</v>
          </cell>
          <cell r="E1100" t="str">
            <v>m2</v>
          </cell>
          <cell r="F1100">
            <v>0.47</v>
          </cell>
        </row>
        <row r="1101">
          <cell r="A1101" t="str">
            <v>5 S 02 500 02</v>
          </cell>
          <cell r="B1101" t="str">
            <v>Tratamento superficial simples c/ banho diluído</v>
          </cell>
          <cell r="E1101" t="str">
            <v>m2</v>
          </cell>
          <cell r="F1101">
            <v>0.54</v>
          </cell>
        </row>
        <row r="1102">
          <cell r="A1102" t="str">
            <v>5 S 02 501 00</v>
          </cell>
          <cell r="B1102" t="str">
            <v>Tratamento superficial duplo c/ CAP</v>
          </cell>
          <cell r="E1102" t="str">
            <v>m2</v>
          </cell>
          <cell r="F1102">
            <v>1.49</v>
          </cell>
        </row>
        <row r="1103">
          <cell r="A1103" t="str">
            <v>5 S 02 501 01</v>
          </cell>
          <cell r="B1103" t="str">
            <v>Tratamento superficial duplo c/ emulsão</v>
          </cell>
          <cell r="E1103" t="str">
            <v>m2</v>
          </cell>
          <cell r="F1103">
            <v>1.49</v>
          </cell>
        </row>
        <row r="1104">
          <cell r="A1104" t="str">
            <v>5 S 02 501 02</v>
          </cell>
          <cell r="B1104" t="str">
            <v>Tratamento superficial duplo c/ banho diluído</v>
          </cell>
          <cell r="E1104" t="str">
            <v>m2</v>
          </cell>
          <cell r="F1104">
            <v>1.63</v>
          </cell>
        </row>
        <row r="1105">
          <cell r="A1105" t="str">
            <v>5 S 02 502 00</v>
          </cell>
          <cell r="B1105" t="str">
            <v>Tratamento superficial triplo c/ CAP</v>
          </cell>
          <cell r="E1105" t="str">
            <v>m2</v>
          </cell>
          <cell r="F1105">
            <v>2.14</v>
          </cell>
        </row>
        <row r="1106">
          <cell r="A1106" t="str">
            <v>5 S 02 502 01</v>
          </cell>
          <cell r="B1106" t="str">
            <v>Tratamento superficial triplo c/ emulsão</v>
          </cell>
          <cell r="E1106" t="str">
            <v>m2</v>
          </cell>
          <cell r="F1106">
            <v>2.16</v>
          </cell>
        </row>
        <row r="1107">
          <cell r="A1107" t="str">
            <v>5 S 02 502 02</v>
          </cell>
          <cell r="B1107" t="str">
            <v>Tratamento superficial triplo c/ banho diluído</v>
          </cell>
          <cell r="E1107" t="str">
            <v>m2</v>
          </cell>
          <cell r="F1107">
            <v>2.34</v>
          </cell>
        </row>
        <row r="1108">
          <cell r="A1108" t="str">
            <v>5 S 02 511 01</v>
          </cell>
          <cell r="B1108" t="str">
            <v>Micro-revestimento a frio - Microflex 0,8cm</v>
          </cell>
          <cell r="E1108" t="str">
            <v>m2</v>
          </cell>
          <cell r="F1108">
            <v>1.22</v>
          </cell>
        </row>
        <row r="1109">
          <cell r="A1109" t="str">
            <v>5 S 02 511 02</v>
          </cell>
          <cell r="B1109" t="str">
            <v>Micro-revestimento a frio - Microflex 1,5 cm</v>
          </cell>
          <cell r="E1109" t="str">
            <v>m2</v>
          </cell>
          <cell r="F1109">
            <v>2.39</v>
          </cell>
        </row>
        <row r="1110">
          <cell r="A1110" t="str">
            <v>5 S 02 511 03</v>
          </cell>
          <cell r="B1110" t="str">
            <v>Micro-revestimento a frio - Microflex 2,0 cm</v>
          </cell>
          <cell r="E1110" t="str">
            <v>m2</v>
          </cell>
          <cell r="F1110">
            <v>3.17</v>
          </cell>
        </row>
        <row r="1111">
          <cell r="A1111" t="str">
            <v>5 S 02 511 04</v>
          </cell>
          <cell r="B1111" t="str">
            <v>Micro-revestimento a frio - Microflex - 2,5 cm</v>
          </cell>
          <cell r="E1111" t="str">
            <v>m2</v>
          </cell>
          <cell r="F1111">
            <v>3.73</v>
          </cell>
        </row>
        <row r="1112">
          <cell r="A1112" t="str">
            <v>5 S 02 512 01</v>
          </cell>
          <cell r="B1112" t="str">
            <v>Lama asfáltica fina (granulometrias I e II)</v>
          </cell>
          <cell r="E1112" t="str">
            <v>m2</v>
          </cell>
          <cell r="F1112">
            <v>0.52</v>
          </cell>
        </row>
        <row r="1113">
          <cell r="A1113" t="str">
            <v>5 S 02 512 02</v>
          </cell>
          <cell r="B1113" t="str">
            <v>Lama asfáltica grossa (granulometrias III e IV)</v>
          </cell>
          <cell r="E1113" t="str">
            <v>m2</v>
          </cell>
          <cell r="F1113">
            <v>0.93</v>
          </cell>
        </row>
        <row r="1114">
          <cell r="A1114" t="str">
            <v>5 S 02 530 00</v>
          </cell>
          <cell r="B1114" t="str">
            <v>Pré-misturado a frio</v>
          </cell>
          <cell r="E1114" t="str">
            <v>m3</v>
          </cell>
          <cell r="F1114">
            <v>61.21</v>
          </cell>
        </row>
        <row r="1115">
          <cell r="A1115" t="str">
            <v>5 S 02 531 00</v>
          </cell>
          <cell r="B1115" t="str">
            <v>Macadame betuminoso por penetração</v>
          </cell>
          <cell r="E1115" t="str">
            <v>m3</v>
          </cell>
          <cell r="F1115">
            <v>51.61</v>
          </cell>
        </row>
        <row r="1116">
          <cell r="A1116" t="str">
            <v>5 S 02 532 00</v>
          </cell>
          <cell r="B1116" t="str">
            <v>Areia-asfalto a quente</v>
          </cell>
          <cell r="E1116" t="str">
            <v>t</v>
          </cell>
          <cell r="F1116">
            <v>39.270000000000003</v>
          </cell>
        </row>
        <row r="1117">
          <cell r="A1117" t="str">
            <v>5 S 02 540 01</v>
          </cell>
          <cell r="B1117" t="str">
            <v>Conc. betumin.usinado a quente - capa de rolamento</v>
          </cell>
          <cell r="E1117" t="str">
            <v>t</v>
          </cell>
          <cell r="F1117">
            <v>34.75</v>
          </cell>
        </row>
        <row r="1118">
          <cell r="A1118" t="str">
            <v>5 S 02 540 02</v>
          </cell>
          <cell r="B1118" t="str">
            <v>Concreto betuminoso usinado a quente - binder</v>
          </cell>
          <cell r="E1118" t="str">
            <v>t</v>
          </cell>
          <cell r="F1118">
            <v>34.22</v>
          </cell>
        </row>
        <row r="1119">
          <cell r="A1119" t="str">
            <v>5 S 02 540 11</v>
          </cell>
          <cell r="B1119" t="str">
            <v>CBUQ reciclado a quente no local</v>
          </cell>
          <cell r="E1119" t="str">
            <v>t</v>
          </cell>
          <cell r="F1119" t="str">
            <v>excluído</v>
          </cell>
        </row>
        <row r="1120">
          <cell r="A1120" t="str">
            <v>5 S 02 540 12</v>
          </cell>
          <cell r="B1120" t="str">
            <v>CBUQ reciclado em usina fixa</v>
          </cell>
          <cell r="E1120" t="str">
            <v>t</v>
          </cell>
          <cell r="F1120">
            <v>29.87</v>
          </cell>
        </row>
        <row r="1121">
          <cell r="A1121" t="str">
            <v>5 S 02 600 00</v>
          </cell>
          <cell r="B1121" t="str">
            <v>Manta sintét. p/ recap.asfál.- fornec. e aplicação</v>
          </cell>
          <cell r="E1121" t="str">
            <v>m2</v>
          </cell>
          <cell r="F1121">
            <v>4.68</v>
          </cell>
        </row>
        <row r="1122">
          <cell r="A1122" t="str">
            <v>5 S 02 607 00</v>
          </cell>
          <cell r="B1122" t="str">
            <v>Concreto cimento portland c/ equip. pequeno porte</v>
          </cell>
          <cell r="E1122" t="str">
            <v>m3</v>
          </cell>
          <cell r="F1122">
            <v>312.11</v>
          </cell>
        </row>
        <row r="1123">
          <cell r="A1123" t="str">
            <v>5 S 02 702 00</v>
          </cell>
          <cell r="B1123" t="str">
            <v>Limpeza e enchimento de junta de pavimento de conc</v>
          </cell>
          <cell r="E1123" t="str">
            <v>m</v>
          </cell>
          <cell r="F1123">
            <v>2.64</v>
          </cell>
        </row>
        <row r="1124">
          <cell r="A1124" t="str">
            <v>5 S 02 905 00</v>
          </cell>
          <cell r="B1124" t="str">
            <v>Remoção mecanizada de revestimento betuminoso</v>
          </cell>
          <cell r="E1124" t="str">
            <v>m3</v>
          </cell>
          <cell r="F1124">
            <v>6.16</v>
          </cell>
        </row>
        <row r="1125">
          <cell r="A1125" t="str">
            <v>5 S 02 905 01</v>
          </cell>
          <cell r="B1125" t="str">
            <v>Remoção manual de revestimento betuminoso</v>
          </cell>
          <cell r="E1125" t="str">
            <v>m3</v>
          </cell>
          <cell r="F1125">
            <v>104.36</v>
          </cell>
        </row>
        <row r="1126">
          <cell r="A1126" t="str">
            <v>5 S 02 906 00</v>
          </cell>
          <cell r="B1126" t="str">
            <v>Remoção mecanizada da camada granular pavimento</v>
          </cell>
          <cell r="E1126" t="str">
            <v>m3</v>
          </cell>
          <cell r="F1126">
            <v>3.95</v>
          </cell>
        </row>
        <row r="1127">
          <cell r="A1127" t="str">
            <v>5 S 02 906 01</v>
          </cell>
          <cell r="B1127" t="str">
            <v>Remoção manual da camada granular do pavimento</v>
          </cell>
          <cell r="E1127" t="str">
            <v>m3</v>
          </cell>
          <cell r="F1127">
            <v>56.65</v>
          </cell>
        </row>
        <row r="1128">
          <cell r="A1128" t="str">
            <v>5 S 02 907 00</v>
          </cell>
          <cell r="B1128" t="str">
            <v>Remoção mecanizada material de baixa capac.suporte</v>
          </cell>
          <cell r="E1128" t="str">
            <v>m3</v>
          </cell>
          <cell r="F1128">
            <v>3.89</v>
          </cell>
        </row>
        <row r="1129">
          <cell r="A1129" t="str">
            <v>5 S 02 907 01</v>
          </cell>
          <cell r="B1129" t="str">
            <v>Remoção manual de material de baixa capac.suporte</v>
          </cell>
          <cell r="E1129" t="str">
            <v>m3</v>
          </cell>
          <cell r="F1129">
            <v>48</v>
          </cell>
        </row>
        <row r="1130">
          <cell r="A1130" t="str">
            <v>5 S 02 908 00</v>
          </cell>
          <cell r="B1130" t="str">
            <v>Arrancamento e remoção de paralelepípedos</v>
          </cell>
          <cell r="E1130" t="str">
            <v>m2</v>
          </cell>
          <cell r="F1130">
            <v>13.14</v>
          </cell>
        </row>
        <row r="1131">
          <cell r="A1131" t="str">
            <v>5 S 02 909 00</v>
          </cell>
          <cell r="B1131" t="str">
            <v>Arrancamento e remoção de meios-fios</v>
          </cell>
          <cell r="E1131" t="str">
            <v>m3</v>
          </cell>
          <cell r="F1131">
            <v>71.58</v>
          </cell>
        </row>
        <row r="1132">
          <cell r="A1132" t="str">
            <v>5 S 02 990 11</v>
          </cell>
          <cell r="B1132" t="str">
            <v>Fresagem contínua do revest. betuminoso</v>
          </cell>
          <cell r="E1132" t="str">
            <v>m3</v>
          </cell>
          <cell r="F1132">
            <v>93.45</v>
          </cell>
        </row>
        <row r="1133">
          <cell r="A1133" t="str">
            <v>5 S 02 990 12</v>
          </cell>
          <cell r="B1133" t="str">
            <v>Fresagem descontínua revest. betuminoso</v>
          </cell>
          <cell r="E1133" t="str">
            <v>m3</v>
          </cell>
          <cell r="F1133">
            <v>129.79</v>
          </cell>
        </row>
        <row r="1134">
          <cell r="A1134" t="str">
            <v>5 S 04 300 16</v>
          </cell>
          <cell r="B1134" t="str">
            <v>Bueiro met. chapas múltiplas D=1,60m galv.</v>
          </cell>
          <cell r="E1134" t="str">
            <v>m</v>
          </cell>
          <cell r="F1134">
            <v>1028.1099999999999</v>
          </cell>
        </row>
        <row r="1135">
          <cell r="A1135" t="str">
            <v>5 S 04 300 20</v>
          </cell>
          <cell r="B1135" t="str">
            <v>Bueiro met. chapas múltiplas D=2,00m galv.</v>
          </cell>
          <cell r="E1135" t="str">
            <v>m</v>
          </cell>
          <cell r="F1135">
            <v>1279.3399999999999</v>
          </cell>
        </row>
        <row r="1136">
          <cell r="A1136" t="str">
            <v>5 S 04 301 16</v>
          </cell>
          <cell r="B1136" t="str">
            <v>Bueiro met. chapas múltiplas D=1,60m rev. epoxy</v>
          </cell>
          <cell r="E1136" t="str">
            <v>m</v>
          </cell>
          <cell r="F1136">
            <v>1076.94</v>
          </cell>
        </row>
        <row r="1137">
          <cell r="A1137" t="str">
            <v>5 S 04 301 20</v>
          </cell>
          <cell r="B1137" t="str">
            <v>Bueiro met. chapas múltiplas D=2,00m rev. epoxy</v>
          </cell>
          <cell r="E1137" t="str">
            <v>m</v>
          </cell>
          <cell r="F1137">
            <v>1339.98</v>
          </cell>
        </row>
        <row r="1138">
          <cell r="A1138" t="str">
            <v>5 S 04 310 16</v>
          </cell>
          <cell r="B1138" t="str">
            <v>Bueiro met. s/ interrup. de tráf. D=1,60m galv.</v>
          </cell>
          <cell r="E1138" t="str">
            <v>m</v>
          </cell>
          <cell r="F1138">
            <v>1958.05</v>
          </cell>
        </row>
        <row r="1139">
          <cell r="A1139" t="str">
            <v>5 S 04 310 20</v>
          </cell>
          <cell r="B1139" t="str">
            <v>Bueiro met. s/ interrup. de tráf. D=2,00m galv.</v>
          </cell>
          <cell r="E1139" t="str">
            <v>m</v>
          </cell>
          <cell r="F1139">
            <v>2435.4499999999998</v>
          </cell>
        </row>
        <row r="1140">
          <cell r="A1140" t="str">
            <v>5 S 04 311 16</v>
          </cell>
          <cell r="B1140" t="str">
            <v>Bueiro met.s/interrupção traf. D=1,60 m rev.epoxy</v>
          </cell>
          <cell r="E1140" t="str">
            <v>m</v>
          </cell>
          <cell r="F1140">
            <v>2031.03</v>
          </cell>
        </row>
        <row r="1141">
          <cell r="A1141" t="str">
            <v>5 S 04 311 20</v>
          </cell>
          <cell r="B1141" t="str">
            <v>Bueiro met.s/interrupção tráf. D=2,00 m rev. epoxy</v>
          </cell>
          <cell r="E1141" t="str">
            <v>m</v>
          </cell>
          <cell r="F1141">
            <v>2442.35</v>
          </cell>
        </row>
        <row r="1142">
          <cell r="A1142" t="str">
            <v>5 S 04 999 01</v>
          </cell>
          <cell r="B1142" t="str">
            <v>Remoção de bueiros existentes</v>
          </cell>
          <cell r="E1142" t="str">
            <v>m</v>
          </cell>
          <cell r="F1142">
            <v>36.86</v>
          </cell>
        </row>
        <row r="1143">
          <cell r="A1143" t="str">
            <v>5 S 04 999 04</v>
          </cell>
          <cell r="B1143" t="str">
            <v>Restauração de disp. danif. com concr. fck=12 MPa</v>
          </cell>
          <cell r="E1143" t="str">
            <v>m3</v>
          </cell>
          <cell r="F1143">
            <v>246.17</v>
          </cell>
        </row>
        <row r="1144">
          <cell r="A1144" t="str">
            <v>5 S 04 999 07</v>
          </cell>
          <cell r="B1144" t="str">
            <v>Demolição de dispositivos de concreto simples</v>
          </cell>
          <cell r="E1144" t="str">
            <v>m3</v>
          </cell>
          <cell r="F1144">
            <v>67.47</v>
          </cell>
        </row>
        <row r="1145">
          <cell r="A1145" t="str">
            <v>5 S 04 999 08</v>
          </cell>
          <cell r="B1145" t="str">
            <v>Demolição de dispositivos de concreto armado</v>
          </cell>
          <cell r="E1145" t="str">
            <v>m3</v>
          </cell>
          <cell r="F1145">
            <v>306.33</v>
          </cell>
        </row>
        <row r="1146">
          <cell r="A1146" t="str">
            <v>5 S 05 100 00</v>
          </cell>
          <cell r="B1146" t="str">
            <v>Enleivamento</v>
          </cell>
          <cell r="E1146" t="str">
            <v>m2</v>
          </cell>
          <cell r="F1146">
            <v>3.92</v>
          </cell>
        </row>
        <row r="1147">
          <cell r="A1147" t="str">
            <v>5 S 05 102 00</v>
          </cell>
          <cell r="B1147" t="str">
            <v>Hidrossemeadura</v>
          </cell>
          <cell r="E1147" t="str">
            <v>m2</v>
          </cell>
          <cell r="F1147">
            <v>0.86</v>
          </cell>
        </row>
        <row r="1148">
          <cell r="A1148" t="str">
            <v>5 S 05 300 01</v>
          </cell>
          <cell r="B1148" t="str">
            <v>Alvenaria de pedra arrumada</v>
          </cell>
          <cell r="E1148" t="str">
            <v>m3</v>
          </cell>
          <cell r="F1148">
            <v>56.22</v>
          </cell>
        </row>
        <row r="1149">
          <cell r="A1149" t="str">
            <v>5 S 05 300 02</v>
          </cell>
          <cell r="B1149" t="str">
            <v>Enrocamento de pedra jogada</v>
          </cell>
          <cell r="E1149" t="str">
            <v>m3</v>
          </cell>
          <cell r="F1149">
            <v>32.03</v>
          </cell>
        </row>
        <row r="1150">
          <cell r="A1150" t="str">
            <v>5 S 05 301 00</v>
          </cell>
          <cell r="B1150" t="str">
            <v>Alvenaria de pedra argamassada</v>
          </cell>
          <cell r="E1150" t="str">
            <v>m3</v>
          </cell>
          <cell r="F1150">
            <v>139.43</v>
          </cell>
        </row>
        <row r="1151">
          <cell r="A1151" t="str">
            <v>5 S 05 302 01</v>
          </cell>
          <cell r="B1151" t="str">
            <v>Muro de gabião tipo caixa</v>
          </cell>
          <cell r="E1151" t="str">
            <v>m3</v>
          </cell>
          <cell r="F1151">
            <v>138.34</v>
          </cell>
        </row>
        <row r="1152">
          <cell r="A1152" t="str">
            <v>5 S 05 303 01</v>
          </cell>
          <cell r="B1152" t="str">
            <v>Terra armada - ECE - greide 0,0&lt;h&lt;6,00m</v>
          </cell>
          <cell r="E1152" t="str">
            <v>m2</v>
          </cell>
          <cell r="F1152">
            <v>196.56</v>
          </cell>
        </row>
        <row r="1153">
          <cell r="A1153" t="str">
            <v>5 S 05 303 02</v>
          </cell>
          <cell r="B1153" t="str">
            <v>Terra armada - ECE - greide 6,0&lt;h&lt;9,00</v>
          </cell>
          <cell r="E1153" t="str">
            <v>m2</v>
          </cell>
          <cell r="F1153">
            <v>220.52</v>
          </cell>
        </row>
        <row r="1154">
          <cell r="A1154" t="str">
            <v>5 S 05 303 03</v>
          </cell>
          <cell r="B1154" t="str">
            <v>Terra armada - ECE - greide 9,0&lt;h&lt;12,00m</v>
          </cell>
          <cell r="E1154" t="str">
            <v>m2</v>
          </cell>
          <cell r="F1154">
            <v>244.38</v>
          </cell>
        </row>
        <row r="1155">
          <cell r="A1155" t="str">
            <v>5 S 05 303 04</v>
          </cell>
          <cell r="B1155" t="str">
            <v>Terra armada - ECE - pé de talude 0,0&lt;h&lt;6,00m</v>
          </cell>
          <cell r="E1155" t="str">
            <v>m2</v>
          </cell>
          <cell r="F1155">
            <v>231.72</v>
          </cell>
        </row>
        <row r="1156">
          <cell r="A1156" t="str">
            <v>5 S 05 303 05</v>
          </cell>
          <cell r="B1156" t="str">
            <v>Terra armada - ECE - pé de talude 6,0&lt;h&lt;9,00m</v>
          </cell>
          <cell r="E1156" t="str">
            <v>m2</v>
          </cell>
          <cell r="F1156">
            <v>260.49</v>
          </cell>
        </row>
        <row r="1157">
          <cell r="A1157" t="str">
            <v>5 S 05 303 06</v>
          </cell>
          <cell r="B1157" t="str">
            <v>Terra armada - ECE - pé de talude 9,0&lt;h&lt;12,00m</v>
          </cell>
          <cell r="E1157" t="str">
            <v>m2</v>
          </cell>
          <cell r="F1157">
            <v>287.66000000000003</v>
          </cell>
        </row>
        <row r="1158">
          <cell r="A1158" t="str">
            <v>5 S 05 303 07</v>
          </cell>
          <cell r="B1158" t="str">
            <v>Terra armada - ECE - encontro portante 0,0&lt;h&lt;6,0m</v>
          </cell>
          <cell r="E1158" t="str">
            <v>m2</v>
          </cell>
          <cell r="F1158">
            <v>421.92</v>
          </cell>
        </row>
        <row r="1159">
          <cell r="A1159" t="str">
            <v>5 S 05 303 08</v>
          </cell>
          <cell r="B1159" t="str">
            <v>Terra armada - ECE - encontro portante 6,0&lt;h&lt;9,00m</v>
          </cell>
          <cell r="E1159" t="str">
            <v>m2</v>
          </cell>
          <cell r="F1159">
            <v>562.24</v>
          </cell>
        </row>
        <row r="1160">
          <cell r="A1160" t="str">
            <v>5 S 05 303 09</v>
          </cell>
          <cell r="B1160" t="str">
            <v>Escamas de concreto armado para terra armada</v>
          </cell>
          <cell r="E1160" t="str">
            <v>m3</v>
          </cell>
          <cell r="F1160">
            <v>535.33000000000004</v>
          </cell>
        </row>
        <row r="1161">
          <cell r="A1161" t="str">
            <v>5 S 05 303 10</v>
          </cell>
          <cell r="B1161" t="str">
            <v>Conc. de soleira e arrem. de maciço de terra arm.</v>
          </cell>
          <cell r="E1161" t="str">
            <v>m3</v>
          </cell>
          <cell r="F1161">
            <v>254.14</v>
          </cell>
        </row>
        <row r="1162">
          <cell r="A1162" t="str">
            <v>5 S 05 303 11</v>
          </cell>
          <cell r="B1162" t="str">
            <v>Montagem de maciço terra armada</v>
          </cell>
          <cell r="E1162" t="str">
            <v>m2</v>
          </cell>
          <cell r="F1162">
            <v>61.95</v>
          </cell>
        </row>
        <row r="1163">
          <cell r="A1163" t="str">
            <v>5 S 05 340 01</v>
          </cell>
          <cell r="B1163" t="str">
            <v>Execução cortina atirantada conc.armado fck=15 MPa</v>
          </cell>
          <cell r="E1163" t="str">
            <v>m3</v>
          </cell>
          <cell r="F1163">
            <v>882.36</v>
          </cell>
        </row>
        <row r="1164">
          <cell r="A1164" t="str">
            <v>5 S 05 900 01</v>
          </cell>
          <cell r="B1164" t="str">
            <v>Execução tirante protendido cortina atirantada</v>
          </cell>
          <cell r="E1164" t="str">
            <v>m</v>
          </cell>
          <cell r="F1164">
            <v>92.75</v>
          </cell>
        </row>
        <row r="1165">
          <cell r="A1165" t="str">
            <v>5 S 06 400 01</v>
          </cell>
          <cell r="B1165" t="str">
            <v>Cêrcas arame farp. c/ mourão conc. seção quadr.</v>
          </cell>
          <cell r="E1165" t="str">
            <v>m</v>
          </cell>
          <cell r="F1165">
            <v>15.13</v>
          </cell>
        </row>
        <row r="1166">
          <cell r="A1166" t="str">
            <v>5 S 06 400 02</v>
          </cell>
          <cell r="B1166" t="str">
            <v>Cerca arame farp. c/ mourão de conc. seção triang</v>
          </cell>
          <cell r="E1166" t="str">
            <v>m</v>
          </cell>
          <cell r="F1166">
            <v>11.7</v>
          </cell>
        </row>
        <row r="1167">
          <cell r="A1167" t="str">
            <v>5 S 06 410 00</v>
          </cell>
          <cell r="B1167" t="str">
            <v>Cêrcas arame farpado com suporte madeira</v>
          </cell>
          <cell r="E1167" t="str">
            <v>m</v>
          </cell>
          <cell r="F1167">
            <v>18.739999999999998</v>
          </cell>
        </row>
        <row r="1168">
          <cell r="A1168" t="str">
            <v>5 S 09 001 07</v>
          </cell>
          <cell r="B1168" t="str">
            <v>Transporte local em rodov. não pavim.</v>
          </cell>
          <cell r="E1168" t="str">
            <v>tkm</v>
          </cell>
          <cell r="F1168">
            <v>0.55000000000000004</v>
          </cell>
        </row>
        <row r="1169">
          <cell r="A1169" t="str">
            <v>5 S 09 001 90</v>
          </cell>
          <cell r="B1169" t="str">
            <v>Transporte comercial c/ carroc. rodov. não pav.</v>
          </cell>
          <cell r="E1169" t="str">
            <v>tkm</v>
          </cell>
          <cell r="F1169">
            <v>0.36</v>
          </cell>
        </row>
        <row r="1170">
          <cell r="A1170" t="str">
            <v>5 S 09 002 07</v>
          </cell>
          <cell r="B1170" t="str">
            <v>Transporte local em rodov. pavim.</v>
          </cell>
          <cell r="E1170" t="str">
            <v>tkm</v>
          </cell>
          <cell r="F1170">
            <v>0.41</v>
          </cell>
        </row>
        <row r="1171">
          <cell r="A1171" t="str">
            <v>5 S 09 002 90</v>
          </cell>
          <cell r="B1171" t="str">
            <v>Transporte comercial c/ carroceria rodov. pav.</v>
          </cell>
          <cell r="E1171" t="str">
            <v>tkm</v>
          </cell>
          <cell r="F1171">
            <v>0.24</v>
          </cell>
        </row>
        <row r="1173">
          <cell r="B1173" t="str">
            <v>MATERIAIS</v>
          </cell>
          <cell r="C1173" t="str">
            <v>Und Com</v>
          </cell>
          <cell r="D1173" t="str">
            <v>Fator de Conversão</v>
          </cell>
          <cell r="E1173" t="str">
            <v>Und</v>
          </cell>
        </row>
        <row r="1174">
          <cell r="A1174" t="str">
            <v>AM01</v>
          </cell>
          <cell r="B1174" t="str">
            <v>Aço D=4,2 mm CA 25</v>
          </cell>
          <cell r="C1174" t="str">
            <v>kg</v>
          </cell>
          <cell r="D1174">
            <v>1</v>
          </cell>
          <cell r="E1174" t="str">
            <v>kg</v>
          </cell>
        </row>
        <row r="1175">
          <cell r="A1175" t="str">
            <v>AM02</v>
          </cell>
          <cell r="B1175" t="str">
            <v>Aço D=6,3 mm CA 25</v>
          </cell>
          <cell r="C1175" t="str">
            <v>kg</v>
          </cell>
          <cell r="D1175">
            <v>1</v>
          </cell>
          <cell r="E1175" t="str">
            <v>kg</v>
          </cell>
        </row>
        <row r="1176">
          <cell r="A1176" t="str">
            <v>AM03</v>
          </cell>
          <cell r="B1176" t="str">
            <v>Aço D=10 mm CA 25</v>
          </cell>
          <cell r="C1176" t="str">
            <v>kg</v>
          </cell>
          <cell r="D1176">
            <v>1</v>
          </cell>
          <cell r="E1176" t="str">
            <v>kg</v>
          </cell>
        </row>
        <row r="1177">
          <cell r="A1177" t="str">
            <v>AM04</v>
          </cell>
          <cell r="B1177" t="str">
            <v>Aço D=6,3 mm CA 50</v>
          </cell>
          <cell r="C1177" t="str">
            <v>kg</v>
          </cell>
          <cell r="D1177">
            <v>1</v>
          </cell>
          <cell r="E1177" t="str">
            <v>kg</v>
          </cell>
        </row>
        <row r="1178">
          <cell r="A1178" t="str">
            <v>AM05</v>
          </cell>
          <cell r="B1178" t="str">
            <v>Aço D=10 mm CA 50</v>
          </cell>
          <cell r="C1178" t="str">
            <v>kg</v>
          </cell>
          <cell r="D1178">
            <v>1</v>
          </cell>
          <cell r="E1178" t="str">
            <v>kg</v>
          </cell>
        </row>
        <row r="1179">
          <cell r="A1179" t="str">
            <v>AM06</v>
          </cell>
          <cell r="B1179" t="str">
            <v>Aço D=4,2 mm CA 60</v>
          </cell>
          <cell r="C1179" t="str">
            <v>kg</v>
          </cell>
          <cell r="D1179">
            <v>1</v>
          </cell>
          <cell r="E1179" t="str">
            <v>kg</v>
          </cell>
        </row>
        <row r="1180">
          <cell r="A1180" t="str">
            <v>AM07</v>
          </cell>
          <cell r="B1180" t="str">
            <v>Aço D=5,0 mm CA 60</v>
          </cell>
          <cell r="C1180" t="str">
            <v>kg</v>
          </cell>
          <cell r="D1180">
            <v>1</v>
          </cell>
          <cell r="E1180" t="str">
            <v>kg</v>
          </cell>
        </row>
        <row r="1181">
          <cell r="A1181" t="str">
            <v>AM08</v>
          </cell>
          <cell r="B1181" t="str">
            <v>Aço D=6,0 mm CA 60</v>
          </cell>
          <cell r="C1181" t="str">
            <v>kg</v>
          </cell>
          <cell r="D1181">
            <v>1</v>
          </cell>
          <cell r="E1181" t="str">
            <v>kg</v>
          </cell>
        </row>
        <row r="1182">
          <cell r="A1182" t="str">
            <v>AM09</v>
          </cell>
          <cell r="B1182" t="str">
            <v>Mandíbula móvel p/ britador 6240C</v>
          </cell>
          <cell r="C1182" t="str">
            <v>un</v>
          </cell>
          <cell r="D1182">
            <v>216</v>
          </cell>
          <cell r="E1182" t="str">
            <v>u/h</v>
          </cell>
        </row>
        <row r="1183">
          <cell r="A1183" t="str">
            <v>AM10</v>
          </cell>
          <cell r="B1183" t="str">
            <v>Mandíbula fixa p/ britador 6240C</v>
          </cell>
          <cell r="C1183" t="str">
            <v>un</v>
          </cell>
          <cell r="D1183">
            <v>133</v>
          </cell>
          <cell r="E1183" t="str">
            <v>u/h</v>
          </cell>
        </row>
        <row r="1184">
          <cell r="A1184" t="str">
            <v>AM11</v>
          </cell>
          <cell r="B1184" t="str">
            <v>Revestimento móvel p/ britador 60TS</v>
          </cell>
          <cell r="C1184" t="str">
            <v>un</v>
          </cell>
          <cell r="D1184">
            <v>381</v>
          </cell>
          <cell r="E1184" t="str">
            <v>u/h</v>
          </cell>
        </row>
        <row r="1185">
          <cell r="A1185" t="str">
            <v>AM12</v>
          </cell>
          <cell r="B1185" t="str">
            <v>Revestimento fixo p/ britador 60TS</v>
          </cell>
          <cell r="C1185" t="str">
            <v>un</v>
          </cell>
          <cell r="D1185">
            <v>395</v>
          </cell>
          <cell r="E1185" t="str">
            <v>u/h</v>
          </cell>
        </row>
        <row r="1186">
          <cell r="A1186" t="str">
            <v>AM19</v>
          </cell>
          <cell r="B1186" t="str">
            <v>Mandíbula fixa p/ britador 4230</v>
          </cell>
          <cell r="C1186" t="str">
            <v>un</v>
          </cell>
          <cell r="D1186">
            <v>150</v>
          </cell>
          <cell r="E1186" t="str">
            <v>u/h</v>
          </cell>
        </row>
        <row r="1187">
          <cell r="A1187" t="str">
            <v>AM20</v>
          </cell>
          <cell r="B1187" t="str">
            <v>Mandíbula móvel p/ britador 4230</v>
          </cell>
          <cell r="C1187" t="str">
            <v>un</v>
          </cell>
          <cell r="D1187">
            <v>100</v>
          </cell>
          <cell r="E1187" t="str">
            <v>u/h</v>
          </cell>
        </row>
        <row r="1188">
          <cell r="A1188" t="str">
            <v>AM25</v>
          </cell>
          <cell r="B1188" t="str">
            <v>Mandíbula móvel para britador 80x50</v>
          </cell>
          <cell r="C1188" t="str">
            <v>un</v>
          </cell>
          <cell r="D1188">
            <v>250</v>
          </cell>
          <cell r="E1188" t="str">
            <v>u/h</v>
          </cell>
        </row>
        <row r="1189">
          <cell r="A1189" t="str">
            <v>AM26</v>
          </cell>
          <cell r="B1189" t="str">
            <v>Mandíbula fixa para britador 80x50</v>
          </cell>
          <cell r="C1189" t="str">
            <v>un</v>
          </cell>
          <cell r="D1189">
            <v>437</v>
          </cell>
          <cell r="E1189" t="str">
            <v>u/h</v>
          </cell>
        </row>
        <row r="1190">
          <cell r="A1190" t="str">
            <v>AM27</v>
          </cell>
          <cell r="B1190" t="str">
            <v>Revestimento móvel p/ britador 90TS</v>
          </cell>
          <cell r="C1190" t="str">
            <v>un</v>
          </cell>
          <cell r="D1190">
            <v>338</v>
          </cell>
          <cell r="E1190" t="str">
            <v>u/h</v>
          </cell>
        </row>
        <row r="1191">
          <cell r="A1191" t="str">
            <v>AM28</v>
          </cell>
          <cell r="B1191" t="str">
            <v>Revestimento fixo p/ britador 90TS</v>
          </cell>
          <cell r="C1191" t="str">
            <v>un</v>
          </cell>
          <cell r="D1191">
            <v>440</v>
          </cell>
          <cell r="E1191" t="str">
            <v>u/h</v>
          </cell>
        </row>
        <row r="1192">
          <cell r="A1192" t="str">
            <v>AM29</v>
          </cell>
          <cell r="B1192" t="str">
            <v>Revestimento móvel p/ britador 90TF</v>
          </cell>
          <cell r="C1192" t="str">
            <v>un</v>
          </cell>
          <cell r="D1192">
            <v>99</v>
          </cell>
          <cell r="E1192" t="str">
            <v>u/h</v>
          </cell>
        </row>
        <row r="1193">
          <cell r="A1193" t="str">
            <v>AM30</v>
          </cell>
          <cell r="B1193" t="str">
            <v>Revestimento fixo p/ britador 90TF</v>
          </cell>
          <cell r="C1193" t="str">
            <v>un</v>
          </cell>
          <cell r="D1193">
            <v>125</v>
          </cell>
          <cell r="E1193" t="str">
            <v>u/h</v>
          </cell>
        </row>
        <row r="1194">
          <cell r="A1194" t="str">
            <v>AM35</v>
          </cell>
          <cell r="B1194" t="str">
            <v>Brita 1</v>
          </cell>
          <cell r="C1194" t="str">
            <v>m3</v>
          </cell>
          <cell r="D1194">
            <v>1</v>
          </cell>
          <cell r="E1194" t="str">
            <v>m3</v>
          </cell>
        </row>
        <row r="1195">
          <cell r="A1195" t="str">
            <v>AM36</v>
          </cell>
          <cell r="B1195" t="str">
            <v>Brita 2</v>
          </cell>
          <cell r="C1195" t="str">
            <v>m3</v>
          </cell>
          <cell r="D1195">
            <v>1</v>
          </cell>
          <cell r="E1195" t="str">
            <v>m3</v>
          </cell>
        </row>
        <row r="1196">
          <cell r="A1196" t="str">
            <v>AM37</v>
          </cell>
          <cell r="B1196" t="str">
            <v>Brita 3</v>
          </cell>
          <cell r="C1196" t="str">
            <v>m3</v>
          </cell>
          <cell r="D1196">
            <v>1</v>
          </cell>
          <cell r="E1196" t="str">
            <v>m3</v>
          </cell>
        </row>
        <row r="1197">
          <cell r="A1197" t="str">
            <v>F801</v>
          </cell>
          <cell r="B1197" t="str">
            <v>Bomba hidráulica alta pressão MAC</v>
          </cell>
          <cell r="C1197" t="str">
            <v>dia</v>
          </cell>
          <cell r="D1197">
            <v>8</v>
          </cell>
          <cell r="E1197" t="str">
            <v>h</v>
          </cell>
        </row>
        <row r="1198">
          <cell r="A1198" t="str">
            <v>F802</v>
          </cell>
          <cell r="B1198" t="str">
            <v>Bomba eletr p/ injeção de nata MAC</v>
          </cell>
          <cell r="C1198" t="str">
            <v>dia</v>
          </cell>
          <cell r="D1198">
            <v>8</v>
          </cell>
          <cell r="E1198" t="str">
            <v>h</v>
          </cell>
        </row>
        <row r="1199">
          <cell r="A1199" t="str">
            <v>F803</v>
          </cell>
          <cell r="B1199" t="str">
            <v>Macaco p/ protensão MAC 7</v>
          </cell>
          <cell r="C1199" t="str">
            <v>dia</v>
          </cell>
          <cell r="D1199">
            <v>8</v>
          </cell>
          <cell r="E1199" t="str">
            <v>h</v>
          </cell>
        </row>
        <row r="1200">
          <cell r="A1200" t="str">
            <v>F804</v>
          </cell>
          <cell r="B1200" t="str">
            <v>Macaco p/ protensão MAC 12</v>
          </cell>
          <cell r="C1200" t="str">
            <v>dia</v>
          </cell>
          <cell r="D1200">
            <v>8</v>
          </cell>
          <cell r="E1200" t="str">
            <v>h</v>
          </cell>
        </row>
        <row r="1201">
          <cell r="A1201" t="str">
            <v>F805</v>
          </cell>
          <cell r="B1201" t="str">
            <v>Macaco p/ protensão MAC 4</v>
          </cell>
          <cell r="C1201" t="str">
            <v>dia</v>
          </cell>
          <cell r="D1201">
            <v>8</v>
          </cell>
          <cell r="E1201" t="str">
            <v>h</v>
          </cell>
        </row>
        <row r="1202">
          <cell r="A1202" t="str">
            <v>F807</v>
          </cell>
          <cell r="B1202" t="str">
            <v>Bomba hidr. alta pressão STUP</v>
          </cell>
          <cell r="C1202" t="str">
            <v>dia</v>
          </cell>
          <cell r="D1202">
            <v>8</v>
          </cell>
          <cell r="E1202" t="str">
            <v>h</v>
          </cell>
        </row>
        <row r="1203">
          <cell r="A1203" t="str">
            <v>F808</v>
          </cell>
          <cell r="B1203" t="str">
            <v>Bomba eletr. injeção de nata STUP</v>
          </cell>
          <cell r="C1203" t="str">
            <v>dia</v>
          </cell>
          <cell r="D1203">
            <v>8</v>
          </cell>
          <cell r="E1203" t="str">
            <v>h</v>
          </cell>
        </row>
        <row r="1204">
          <cell r="A1204" t="str">
            <v>F809</v>
          </cell>
          <cell r="B1204" t="str">
            <v>Macaco p/ protensão STUP</v>
          </cell>
          <cell r="C1204" t="str">
            <v>dia</v>
          </cell>
          <cell r="D1204">
            <v>8</v>
          </cell>
          <cell r="E1204" t="str">
            <v>h</v>
          </cell>
        </row>
        <row r="1205">
          <cell r="A1205" t="str">
            <v>F810</v>
          </cell>
          <cell r="B1205" t="str">
            <v>Macaco p/ protensão STUP</v>
          </cell>
          <cell r="C1205" t="str">
            <v>dia</v>
          </cell>
          <cell r="D1205">
            <v>8</v>
          </cell>
          <cell r="E1205" t="str">
            <v>h</v>
          </cell>
        </row>
        <row r="1206">
          <cell r="A1206" t="str">
            <v>F811</v>
          </cell>
          <cell r="B1206" t="str">
            <v>Macaco p/ protensão STUP</v>
          </cell>
          <cell r="C1206" t="str">
            <v>dia</v>
          </cell>
          <cell r="D1206">
            <v>8</v>
          </cell>
          <cell r="E1206" t="str">
            <v>h</v>
          </cell>
        </row>
        <row r="1207">
          <cell r="A1207" t="str">
            <v>F812</v>
          </cell>
          <cell r="B1207" t="str">
            <v>Macaco p/ protensão STUP</v>
          </cell>
          <cell r="C1207" t="str">
            <v>dia</v>
          </cell>
          <cell r="D1207">
            <v>8</v>
          </cell>
          <cell r="E1207" t="str">
            <v>h</v>
          </cell>
        </row>
        <row r="1208">
          <cell r="A1208" t="str">
            <v>F813</v>
          </cell>
          <cell r="B1208" t="str">
            <v>Macaco p/ prot. de tirante D=32mm</v>
          </cell>
          <cell r="C1208" t="str">
            <v>dia</v>
          </cell>
          <cell r="D1208">
            <v>8</v>
          </cell>
          <cell r="E1208" t="str">
            <v>h</v>
          </cell>
        </row>
        <row r="1209">
          <cell r="A1209" t="str">
            <v>F814</v>
          </cell>
          <cell r="B1209" t="str">
            <v>Injeção de nata de cimento</v>
          </cell>
          <cell r="C1209" t="str">
            <v>m</v>
          </cell>
          <cell r="D1209">
            <v>1</v>
          </cell>
          <cell r="E1209" t="str">
            <v>m</v>
          </cell>
        </row>
        <row r="1210">
          <cell r="A1210" t="str">
            <v>F943</v>
          </cell>
          <cell r="B1210" t="str">
            <v>Terra Armada - moldes metálicos</v>
          </cell>
          <cell r="C1210" t="str">
            <v>cj</v>
          </cell>
          <cell r="D1210">
            <v>1</v>
          </cell>
          <cell r="E1210" t="str">
            <v>m3</v>
          </cell>
        </row>
        <row r="1211">
          <cell r="A1211" t="str">
            <v>M001</v>
          </cell>
          <cell r="B1211" t="str">
            <v>Gasolina</v>
          </cell>
          <cell r="C1211" t="str">
            <v>l</v>
          </cell>
          <cell r="D1211">
            <v>1</v>
          </cell>
          <cell r="E1211" t="str">
            <v>l</v>
          </cell>
        </row>
        <row r="1212">
          <cell r="A1212" t="str">
            <v>M002</v>
          </cell>
          <cell r="B1212" t="str">
            <v>Diesel</v>
          </cell>
          <cell r="C1212" t="str">
            <v>l</v>
          </cell>
          <cell r="D1212">
            <v>1</v>
          </cell>
          <cell r="E1212" t="str">
            <v>l</v>
          </cell>
        </row>
        <row r="1213">
          <cell r="A1213" t="str">
            <v>M003</v>
          </cell>
          <cell r="B1213" t="str">
            <v>Óleo combustível 1A</v>
          </cell>
          <cell r="C1213" t="str">
            <v>l</v>
          </cell>
          <cell r="D1213">
            <v>1</v>
          </cell>
          <cell r="E1213" t="str">
            <v>l</v>
          </cell>
        </row>
        <row r="1214">
          <cell r="A1214" t="str">
            <v>M004</v>
          </cell>
          <cell r="B1214" t="str">
            <v>Álcool</v>
          </cell>
          <cell r="C1214" t="str">
            <v>l</v>
          </cell>
          <cell r="D1214">
            <v>1</v>
          </cell>
          <cell r="E1214" t="str">
            <v>l</v>
          </cell>
        </row>
        <row r="1215">
          <cell r="A1215" t="str">
            <v>M005</v>
          </cell>
          <cell r="B1215" t="str">
            <v>Energia elétrica</v>
          </cell>
          <cell r="C1215" t="str">
            <v>kwh</v>
          </cell>
          <cell r="D1215">
            <v>1</v>
          </cell>
          <cell r="E1215" t="str">
            <v>kwh</v>
          </cell>
        </row>
        <row r="1216">
          <cell r="A1216" t="str">
            <v>M101</v>
          </cell>
          <cell r="B1216" t="str">
            <v>Cimento asfáltico CAP-20</v>
          </cell>
          <cell r="C1216" t="str">
            <v>t</v>
          </cell>
          <cell r="D1216">
            <v>1</v>
          </cell>
          <cell r="E1216" t="str">
            <v>t</v>
          </cell>
        </row>
        <row r="1217">
          <cell r="A1217" t="str">
            <v>M102</v>
          </cell>
          <cell r="B1217" t="str">
            <v>Cimento asfáltico CAP-40</v>
          </cell>
          <cell r="C1217" t="str">
            <v>t</v>
          </cell>
          <cell r="D1217">
            <v>1</v>
          </cell>
          <cell r="E1217" t="str">
            <v>t</v>
          </cell>
        </row>
        <row r="1218">
          <cell r="A1218" t="str">
            <v>M103</v>
          </cell>
          <cell r="B1218" t="str">
            <v>Asfalto diluído CM-30</v>
          </cell>
          <cell r="C1218" t="str">
            <v>t</v>
          </cell>
          <cell r="D1218">
            <v>1</v>
          </cell>
          <cell r="E1218" t="str">
            <v>t</v>
          </cell>
        </row>
        <row r="1219">
          <cell r="A1219" t="str">
            <v>M104</v>
          </cell>
          <cell r="B1219" t="str">
            <v>Emulsão asfáltica RR-1C</v>
          </cell>
          <cell r="C1219" t="str">
            <v>t</v>
          </cell>
          <cell r="D1219">
            <v>1</v>
          </cell>
          <cell r="E1219" t="str">
            <v>t</v>
          </cell>
        </row>
        <row r="1220">
          <cell r="A1220" t="str">
            <v>M105</v>
          </cell>
          <cell r="B1220" t="str">
            <v>Emulsão asfáltica RR-2C</v>
          </cell>
          <cell r="C1220" t="str">
            <v>t</v>
          </cell>
          <cell r="D1220">
            <v>1</v>
          </cell>
          <cell r="E1220" t="str">
            <v>t</v>
          </cell>
        </row>
        <row r="1221">
          <cell r="A1221" t="str">
            <v>M106</v>
          </cell>
          <cell r="B1221" t="str">
            <v>Cimento asfáltico CAP 7</v>
          </cell>
          <cell r="C1221" t="str">
            <v>t</v>
          </cell>
          <cell r="D1221">
            <v>1</v>
          </cell>
          <cell r="E1221" t="str">
            <v>t</v>
          </cell>
        </row>
        <row r="1222">
          <cell r="A1222" t="str">
            <v>M107</v>
          </cell>
          <cell r="B1222" t="str">
            <v>Emulsão asfáltica RM-1C</v>
          </cell>
          <cell r="C1222" t="str">
            <v>t</v>
          </cell>
          <cell r="D1222">
            <v>1</v>
          </cell>
          <cell r="E1222" t="str">
            <v>t</v>
          </cell>
        </row>
        <row r="1223">
          <cell r="A1223" t="str">
            <v>M108</v>
          </cell>
          <cell r="B1223" t="str">
            <v>Emulsão asfáltica RM-2C</v>
          </cell>
          <cell r="C1223" t="str">
            <v>t</v>
          </cell>
          <cell r="D1223">
            <v>1</v>
          </cell>
          <cell r="E1223" t="str">
            <v>t</v>
          </cell>
        </row>
        <row r="1224">
          <cell r="A1224" t="str">
            <v>M109</v>
          </cell>
          <cell r="B1224" t="str">
            <v>Emulsão asfáltica RL-1C</v>
          </cell>
          <cell r="C1224" t="str">
            <v>t</v>
          </cell>
          <cell r="D1224">
            <v>1</v>
          </cell>
          <cell r="E1224" t="str">
            <v>t</v>
          </cell>
        </row>
        <row r="1225">
          <cell r="A1225" t="str">
            <v>M110</v>
          </cell>
          <cell r="B1225" t="str">
            <v>Emulsão polim. p/ micro-rev. a frio</v>
          </cell>
          <cell r="C1225" t="str">
            <v>t</v>
          </cell>
          <cell r="D1225">
            <v>1</v>
          </cell>
          <cell r="E1225" t="str">
            <v>t</v>
          </cell>
        </row>
        <row r="1226">
          <cell r="A1226" t="str">
            <v>M111</v>
          </cell>
          <cell r="B1226" t="str">
            <v>Aditivo p/ controle de ruptura</v>
          </cell>
          <cell r="C1226" t="str">
            <v>kg</v>
          </cell>
          <cell r="D1226">
            <v>1</v>
          </cell>
          <cell r="E1226" t="str">
            <v>kg</v>
          </cell>
        </row>
        <row r="1227">
          <cell r="A1227" t="str">
            <v>M112</v>
          </cell>
          <cell r="B1227" t="str">
            <v>Aditivo sólido (fibras)</v>
          </cell>
          <cell r="C1227" t="str">
            <v>kg</v>
          </cell>
          <cell r="D1227">
            <v>1</v>
          </cell>
          <cell r="E1227" t="str">
            <v>kg</v>
          </cell>
        </row>
        <row r="1228">
          <cell r="A1228" t="str">
            <v>M114</v>
          </cell>
          <cell r="B1228" t="str">
            <v>Agente rejuv. p/ recicl. a quente</v>
          </cell>
          <cell r="C1228" t="str">
            <v>t</v>
          </cell>
          <cell r="D1228">
            <v>1</v>
          </cell>
          <cell r="E1228" t="str">
            <v>t</v>
          </cell>
        </row>
        <row r="1229">
          <cell r="A1229" t="str">
            <v>M201</v>
          </cell>
          <cell r="B1229" t="str">
            <v>Cimento portland CP-32 (a granel)</v>
          </cell>
          <cell r="C1229" t="str">
            <v>kg</v>
          </cell>
          <cell r="D1229">
            <v>1</v>
          </cell>
          <cell r="E1229" t="str">
            <v>kg</v>
          </cell>
        </row>
        <row r="1230">
          <cell r="A1230" t="str">
            <v>M202</v>
          </cell>
          <cell r="B1230" t="str">
            <v>Cimento portland CP-32</v>
          </cell>
          <cell r="C1230" t="str">
            <v>sc</v>
          </cell>
          <cell r="D1230">
            <v>50</v>
          </cell>
          <cell r="E1230" t="str">
            <v>kg</v>
          </cell>
        </row>
        <row r="1231">
          <cell r="A1231" t="str">
            <v>M307</v>
          </cell>
          <cell r="B1231" t="str">
            <v>Cordoalha CP-190 RB D=12,7mm</v>
          </cell>
          <cell r="C1231" t="str">
            <v>kg</v>
          </cell>
          <cell r="D1231">
            <v>1</v>
          </cell>
          <cell r="E1231" t="str">
            <v>kg</v>
          </cell>
        </row>
        <row r="1232">
          <cell r="A1232" t="str">
            <v>M319</v>
          </cell>
          <cell r="B1232" t="str">
            <v>Arame recozido nº. 18</v>
          </cell>
          <cell r="C1232" t="str">
            <v>kg</v>
          </cell>
          <cell r="D1232">
            <v>1</v>
          </cell>
          <cell r="E1232" t="str">
            <v>kg</v>
          </cell>
        </row>
        <row r="1233">
          <cell r="A1233" t="str">
            <v>M320</v>
          </cell>
          <cell r="B1233" t="str">
            <v>Pregos (18x30)</v>
          </cell>
          <cell r="C1233" t="str">
            <v>kg</v>
          </cell>
          <cell r="D1233">
            <v>1</v>
          </cell>
          <cell r="E1233" t="str">
            <v>kg</v>
          </cell>
        </row>
        <row r="1234">
          <cell r="A1234" t="str">
            <v>M321</v>
          </cell>
          <cell r="B1234" t="str">
            <v>Arame farpado nº. 16 galv. simples</v>
          </cell>
          <cell r="C1234" t="str">
            <v>rl</v>
          </cell>
          <cell r="D1234">
            <v>250</v>
          </cell>
          <cell r="E1234" t="str">
            <v>m</v>
          </cell>
        </row>
        <row r="1235">
          <cell r="A1235" t="str">
            <v>M322</v>
          </cell>
          <cell r="B1235" t="str">
            <v>Grampo para cerca galvanizado 1 x 9</v>
          </cell>
          <cell r="C1235" t="str">
            <v>kg</v>
          </cell>
          <cell r="D1235">
            <v>1</v>
          </cell>
          <cell r="E1235" t="str">
            <v>kg</v>
          </cell>
        </row>
        <row r="1236">
          <cell r="A1236" t="str">
            <v>M323</v>
          </cell>
          <cell r="B1236" t="str">
            <v>Cantoneira de aço 4" x 4" x 3/8"</v>
          </cell>
          <cell r="C1236" t="str">
            <v>kg</v>
          </cell>
          <cell r="D1236">
            <v>1</v>
          </cell>
          <cell r="E1236" t="str">
            <v>kg</v>
          </cell>
        </row>
        <row r="1237">
          <cell r="A1237" t="str">
            <v>M324</v>
          </cell>
          <cell r="B1237" t="str">
            <v>Pórtico metálico (15 a 17m de vão)</v>
          </cell>
          <cell r="C1237" t="str">
            <v>un</v>
          </cell>
          <cell r="D1237">
            <v>1</v>
          </cell>
          <cell r="E1237" t="str">
            <v>un</v>
          </cell>
        </row>
        <row r="1238">
          <cell r="A1238" t="str">
            <v>M325</v>
          </cell>
          <cell r="B1238" t="str">
            <v>Trilho metálico TR-37 (usado)</v>
          </cell>
          <cell r="C1238" t="str">
            <v>kg</v>
          </cell>
          <cell r="D1238">
            <v>1</v>
          </cell>
          <cell r="E1238" t="str">
            <v>kg</v>
          </cell>
        </row>
        <row r="1239">
          <cell r="A1239" t="str">
            <v>M326</v>
          </cell>
          <cell r="B1239" t="str">
            <v>Série de brocas S-12 D=22 mm</v>
          </cell>
          <cell r="C1239" t="str">
            <v>un</v>
          </cell>
          <cell r="D1239">
            <v>1</v>
          </cell>
          <cell r="E1239" t="str">
            <v>un</v>
          </cell>
        </row>
        <row r="1240">
          <cell r="A1240" t="str">
            <v>M328</v>
          </cell>
          <cell r="B1240" t="str">
            <v>Luva de emenda D=32mm</v>
          </cell>
          <cell r="C1240" t="str">
            <v>un</v>
          </cell>
          <cell r="D1240">
            <v>1</v>
          </cell>
          <cell r="E1240" t="str">
            <v>un</v>
          </cell>
        </row>
        <row r="1241">
          <cell r="A1241" t="str">
            <v>M330</v>
          </cell>
          <cell r="B1241" t="str">
            <v>Calha met. semicircular D=40 cm</v>
          </cell>
          <cell r="C1241" t="str">
            <v>m</v>
          </cell>
          <cell r="D1241">
            <v>1</v>
          </cell>
          <cell r="E1241" t="str">
            <v>m</v>
          </cell>
        </row>
        <row r="1242">
          <cell r="A1242" t="str">
            <v>M331</v>
          </cell>
          <cell r="B1242" t="str">
            <v>Paraf. fixação calha met. (1/2"x1")</v>
          </cell>
          <cell r="C1242" t="str">
            <v>un</v>
          </cell>
          <cell r="D1242">
            <v>1</v>
          </cell>
          <cell r="E1242" t="str">
            <v>un</v>
          </cell>
        </row>
        <row r="1243">
          <cell r="A1243" t="str">
            <v>M332</v>
          </cell>
          <cell r="B1243" t="str">
            <v>Paraf. forma de madeira (1/2"x3")</v>
          </cell>
          <cell r="C1243" t="str">
            <v>kg</v>
          </cell>
          <cell r="D1243">
            <v>1</v>
          </cell>
          <cell r="E1243" t="str">
            <v>kg</v>
          </cell>
        </row>
        <row r="1244">
          <cell r="A1244" t="str">
            <v>M334</v>
          </cell>
          <cell r="B1244" t="str">
            <v>Paraf. zinc. c/ fenda 1 1/2"x3/16"</v>
          </cell>
          <cell r="C1244" t="str">
            <v>un</v>
          </cell>
          <cell r="D1244">
            <v>1</v>
          </cell>
          <cell r="E1244" t="str">
            <v>un</v>
          </cell>
        </row>
        <row r="1245">
          <cell r="A1245" t="str">
            <v>M335</v>
          </cell>
          <cell r="B1245" t="str">
            <v>Paraf. zincado francês 4" x 5/16"</v>
          </cell>
          <cell r="C1245" t="str">
            <v>un</v>
          </cell>
          <cell r="D1245">
            <v>1</v>
          </cell>
          <cell r="E1245" t="str">
            <v>un</v>
          </cell>
        </row>
        <row r="1246">
          <cell r="A1246" t="str">
            <v>M338</v>
          </cell>
          <cell r="B1246" t="str">
            <v>Cano de ferro D=3/4"</v>
          </cell>
          <cell r="C1246" t="str">
            <v>pç</v>
          </cell>
          <cell r="D1246">
            <v>6</v>
          </cell>
          <cell r="E1246" t="str">
            <v>m</v>
          </cell>
        </row>
        <row r="1247">
          <cell r="A1247" t="str">
            <v>M339</v>
          </cell>
          <cell r="B1247" t="str">
            <v>Cantoneira ferro (3,0"x3,0"x3/8")</v>
          </cell>
          <cell r="C1247" t="str">
            <v>kg</v>
          </cell>
          <cell r="D1247">
            <v>1</v>
          </cell>
          <cell r="E1247" t="str">
            <v>kg</v>
          </cell>
        </row>
        <row r="1248">
          <cell r="A1248" t="str">
            <v>M340</v>
          </cell>
          <cell r="B1248" t="str">
            <v>Tampão de ferro fundido</v>
          </cell>
          <cell r="C1248" t="str">
            <v>un</v>
          </cell>
          <cell r="D1248">
            <v>1</v>
          </cell>
          <cell r="E1248" t="str">
            <v>un</v>
          </cell>
        </row>
        <row r="1249">
          <cell r="A1249" t="str">
            <v>M341</v>
          </cell>
          <cell r="B1249" t="str">
            <v>Defensa met. maleável simples</v>
          </cell>
          <cell r="C1249" t="str">
            <v>mod</v>
          </cell>
          <cell r="D1249">
            <v>1</v>
          </cell>
          <cell r="E1249" t="str">
            <v>mod</v>
          </cell>
        </row>
        <row r="1250">
          <cell r="A1250" t="str">
            <v>M342</v>
          </cell>
          <cell r="B1250" t="str">
            <v>Defensa met. maleável dupla</v>
          </cell>
          <cell r="C1250" t="str">
            <v>mod</v>
          </cell>
          <cell r="D1250">
            <v>1</v>
          </cell>
          <cell r="E1250" t="str">
            <v>mod</v>
          </cell>
        </row>
        <row r="1251">
          <cell r="A1251" t="str">
            <v>M343</v>
          </cell>
          <cell r="B1251" t="str">
            <v>Defensa met. semi-maleável simples</v>
          </cell>
          <cell r="C1251" t="str">
            <v>mod</v>
          </cell>
          <cell r="D1251">
            <v>1</v>
          </cell>
          <cell r="E1251" t="str">
            <v>mod</v>
          </cell>
        </row>
        <row r="1252">
          <cell r="A1252" t="str">
            <v>M344</v>
          </cell>
          <cell r="B1252" t="str">
            <v>Defensa met. semi-maleável dupla</v>
          </cell>
          <cell r="C1252" t="str">
            <v>mod</v>
          </cell>
          <cell r="D1252">
            <v>1</v>
          </cell>
          <cell r="E1252" t="str">
            <v>mod</v>
          </cell>
        </row>
        <row r="1253">
          <cell r="A1253" t="str">
            <v>M345</v>
          </cell>
          <cell r="B1253" t="str">
            <v>Chapa de aço n. 28 (fina)</v>
          </cell>
          <cell r="C1253" t="str">
            <v>kg</v>
          </cell>
          <cell r="D1253">
            <v>1</v>
          </cell>
          <cell r="E1253" t="str">
            <v>kg</v>
          </cell>
        </row>
        <row r="1254">
          <cell r="A1254" t="str">
            <v>M346</v>
          </cell>
          <cell r="B1254" t="str">
            <v>Chapa de aço n. 16 (tratada)</v>
          </cell>
          <cell r="C1254" t="str">
            <v>m2</v>
          </cell>
          <cell r="D1254">
            <v>1</v>
          </cell>
          <cell r="E1254" t="str">
            <v>m2</v>
          </cell>
        </row>
        <row r="1255">
          <cell r="A1255" t="str">
            <v>M347</v>
          </cell>
          <cell r="B1255" t="str">
            <v>Dente p/ fresadora 1000 C</v>
          </cell>
          <cell r="C1255" t="str">
            <v>un</v>
          </cell>
          <cell r="D1255">
            <v>1</v>
          </cell>
          <cell r="E1255" t="str">
            <v>un</v>
          </cell>
        </row>
        <row r="1256">
          <cell r="A1256" t="str">
            <v>M348</v>
          </cell>
          <cell r="B1256" t="str">
            <v>Porta dente p/ fresadora 1000 C</v>
          </cell>
          <cell r="C1256" t="str">
            <v>un</v>
          </cell>
          <cell r="D1256">
            <v>1</v>
          </cell>
          <cell r="E1256" t="str">
            <v>un</v>
          </cell>
        </row>
        <row r="1257">
          <cell r="A1257" t="str">
            <v>M349</v>
          </cell>
          <cell r="B1257" t="str">
            <v>Dente p/ fresadora 2000 DC</v>
          </cell>
          <cell r="C1257" t="str">
            <v>un</v>
          </cell>
          <cell r="D1257">
            <v>1</v>
          </cell>
          <cell r="E1257" t="str">
            <v>un</v>
          </cell>
        </row>
        <row r="1258">
          <cell r="A1258" t="str">
            <v>M350</v>
          </cell>
          <cell r="B1258" t="str">
            <v>Porta dente p/ fresadora 2000 DC</v>
          </cell>
          <cell r="C1258" t="str">
            <v>un</v>
          </cell>
          <cell r="D1258">
            <v>1</v>
          </cell>
          <cell r="E1258" t="str">
            <v>un</v>
          </cell>
        </row>
        <row r="1259">
          <cell r="A1259" t="str">
            <v>M351</v>
          </cell>
          <cell r="B1259" t="str">
            <v>Estrut. (tunnel liner) D=1,6m galv.</v>
          </cell>
          <cell r="C1259" t="str">
            <v>m</v>
          </cell>
          <cell r="D1259">
            <v>1</v>
          </cell>
          <cell r="E1259" t="str">
            <v>m</v>
          </cell>
        </row>
        <row r="1260">
          <cell r="A1260" t="str">
            <v>M352</v>
          </cell>
          <cell r="B1260" t="str">
            <v>Estrut. (tunnel liner) D=2,0m galv.</v>
          </cell>
          <cell r="C1260" t="str">
            <v>m</v>
          </cell>
          <cell r="D1260">
            <v>1</v>
          </cell>
          <cell r="E1260" t="str">
            <v>m</v>
          </cell>
        </row>
        <row r="1261">
          <cell r="A1261" t="str">
            <v>M353</v>
          </cell>
          <cell r="B1261" t="str">
            <v>Estrut. (tunnel liner) D=1,6m epoxy</v>
          </cell>
          <cell r="C1261" t="str">
            <v>m</v>
          </cell>
          <cell r="D1261">
            <v>1</v>
          </cell>
          <cell r="E1261" t="str">
            <v>m</v>
          </cell>
        </row>
        <row r="1262">
          <cell r="A1262" t="str">
            <v>M354</v>
          </cell>
          <cell r="B1262" t="str">
            <v>Estrut, (tunnel liner) D=2,0m epoxy</v>
          </cell>
          <cell r="C1262" t="str">
            <v>m</v>
          </cell>
          <cell r="D1262">
            <v>1</v>
          </cell>
          <cell r="E1262" t="str">
            <v>m</v>
          </cell>
        </row>
        <row r="1263">
          <cell r="A1263" t="str">
            <v>M355</v>
          </cell>
          <cell r="B1263" t="str">
            <v>Chapa mult. D=1,60 m rev. galv.</v>
          </cell>
          <cell r="C1263" t="str">
            <v>m</v>
          </cell>
          <cell r="D1263">
            <v>1</v>
          </cell>
          <cell r="E1263" t="str">
            <v>m</v>
          </cell>
        </row>
        <row r="1264">
          <cell r="A1264" t="str">
            <v>M356</v>
          </cell>
          <cell r="B1264" t="str">
            <v>Chapa mult. D=2,00 m rev. galv.</v>
          </cell>
          <cell r="C1264" t="str">
            <v>m</v>
          </cell>
          <cell r="D1264">
            <v>1</v>
          </cell>
          <cell r="E1264" t="str">
            <v>m</v>
          </cell>
        </row>
        <row r="1265">
          <cell r="A1265" t="str">
            <v>M357</v>
          </cell>
          <cell r="B1265" t="str">
            <v>Chapa mult. D=1,60 m rev. epoxy</v>
          </cell>
          <cell r="C1265" t="str">
            <v>m</v>
          </cell>
          <cell r="D1265">
            <v>1</v>
          </cell>
          <cell r="E1265" t="str">
            <v>m</v>
          </cell>
        </row>
        <row r="1266">
          <cell r="A1266" t="str">
            <v>M358</v>
          </cell>
          <cell r="B1266" t="str">
            <v>Chapa mult. D=2,00 m rev. epoxy</v>
          </cell>
          <cell r="C1266" t="str">
            <v>m</v>
          </cell>
          <cell r="D1266">
            <v>1</v>
          </cell>
          <cell r="E1266" t="str">
            <v>m</v>
          </cell>
        </row>
        <row r="1267">
          <cell r="A1267" t="str">
            <v>M359</v>
          </cell>
          <cell r="B1267" t="str">
            <v>Vigas "I" 254 x 117,5mm - 1ª alma</v>
          </cell>
          <cell r="C1267" t="str">
            <v>kg</v>
          </cell>
          <cell r="D1267">
            <v>1</v>
          </cell>
          <cell r="E1267" t="str">
            <v>kg</v>
          </cell>
        </row>
        <row r="1268">
          <cell r="A1268" t="str">
            <v>M361</v>
          </cell>
          <cell r="B1268" t="str">
            <v>Estrut.(tunnel liner) D=1,2m galv.</v>
          </cell>
          <cell r="C1268" t="str">
            <v>m</v>
          </cell>
          <cell r="D1268">
            <v>1</v>
          </cell>
          <cell r="E1268" t="str">
            <v>m</v>
          </cell>
        </row>
        <row r="1269">
          <cell r="A1269" t="str">
            <v>M362</v>
          </cell>
          <cell r="B1269" t="str">
            <v>Estrut. (tunnel liner) D=1,2m epoxy</v>
          </cell>
          <cell r="C1269" t="str">
            <v>m</v>
          </cell>
          <cell r="D1269">
            <v>1</v>
          </cell>
          <cell r="E1269" t="str">
            <v>m</v>
          </cell>
        </row>
        <row r="1270">
          <cell r="A1270" t="str">
            <v>M370</v>
          </cell>
          <cell r="B1270" t="str">
            <v>Bainha metálica diam. int.=45mm MAC</v>
          </cell>
          <cell r="C1270" t="str">
            <v>m</v>
          </cell>
          <cell r="D1270">
            <v>1</v>
          </cell>
          <cell r="E1270" t="str">
            <v>m</v>
          </cell>
        </row>
        <row r="1271">
          <cell r="A1271" t="str">
            <v>M371</v>
          </cell>
          <cell r="B1271" t="str">
            <v>Bainha metálica diam. int.=60mm MAC</v>
          </cell>
          <cell r="C1271" t="str">
            <v>m</v>
          </cell>
          <cell r="D1271">
            <v>1</v>
          </cell>
          <cell r="E1271" t="str">
            <v>m</v>
          </cell>
        </row>
        <row r="1272">
          <cell r="A1272" t="str">
            <v>M372</v>
          </cell>
          <cell r="B1272" t="str">
            <v>Bainha metálica diam. int.=55mm MAC</v>
          </cell>
          <cell r="C1272" t="str">
            <v>m</v>
          </cell>
          <cell r="D1272">
            <v>1</v>
          </cell>
          <cell r="E1272" t="str">
            <v>m</v>
          </cell>
        </row>
        <row r="1273">
          <cell r="A1273" t="str">
            <v>M373</v>
          </cell>
          <cell r="B1273" t="str">
            <v>Bainha metálica diam. int.=70mm MAC</v>
          </cell>
          <cell r="C1273" t="str">
            <v>m</v>
          </cell>
          <cell r="D1273">
            <v>1</v>
          </cell>
          <cell r="E1273" t="str">
            <v>m</v>
          </cell>
        </row>
        <row r="1274">
          <cell r="A1274" t="str">
            <v>M374</v>
          </cell>
          <cell r="B1274" t="str">
            <v>Ancoragem p/ cabo 4V D=1/2" MAC</v>
          </cell>
          <cell r="C1274" t="str">
            <v>cj</v>
          </cell>
          <cell r="D1274">
            <v>1</v>
          </cell>
          <cell r="E1274" t="str">
            <v>cj</v>
          </cell>
        </row>
        <row r="1275">
          <cell r="A1275" t="str">
            <v>M375</v>
          </cell>
          <cell r="B1275" t="str">
            <v>Ancoragem p/ cabo 6V D=1/2" MAC</v>
          </cell>
          <cell r="C1275" t="str">
            <v>cj</v>
          </cell>
          <cell r="D1275">
            <v>1</v>
          </cell>
          <cell r="E1275" t="str">
            <v>cj</v>
          </cell>
        </row>
        <row r="1276">
          <cell r="A1276" t="str">
            <v>M376</v>
          </cell>
          <cell r="B1276" t="str">
            <v>Ancoragem p/ cabo 7V D=1/2" MAC</v>
          </cell>
          <cell r="C1276" t="str">
            <v>cj</v>
          </cell>
          <cell r="D1276">
            <v>1</v>
          </cell>
          <cell r="E1276" t="str">
            <v>cj</v>
          </cell>
        </row>
        <row r="1277">
          <cell r="A1277" t="str">
            <v>M377</v>
          </cell>
          <cell r="B1277" t="str">
            <v>Ancoragem p/ cabo 12V D=1/2" MAC</v>
          </cell>
          <cell r="C1277" t="str">
            <v>cj</v>
          </cell>
          <cell r="D1277">
            <v>1</v>
          </cell>
          <cell r="E1277" t="str">
            <v>cj</v>
          </cell>
        </row>
        <row r="1278">
          <cell r="A1278" t="str">
            <v>M378</v>
          </cell>
          <cell r="B1278" t="str">
            <v>Apoio do porta dente frezad. 2000DC</v>
          </cell>
          <cell r="C1278" t="str">
            <v>un</v>
          </cell>
          <cell r="D1278">
            <v>1</v>
          </cell>
          <cell r="E1278" t="str">
            <v>un</v>
          </cell>
        </row>
        <row r="1279">
          <cell r="A1279" t="str">
            <v>M380</v>
          </cell>
          <cell r="B1279" t="str">
            <v>Bainha metálica D=45mm STUP</v>
          </cell>
          <cell r="C1279" t="str">
            <v>m</v>
          </cell>
          <cell r="D1279">
            <v>1</v>
          </cell>
          <cell r="E1279" t="str">
            <v>m</v>
          </cell>
        </row>
        <row r="1280">
          <cell r="A1280" t="str">
            <v>M381</v>
          </cell>
          <cell r="B1280" t="str">
            <v>Bainha metálica D=60mm STUP</v>
          </cell>
          <cell r="C1280" t="str">
            <v>m</v>
          </cell>
          <cell r="D1280">
            <v>1</v>
          </cell>
          <cell r="E1280" t="str">
            <v>m</v>
          </cell>
        </row>
        <row r="1281">
          <cell r="A1281" t="str">
            <v>M382</v>
          </cell>
          <cell r="B1281" t="str">
            <v>Bainha metálica D=55mm STUP</v>
          </cell>
          <cell r="C1281" t="str">
            <v>m</v>
          </cell>
          <cell r="D1281">
            <v>1</v>
          </cell>
          <cell r="E1281" t="str">
            <v>m</v>
          </cell>
        </row>
        <row r="1282">
          <cell r="A1282" t="str">
            <v>M383</v>
          </cell>
          <cell r="B1282" t="str">
            <v>Bainha metálica D=70mm STUP</v>
          </cell>
          <cell r="C1282" t="str">
            <v>m</v>
          </cell>
          <cell r="D1282">
            <v>1</v>
          </cell>
          <cell r="E1282" t="str">
            <v>m</v>
          </cell>
        </row>
        <row r="1283">
          <cell r="A1283" t="str">
            <v>M384</v>
          </cell>
          <cell r="B1283" t="str">
            <v>Ancoragem p/ cabo 4V D=1/2" STUP</v>
          </cell>
          <cell r="C1283" t="str">
            <v>cj</v>
          </cell>
          <cell r="D1283">
            <v>1</v>
          </cell>
          <cell r="E1283" t="str">
            <v>cj</v>
          </cell>
        </row>
        <row r="1284">
          <cell r="A1284" t="str">
            <v>M385</v>
          </cell>
          <cell r="B1284" t="str">
            <v>Ancoragem p/ cabo 6V D=1/2" STUP</v>
          </cell>
          <cell r="C1284" t="str">
            <v>cj</v>
          </cell>
          <cell r="D1284">
            <v>1</v>
          </cell>
          <cell r="E1284" t="str">
            <v>cj</v>
          </cell>
        </row>
        <row r="1285">
          <cell r="A1285" t="str">
            <v>M386</v>
          </cell>
          <cell r="B1285" t="str">
            <v>Ancoragem p/ cabo 7V D=1/2" STUP</v>
          </cell>
          <cell r="C1285" t="str">
            <v>cj</v>
          </cell>
          <cell r="D1285">
            <v>1</v>
          </cell>
          <cell r="E1285" t="str">
            <v>cj</v>
          </cell>
        </row>
        <row r="1286">
          <cell r="A1286" t="str">
            <v>M387</v>
          </cell>
          <cell r="B1286" t="str">
            <v>Ancoragem p/ cabo 12V D=1/2" STUP</v>
          </cell>
          <cell r="C1286" t="str">
            <v>cj</v>
          </cell>
          <cell r="D1286">
            <v>1</v>
          </cell>
          <cell r="E1286" t="str">
            <v>cj</v>
          </cell>
        </row>
        <row r="1287">
          <cell r="A1287" t="str">
            <v>M390</v>
          </cell>
          <cell r="B1287" t="str">
            <v>Porca de ancoragem D=32mm</v>
          </cell>
          <cell r="C1287" t="str">
            <v>un</v>
          </cell>
          <cell r="D1287">
            <v>1</v>
          </cell>
          <cell r="E1287" t="str">
            <v>un</v>
          </cell>
        </row>
        <row r="1288">
          <cell r="A1288" t="str">
            <v>M391</v>
          </cell>
          <cell r="B1288" t="str">
            <v>Contra porca h=35mm D=32mm</v>
          </cell>
          <cell r="C1288" t="str">
            <v>un</v>
          </cell>
          <cell r="D1288">
            <v>1</v>
          </cell>
          <cell r="E1288" t="str">
            <v>un</v>
          </cell>
        </row>
        <row r="1289">
          <cell r="A1289" t="str">
            <v>M392</v>
          </cell>
          <cell r="B1289" t="str">
            <v>Aço ST 85/105 D=32mm</v>
          </cell>
          <cell r="C1289" t="str">
            <v>m</v>
          </cell>
          <cell r="D1289">
            <v>1</v>
          </cell>
          <cell r="E1289" t="str">
            <v>m</v>
          </cell>
        </row>
        <row r="1290">
          <cell r="A1290" t="str">
            <v>M393</v>
          </cell>
          <cell r="B1290" t="str">
            <v>Placa de ancoragem - 200x200x38mm</v>
          </cell>
          <cell r="C1290" t="str">
            <v>un</v>
          </cell>
          <cell r="D1290">
            <v>1</v>
          </cell>
          <cell r="E1290" t="str">
            <v>un</v>
          </cell>
        </row>
        <row r="1291">
          <cell r="A1291" t="str">
            <v>M394</v>
          </cell>
          <cell r="B1291" t="str">
            <v>Bainha metálica D=38mm</v>
          </cell>
          <cell r="C1291" t="str">
            <v>m</v>
          </cell>
          <cell r="D1291">
            <v>1</v>
          </cell>
          <cell r="E1291" t="str">
            <v>m</v>
          </cell>
        </row>
        <row r="1292">
          <cell r="A1292" t="str">
            <v>M395</v>
          </cell>
          <cell r="B1292" t="str">
            <v>Bits p/ estabil. e recicl. RR/SS250</v>
          </cell>
          <cell r="C1292" t="str">
            <v>un</v>
          </cell>
          <cell r="D1292">
            <v>1</v>
          </cell>
          <cell r="E1292" t="str">
            <v>un</v>
          </cell>
        </row>
        <row r="1293">
          <cell r="A1293" t="str">
            <v>M396</v>
          </cell>
          <cell r="B1293" t="str">
            <v>Porta dente p/ est. e rec. RR/SS250</v>
          </cell>
          <cell r="C1293" t="str">
            <v>un</v>
          </cell>
          <cell r="D1293">
            <v>1</v>
          </cell>
          <cell r="E1293" t="str">
            <v>un</v>
          </cell>
        </row>
        <row r="1294">
          <cell r="A1294" t="str">
            <v>M397</v>
          </cell>
          <cell r="B1294" t="str">
            <v>Dente de corte para equip. recicl.</v>
          </cell>
          <cell r="C1294" t="str">
            <v>un</v>
          </cell>
          <cell r="D1294">
            <v>1</v>
          </cell>
          <cell r="E1294" t="str">
            <v>un</v>
          </cell>
        </row>
        <row r="1295">
          <cell r="A1295" t="str">
            <v>M398</v>
          </cell>
          <cell r="B1295" t="str">
            <v>Chapa de 8,00 mm</v>
          </cell>
          <cell r="C1295" t="str">
            <v>kg</v>
          </cell>
          <cell r="D1295">
            <v>1</v>
          </cell>
          <cell r="E1295" t="str">
            <v>kg</v>
          </cell>
        </row>
        <row r="1296">
          <cell r="A1296" t="str">
            <v>M401</v>
          </cell>
          <cell r="B1296" t="str">
            <v>Pontaletes D=15 cm (tronco p/ esc.)</v>
          </cell>
          <cell r="C1296" t="str">
            <v>m</v>
          </cell>
          <cell r="D1296">
            <v>1</v>
          </cell>
          <cell r="E1296" t="str">
            <v>m</v>
          </cell>
        </row>
        <row r="1297">
          <cell r="A1297" t="str">
            <v>M402</v>
          </cell>
          <cell r="B1297" t="str">
            <v>Pontaletes D=20 cm (tronco p/ esc.)</v>
          </cell>
          <cell r="C1297" t="str">
            <v>m</v>
          </cell>
          <cell r="D1297">
            <v>1</v>
          </cell>
          <cell r="E1297" t="str">
            <v>m</v>
          </cell>
        </row>
        <row r="1298">
          <cell r="A1298" t="str">
            <v>M403</v>
          </cell>
          <cell r="B1298" t="str">
            <v>Mourão madeira H=2,15 m D=9 cm</v>
          </cell>
          <cell r="C1298" t="str">
            <v>un</v>
          </cell>
          <cell r="D1298">
            <v>1</v>
          </cell>
          <cell r="E1298" t="str">
            <v>un</v>
          </cell>
        </row>
        <row r="1299">
          <cell r="A1299" t="str">
            <v>M404</v>
          </cell>
          <cell r="B1299" t="str">
            <v>Mourão madeira H=2,50 m D=12 cm</v>
          </cell>
          <cell r="C1299" t="str">
            <v>un</v>
          </cell>
          <cell r="D1299">
            <v>1</v>
          </cell>
          <cell r="E1299" t="str">
            <v>un</v>
          </cell>
        </row>
        <row r="1300">
          <cell r="A1300" t="str">
            <v>M405</v>
          </cell>
          <cell r="B1300" t="str">
            <v>Ripas de 2,5 cm x 5,0 cm</v>
          </cell>
          <cell r="C1300" t="str">
            <v>m</v>
          </cell>
          <cell r="D1300">
            <v>1</v>
          </cell>
          <cell r="E1300" t="str">
            <v>m</v>
          </cell>
        </row>
        <row r="1301">
          <cell r="A1301" t="str">
            <v>M406</v>
          </cell>
          <cell r="B1301" t="str">
            <v>Caibros de 7,5 cm x 7,5 cm</v>
          </cell>
          <cell r="C1301" t="str">
            <v>m</v>
          </cell>
          <cell r="D1301">
            <v>1</v>
          </cell>
          <cell r="E1301" t="str">
            <v>m</v>
          </cell>
        </row>
        <row r="1302">
          <cell r="A1302" t="str">
            <v>M407</v>
          </cell>
          <cell r="B1302" t="str">
            <v>Tábua pinho de 1ª 2,5 cm x 15,0 cm</v>
          </cell>
          <cell r="C1302" t="str">
            <v>m</v>
          </cell>
          <cell r="D1302">
            <v>1</v>
          </cell>
          <cell r="E1302" t="str">
            <v>m</v>
          </cell>
        </row>
        <row r="1303">
          <cell r="A1303" t="str">
            <v>M408</v>
          </cell>
          <cell r="B1303" t="str">
            <v>Tábua de 5ª 2,5 cm x 30,0 cm</v>
          </cell>
          <cell r="C1303" t="str">
            <v>m</v>
          </cell>
          <cell r="D1303">
            <v>1</v>
          </cell>
          <cell r="E1303" t="str">
            <v>m</v>
          </cell>
        </row>
        <row r="1304">
          <cell r="A1304" t="str">
            <v>M409</v>
          </cell>
          <cell r="B1304" t="str">
            <v>Pranchão de 1ª de 5,0 cm x 30,0 cm</v>
          </cell>
          <cell r="C1304" t="str">
            <v>m</v>
          </cell>
          <cell r="D1304">
            <v>1</v>
          </cell>
          <cell r="E1304" t="str">
            <v>m</v>
          </cell>
        </row>
        <row r="1305">
          <cell r="A1305" t="str">
            <v>M410</v>
          </cell>
          <cell r="B1305" t="str">
            <v>Compensado resinado de 17 mm</v>
          </cell>
          <cell r="C1305" t="str">
            <v>un</v>
          </cell>
          <cell r="D1305">
            <v>2.42</v>
          </cell>
          <cell r="E1305" t="str">
            <v>m2</v>
          </cell>
        </row>
        <row r="1306">
          <cell r="A1306" t="str">
            <v>M411</v>
          </cell>
          <cell r="B1306" t="str">
            <v>Compensado plastificado de 17 mm</v>
          </cell>
          <cell r="C1306" t="str">
            <v>un</v>
          </cell>
          <cell r="D1306">
            <v>2.97</v>
          </cell>
          <cell r="E1306" t="str">
            <v>m2</v>
          </cell>
        </row>
        <row r="1307">
          <cell r="A1307" t="str">
            <v>M412</v>
          </cell>
          <cell r="B1307" t="str">
            <v>Gastalho 10 x 2,0 cm</v>
          </cell>
          <cell r="C1307" t="str">
            <v>m</v>
          </cell>
          <cell r="D1307">
            <v>1</v>
          </cell>
          <cell r="E1307" t="str">
            <v>m</v>
          </cell>
        </row>
        <row r="1308">
          <cell r="A1308" t="str">
            <v>M413</v>
          </cell>
          <cell r="B1308" t="str">
            <v>Gastalho 10 x 2,5 cm</v>
          </cell>
          <cell r="C1308" t="str">
            <v>m</v>
          </cell>
          <cell r="D1308">
            <v>1</v>
          </cell>
          <cell r="E1308" t="str">
            <v>m</v>
          </cell>
        </row>
        <row r="1309">
          <cell r="A1309" t="str">
            <v>M414</v>
          </cell>
          <cell r="B1309" t="str">
            <v>Pranchão 7,5 x 30,0 cm</v>
          </cell>
          <cell r="C1309" t="str">
            <v>un</v>
          </cell>
          <cell r="D1309">
            <v>1</v>
          </cell>
          <cell r="E1309" t="str">
            <v>m</v>
          </cell>
        </row>
        <row r="1310">
          <cell r="A1310" t="str">
            <v>M415</v>
          </cell>
          <cell r="B1310" t="str">
            <v>Tábua 2,5 x 22,5 cm</v>
          </cell>
          <cell r="C1310" t="str">
            <v>un</v>
          </cell>
          <cell r="D1310">
            <v>1</v>
          </cell>
          <cell r="E1310" t="str">
            <v>m</v>
          </cell>
        </row>
        <row r="1311">
          <cell r="A1311" t="str">
            <v>M501</v>
          </cell>
          <cell r="B1311" t="str">
            <v>Dinamite a 60% (gelatina especial)</v>
          </cell>
          <cell r="C1311" t="str">
            <v>kg</v>
          </cell>
          <cell r="D1311">
            <v>1</v>
          </cell>
          <cell r="E1311" t="str">
            <v>kg</v>
          </cell>
        </row>
        <row r="1312">
          <cell r="A1312" t="str">
            <v>M503</v>
          </cell>
          <cell r="B1312" t="str">
            <v>Espoleta comum n. 8</v>
          </cell>
          <cell r="C1312" t="str">
            <v>un</v>
          </cell>
          <cell r="D1312">
            <v>1</v>
          </cell>
          <cell r="E1312" t="str">
            <v>un</v>
          </cell>
        </row>
        <row r="1313">
          <cell r="A1313" t="str">
            <v>M505</v>
          </cell>
          <cell r="B1313" t="str">
            <v>Cordel detonante NP 10</v>
          </cell>
          <cell r="C1313" t="str">
            <v>m</v>
          </cell>
          <cell r="D1313">
            <v>1</v>
          </cell>
          <cell r="E1313" t="str">
            <v>m</v>
          </cell>
        </row>
        <row r="1314">
          <cell r="A1314" t="str">
            <v>M507</v>
          </cell>
          <cell r="B1314" t="str">
            <v>Retardador de cordel</v>
          </cell>
          <cell r="C1314" t="str">
            <v>un</v>
          </cell>
          <cell r="D1314">
            <v>1</v>
          </cell>
          <cell r="E1314" t="str">
            <v>un</v>
          </cell>
        </row>
        <row r="1315">
          <cell r="A1315" t="str">
            <v>M508</v>
          </cell>
          <cell r="B1315" t="str">
            <v>Estopim</v>
          </cell>
          <cell r="C1315" t="str">
            <v>m</v>
          </cell>
          <cell r="D1315">
            <v>1</v>
          </cell>
          <cell r="E1315" t="str">
            <v>m</v>
          </cell>
        </row>
        <row r="1316">
          <cell r="A1316" t="str">
            <v>M600</v>
          </cell>
          <cell r="B1316" t="str">
            <v>Tinta refletiva alquídica p/ 1 ano</v>
          </cell>
          <cell r="C1316" t="str">
            <v>ba</v>
          </cell>
          <cell r="D1316">
            <v>18</v>
          </cell>
          <cell r="E1316" t="str">
            <v>l</v>
          </cell>
        </row>
        <row r="1317">
          <cell r="A1317" t="str">
            <v>M601</v>
          </cell>
          <cell r="B1317" t="str">
            <v>Tinta refletiva acrílica p/ 2 anos</v>
          </cell>
          <cell r="C1317" t="str">
            <v>ba</v>
          </cell>
          <cell r="D1317">
            <v>18</v>
          </cell>
          <cell r="E1317" t="str">
            <v>l</v>
          </cell>
        </row>
        <row r="1318">
          <cell r="A1318" t="str">
            <v>M602</v>
          </cell>
          <cell r="B1318" t="str">
            <v>Adubo NPK (4.14.8)</v>
          </cell>
          <cell r="C1318" t="str">
            <v>kg</v>
          </cell>
          <cell r="D1318">
            <v>1</v>
          </cell>
          <cell r="E1318" t="str">
            <v>kg</v>
          </cell>
        </row>
        <row r="1319">
          <cell r="A1319" t="str">
            <v>M603</v>
          </cell>
          <cell r="B1319" t="str">
            <v>Inseticida</v>
          </cell>
          <cell r="C1319" t="str">
            <v>l</v>
          </cell>
          <cell r="D1319">
            <v>1</v>
          </cell>
          <cell r="E1319" t="str">
            <v>l</v>
          </cell>
        </row>
        <row r="1320">
          <cell r="A1320" t="str">
            <v>M604</v>
          </cell>
          <cell r="B1320" t="str">
            <v>Aditivo plastiment BV-40</v>
          </cell>
          <cell r="C1320" t="str">
            <v>tam</v>
          </cell>
          <cell r="D1320">
            <v>200</v>
          </cell>
          <cell r="E1320" t="str">
            <v>kg</v>
          </cell>
        </row>
        <row r="1321">
          <cell r="A1321" t="str">
            <v>M605</v>
          </cell>
          <cell r="B1321" t="str">
            <v>Cola para tubo PVC</v>
          </cell>
          <cell r="C1321" t="str">
            <v>tb</v>
          </cell>
          <cell r="D1321">
            <v>75</v>
          </cell>
          <cell r="E1321" t="str">
            <v>gr</v>
          </cell>
        </row>
        <row r="1322">
          <cell r="A1322" t="str">
            <v>M606</v>
          </cell>
          <cell r="B1322" t="str">
            <v>Tinta anti-corrosiva</v>
          </cell>
          <cell r="C1322" t="str">
            <v>ba</v>
          </cell>
          <cell r="D1322">
            <v>18</v>
          </cell>
          <cell r="E1322" t="str">
            <v>l</v>
          </cell>
        </row>
        <row r="1323">
          <cell r="A1323" t="str">
            <v>M607</v>
          </cell>
          <cell r="B1323" t="str">
            <v>Óleo de linhaça</v>
          </cell>
          <cell r="C1323" t="str">
            <v>tam</v>
          </cell>
          <cell r="D1323">
            <v>200</v>
          </cell>
          <cell r="E1323" t="str">
            <v>l</v>
          </cell>
        </row>
        <row r="1324">
          <cell r="A1324" t="str">
            <v>M608</v>
          </cell>
          <cell r="B1324" t="str">
            <v>Detergente</v>
          </cell>
          <cell r="C1324" t="str">
            <v>ba</v>
          </cell>
          <cell r="D1324">
            <v>18</v>
          </cell>
          <cell r="E1324" t="str">
            <v>l</v>
          </cell>
        </row>
        <row r="1325">
          <cell r="A1325" t="str">
            <v>M609</v>
          </cell>
          <cell r="B1325" t="str">
            <v>Tinta esmalte sintético fosco</v>
          </cell>
          <cell r="C1325" t="str">
            <v>ba</v>
          </cell>
          <cell r="D1325">
            <v>18</v>
          </cell>
          <cell r="E1325" t="str">
            <v>l</v>
          </cell>
        </row>
        <row r="1326">
          <cell r="A1326" t="str">
            <v>M610</v>
          </cell>
          <cell r="B1326" t="str">
            <v>Pintura epóxica - barra D= 32mm</v>
          </cell>
          <cell r="C1326" t="str">
            <v>m</v>
          </cell>
          <cell r="D1326">
            <v>1</v>
          </cell>
          <cell r="E1326" t="str">
            <v>m</v>
          </cell>
        </row>
        <row r="1327">
          <cell r="A1327" t="str">
            <v>M611</v>
          </cell>
          <cell r="B1327" t="str">
            <v>Redutor tipo 2002 prim. qualidade</v>
          </cell>
          <cell r="C1327" t="str">
            <v>l</v>
          </cell>
          <cell r="D1327">
            <v>1</v>
          </cell>
          <cell r="E1327" t="str">
            <v>l</v>
          </cell>
        </row>
        <row r="1328">
          <cell r="A1328" t="str">
            <v>M612</v>
          </cell>
          <cell r="B1328" t="str">
            <v>Lixa para ferro n. 100</v>
          </cell>
          <cell r="C1328" t="str">
            <v>un</v>
          </cell>
          <cell r="D1328">
            <v>1</v>
          </cell>
          <cell r="E1328" t="str">
            <v>un</v>
          </cell>
        </row>
        <row r="1329">
          <cell r="A1329" t="str">
            <v>M613</v>
          </cell>
          <cell r="B1329" t="str">
            <v>Base de resina alquídica (primer)</v>
          </cell>
          <cell r="C1329" t="str">
            <v>l</v>
          </cell>
          <cell r="D1329">
            <v>1</v>
          </cell>
          <cell r="E1329" t="str">
            <v>l</v>
          </cell>
        </row>
        <row r="1330">
          <cell r="A1330" t="str">
            <v>M615</v>
          </cell>
          <cell r="B1330" t="str">
            <v>Microesferas PRE-MIX</v>
          </cell>
          <cell r="C1330" t="str">
            <v>kg</v>
          </cell>
          <cell r="D1330">
            <v>1</v>
          </cell>
          <cell r="E1330" t="str">
            <v>kg</v>
          </cell>
        </row>
        <row r="1331">
          <cell r="A1331" t="str">
            <v>M616</v>
          </cell>
          <cell r="B1331" t="str">
            <v>Microesferas DROP-ON</v>
          </cell>
          <cell r="C1331" t="str">
            <v>kg</v>
          </cell>
          <cell r="D1331">
            <v>1</v>
          </cell>
          <cell r="E1331" t="str">
            <v>kg</v>
          </cell>
        </row>
        <row r="1332">
          <cell r="A1332" t="str">
            <v>M617</v>
          </cell>
          <cell r="B1332" t="str">
            <v>Massa termoplástica para extrusão</v>
          </cell>
          <cell r="C1332" t="str">
            <v>kg</v>
          </cell>
          <cell r="D1332">
            <v>1</v>
          </cell>
          <cell r="E1332" t="str">
            <v>kg</v>
          </cell>
        </row>
        <row r="1333">
          <cell r="A1333" t="str">
            <v>M618</v>
          </cell>
          <cell r="B1333" t="str">
            <v>Massa termoplástica para aspersão</v>
          </cell>
          <cell r="C1333" t="str">
            <v>kg</v>
          </cell>
          <cell r="D1333">
            <v>1</v>
          </cell>
          <cell r="E1333" t="str">
            <v>kg</v>
          </cell>
        </row>
        <row r="1334">
          <cell r="A1334" t="str">
            <v>M619</v>
          </cell>
          <cell r="B1334" t="str">
            <v>Cola poliester</v>
          </cell>
          <cell r="C1334" t="str">
            <v>kg</v>
          </cell>
          <cell r="D1334">
            <v>1</v>
          </cell>
          <cell r="E1334" t="str">
            <v>kg</v>
          </cell>
        </row>
        <row r="1335">
          <cell r="A1335" t="str">
            <v>M620</v>
          </cell>
          <cell r="B1335" t="str">
            <v>Protetor de cura do concreto</v>
          </cell>
          <cell r="C1335" t="str">
            <v>tam</v>
          </cell>
          <cell r="D1335">
            <v>180</v>
          </cell>
          <cell r="E1335" t="str">
            <v>kg</v>
          </cell>
        </row>
        <row r="1336">
          <cell r="A1336" t="str">
            <v>M621</v>
          </cell>
          <cell r="B1336" t="str">
            <v>Desmoldante</v>
          </cell>
          <cell r="C1336" t="str">
            <v>tam</v>
          </cell>
          <cell r="D1336">
            <v>180</v>
          </cell>
          <cell r="E1336" t="str">
            <v>kg</v>
          </cell>
        </row>
        <row r="1337">
          <cell r="A1337" t="str">
            <v>M622</v>
          </cell>
          <cell r="B1337" t="str">
            <v>Interplast N</v>
          </cell>
          <cell r="C1337" t="str">
            <v>sc</v>
          </cell>
          <cell r="D1337">
            <v>50</v>
          </cell>
          <cell r="E1337" t="str">
            <v>kg</v>
          </cell>
        </row>
        <row r="1338">
          <cell r="A1338" t="str">
            <v>M623</v>
          </cell>
          <cell r="B1338" t="str">
            <v>Gás propano</v>
          </cell>
          <cell r="C1338" t="str">
            <v>kg</v>
          </cell>
          <cell r="D1338">
            <v>1</v>
          </cell>
          <cell r="E1338" t="str">
            <v>kg</v>
          </cell>
        </row>
        <row r="1339">
          <cell r="A1339" t="str">
            <v>M624</v>
          </cell>
          <cell r="B1339" t="str">
            <v>Tinta para pré-marcação</v>
          </cell>
          <cell r="C1339" t="str">
            <v>l</v>
          </cell>
          <cell r="D1339">
            <v>1</v>
          </cell>
          <cell r="E1339" t="str">
            <v>l</v>
          </cell>
        </row>
        <row r="1340">
          <cell r="A1340" t="str">
            <v>M625</v>
          </cell>
          <cell r="B1340" t="str">
            <v>Acetileno</v>
          </cell>
          <cell r="C1340" t="str">
            <v>m3</v>
          </cell>
          <cell r="D1340">
            <v>1</v>
          </cell>
          <cell r="E1340" t="str">
            <v>m3</v>
          </cell>
        </row>
        <row r="1341">
          <cell r="A1341" t="str">
            <v>M626</v>
          </cell>
          <cell r="B1341" t="str">
            <v>Oxigênio</v>
          </cell>
          <cell r="C1341" t="str">
            <v>m3</v>
          </cell>
          <cell r="D1341">
            <v>1</v>
          </cell>
          <cell r="E1341" t="str">
            <v>m3</v>
          </cell>
        </row>
        <row r="1342">
          <cell r="A1342" t="str">
            <v>M700</v>
          </cell>
          <cell r="B1342" t="str">
            <v>Tijolo comum maciço (5,5x9x19) cm</v>
          </cell>
          <cell r="C1342" t="str">
            <v>mlh</v>
          </cell>
          <cell r="D1342">
            <v>1000</v>
          </cell>
          <cell r="E1342" t="str">
            <v>un</v>
          </cell>
        </row>
        <row r="1343">
          <cell r="A1343" t="str">
            <v>M702</v>
          </cell>
          <cell r="B1343" t="str">
            <v>Cal hidratada</v>
          </cell>
          <cell r="C1343" t="str">
            <v>sc</v>
          </cell>
          <cell r="D1343">
            <v>20</v>
          </cell>
          <cell r="E1343" t="str">
            <v>kg</v>
          </cell>
        </row>
        <row r="1344">
          <cell r="A1344" t="str">
            <v>M703</v>
          </cell>
          <cell r="B1344" t="str">
            <v>Tijolo 20 x 30 cm</v>
          </cell>
          <cell r="C1344" t="str">
            <v>mlh</v>
          </cell>
          <cell r="D1344">
            <v>1000</v>
          </cell>
          <cell r="E1344" t="str">
            <v>un</v>
          </cell>
        </row>
        <row r="1345">
          <cell r="A1345" t="str">
            <v>M704</v>
          </cell>
          <cell r="B1345" t="str">
            <v>Areia Lavada Comercial</v>
          </cell>
          <cell r="C1345" t="str">
            <v>m3</v>
          </cell>
          <cell r="D1345">
            <v>1</v>
          </cell>
          <cell r="E1345" t="str">
            <v>m3</v>
          </cell>
        </row>
        <row r="1346">
          <cell r="A1346" t="str">
            <v>M705</v>
          </cell>
          <cell r="B1346" t="str">
            <v>Pó de pedra</v>
          </cell>
          <cell r="C1346" t="str">
            <v>m3</v>
          </cell>
          <cell r="D1346">
            <v>1</v>
          </cell>
          <cell r="E1346" t="str">
            <v>m3</v>
          </cell>
        </row>
        <row r="1347">
          <cell r="A1347" t="str">
            <v>M709</v>
          </cell>
          <cell r="B1347" t="str">
            <v>Brita Comercial</v>
          </cell>
          <cell r="C1347" t="str">
            <v>m3</v>
          </cell>
          <cell r="D1347">
            <v>1</v>
          </cell>
          <cell r="E1347" t="str">
            <v>m3</v>
          </cell>
        </row>
        <row r="1348">
          <cell r="A1348" t="str">
            <v>M710</v>
          </cell>
          <cell r="B1348" t="str">
            <v>Pedra de mão</v>
          </cell>
          <cell r="C1348" t="str">
            <v>m3</v>
          </cell>
          <cell r="D1348">
            <v>1</v>
          </cell>
          <cell r="E1348" t="str">
            <v>m3</v>
          </cell>
        </row>
        <row r="1349">
          <cell r="A1349" t="str">
            <v>M715</v>
          </cell>
          <cell r="B1349" t="str">
            <v>Pó calcário dolomítico</v>
          </cell>
          <cell r="C1349" t="str">
            <v>kg</v>
          </cell>
          <cell r="D1349">
            <v>1</v>
          </cell>
          <cell r="E1349" t="str">
            <v>kg</v>
          </cell>
        </row>
        <row r="1350">
          <cell r="A1350" t="str">
            <v>M901</v>
          </cell>
          <cell r="B1350" t="str">
            <v>Aparelho de apoio neoprene fretado</v>
          </cell>
          <cell r="C1350" t="str">
            <v>dm3</v>
          </cell>
          <cell r="D1350">
            <v>1</v>
          </cell>
          <cell r="E1350" t="str">
            <v>dm3</v>
          </cell>
        </row>
        <row r="1351">
          <cell r="A1351" t="str">
            <v>M902</v>
          </cell>
          <cell r="B1351" t="str">
            <v>Tubo de PVC D=75 mm</v>
          </cell>
          <cell r="C1351" t="str">
            <v>vr</v>
          </cell>
          <cell r="D1351">
            <v>6</v>
          </cell>
          <cell r="E1351" t="str">
            <v>m</v>
          </cell>
        </row>
        <row r="1352">
          <cell r="A1352" t="str">
            <v>M903</v>
          </cell>
          <cell r="B1352" t="str">
            <v>Manta sintética (Bidim) OP-20</v>
          </cell>
          <cell r="C1352" t="str">
            <v>m2</v>
          </cell>
          <cell r="D1352">
            <v>1</v>
          </cell>
          <cell r="E1352" t="str">
            <v>m2</v>
          </cell>
        </row>
        <row r="1353">
          <cell r="A1353" t="str">
            <v>M904</v>
          </cell>
          <cell r="B1353" t="str">
            <v>Manta sintética (Bidim) OP-30</v>
          </cell>
          <cell r="C1353" t="str">
            <v>m2</v>
          </cell>
          <cell r="D1353">
            <v>1</v>
          </cell>
          <cell r="E1353" t="str">
            <v>m2</v>
          </cell>
        </row>
        <row r="1354">
          <cell r="A1354" t="str">
            <v>M905</v>
          </cell>
          <cell r="B1354" t="str">
            <v>Filler</v>
          </cell>
          <cell r="C1354" t="str">
            <v>kg</v>
          </cell>
          <cell r="D1354">
            <v>1</v>
          </cell>
          <cell r="E1354" t="str">
            <v>kg</v>
          </cell>
        </row>
        <row r="1355">
          <cell r="A1355" t="str">
            <v>M906</v>
          </cell>
          <cell r="B1355" t="str">
            <v>Sementes p/ hidrossemeadura</v>
          </cell>
          <cell r="C1355" t="str">
            <v>kg</v>
          </cell>
          <cell r="D1355">
            <v>1</v>
          </cell>
          <cell r="E1355" t="str">
            <v>kg</v>
          </cell>
        </row>
        <row r="1356">
          <cell r="A1356" t="str">
            <v>M907</v>
          </cell>
          <cell r="B1356" t="str">
            <v>Adubo orgânico</v>
          </cell>
          <cell r="C1356" t="str">
            <v>t</v>
          </cell>
          <cell r="D1356">
            <v>1000</v>
          </cell>
          <cell r="E1356" t="str">
            <v>kg</v>
          </cell>
        </row>
        <row r="1357">
          <cell r="A1357" t="str">
            <v>M908</v>
          </cell>
          <cell r="B1357" t="str">
            <v>Eletrodo p/ solda eletr. OK 46.00</v>
          </cell>
          <cell r="C1357" t="str">
            <v>kg</v>
          </cell>
          <cell r="D1357">
            <v>1</v>
          </cell>
          <cell r="E1357" t="str">
            <v>kg</v>
          </cell>
        </row>
        <row r="1358">
          <cell r="A1358" t="str">
            <v>M909</v>
          </cell>
          <cell r="B1358" t="str">
            <v>Tubo de PVC perfurado D=50 mm</v>
          </cell>
          <cell r="C1358" t="str">
            <v>vr</v>
          </cell>
          <cell r="D1358">
            <v>6</v>
          </cell>
          <cell r="E1358" t="str">
            <v>m</v>
          </cell>
        </row>
        <row r="1359">
          <cell r="A1359" t="str">
            <v>M910</v>
          </cell>
          <cell r="B1359" t="str">
            <v>Tubo de PVC rígido D=50 mm</v>
          </cell>
          <cell r="C1359" t="str">
            <v>vr</v>
          </cell>
          <cell r="D1359">
            <v>6</v>
          </cell>
          <cell r="E1359" t="str">
            <v>m</v>
          </cell>
        </row>
        <row r="1360">
          <cell r="A1360" t="str">
            <v>M911</v>
          </cell>
          <cell r="B1360" t="str">
            <v>Tubo de PVC D=100 mm</v>
          </cell>
          <cell r="C1360" t="str">
            <v>vr</v>
          </cell>
          <cell r="D1360">
            <v>6</v>
          </cell>
          <cell r="E1360" t="str">
            <v>m</v>
          </cell>
        </row>
        <row r="1361">
          <cell r="A1361" t="str">
            <v>M920</v>
          </cell>
          <cell r="B1361" t="str">
            <v>Meio tubo de concreto D=40 cm</v>
          </cell>
          <cell r="C1361" t="str">
            <v>m</v>
          </cell>
          <cell r="D1361">
            <v>1</v>
          </cell>
          <cell r="E1361" t="str">
            <v>m</v>
          </cell>
        </row>
        <row r="1362">
          <cell r="A1362" t="str">
            <v>M930</v>
          </cell>
          <cell r="B1362" t="str">
            <v>Gabião caixa 2x1x1m galvanizado</v>
          </cell>
          <cell r="C1362" t="str">
            <v>un</v>
          </cell>
          <cell r="D1362">
            <v>1</v>
          </cell>
          <cell r="E1362" t="str">
            <v>un</v>
          </cell>
        </row>
        <row r="1363">
          <cell r="A1363" t="str">
            <v>M935</v>
          </cell>
          <cell r="B1363" t="str">
            <v>Terra arm. ECE - greide 0&lt;h&lt;6m</v>
          </cell>
          <cell r="C1363" t="str">
            <v>m2</v>
          </cell>
          <cell r="D1363">
            <v>1</v>
          </cell>
          <cell r="E1363" t="str">
            <v>m2</v>
          </cell>
        </row>
        <row r="1364">
          <cell r="A1364" t="str">
            <v>M936</v>
          </cell>
          <cell r="B1364" t="str">
            <v>Terra arm. ECE - greide 6&lt;h&lt;9m</v>
          </cell>
          <cell r="C1364" t="str">
            <v>m2</v>
          </cell>
          <cell r="D1364">
            <v>1</v>
          </cell>
          <cell r="E1364" t="str">
            <v>m2</v>
          </cell>
        </row>
        <row r="1365">
          <cell r="A1365" t="str">
            <v>M937</v>
          </cell>
          <cell r="B1365" t="str">
            <v>Terra arm. ECE - greide 9&lt;h&lt;12m</v>
          </cell>
          <cell r="C1365" t="str">
            <v>m2</v>
          </cell>
          <cell r="D1365">
            <v>1</v>
          </cell>
          <cell r="E1365" t="str">
            <v>m2</v>
          </cell>
        </row>
        <row r="1366">
          <cell r="A1366" t="str">
            <v>M938</v>
          </cell>
          <cell r="B1366" t="str">
            <v>Terra arm. ECE- pé talude 0&lt;h&lt;6m</v>
          </cell>
          <cell r="C1366" t="str">
            <v>m2</v>
          </cell>
          <cell r="D1366">
            <v>1</v>
          </cell>
          <cell r="E1366" t="str">
            <v>m2</v>
          </cell>
        </row>
        <row r="1367">
          <cell r="A1367" t="str">
            <v>M939</v>
          </cell>
          <cell r="B1367" t="str">
            <v>Terra arm. ECE- pé talude 6&lt;h&lt;9m</v>
          </cell>
          <cell r="C1367" t="str">
            <v>m2</v>
          </cell>
          <cell r="D1367">
            <v>1</v>
          </cell>
          <cell r="E1367" t="str">
            <v>m2</v>
          </cell>
        </row>
        <row r="1368">
          <cell r="A1368" t="str">
            <v>M940</v>
          </cell>
          <cell r="B1368" t="str">
            <v>Terra arm. ECE- pé talude 9&lt;h&lt;12m</v>
          </cell>
          <cell r="C1368" t="str">
            <v>m2</v>
          </cell>
          <cell r="D1368">
            <v>1</v>
          </cell>
          <cell r="E1368" t="str">
            <v>m2</v>
          </cell>
        </row>
        <row r="1369">
          <cell r="A1369" t="str">
            <v>M941</v>
          </cell>
          <cell r="B1369" t="str">
            <v>Terra arm. ECE-enc. portante 0&lt;h&lt;6m</v>
          </cell>
          <cell r="C1369" t="str">
            <v>m2</v>
          </cell>
          <cell r="D1369">
            <v>1</v>
          </cell>
          <cell r="E1369" t="str">
            <v>m2</v>
          </cell>
        </row>
        <row r="1370">
          <cell r="A1370" t="str">
            <v>M942</v>
          </cell>
          <cell r="B1370" t="str">
            <v>Terra arm. ECE-enc. portante 6&lt;h&lt;9m</v>
          </cell>
          <cell r="C1370" t="str">
            <v>m2</v>
          </cell>
          <cell r="D1370">
            <v>1</v>
          </cell>
          <cell r="E1370" t="str">
            <v>m2</v>
          </cell>
        </row>
        <row r="1371">
          <cell r="A1371" t="str">
            <v>M945</v>
          </cell>
          <cell r="B1371" t="str">
            <v>Haste para perfuratriz de esteira</v>
          </cell>
          <cell r="C1371" t="str">
            <v>un</v>
          </cell>
          <cell r="D1371">
            <v>1</v>
          </cell>
          <cell r="E1371" t="str">
            <v>un</v>
          </cell>
        </row>
        <row r="1372">
          <cell r="A1372" t="str">
            <v>M946</v>
          </cell>
          <cell r="B1372" t="str">
            <v>Luva para perfuratriz de esteira</v>
          </cell>
          <cell r="C1372" t="str">
            <v>un</v>
          </cell>
          <cell r="D1372">
            <v>1</v>
          </cell>
          <cell r="E1372" t="str">
            <v>un</v>
          </cell>
        </row>
        <row r="1373">
          <cell r="A1373" t="str">
            <v>M947</v>
          </cell>
          <cell r="B1373" t="str">
            <v>Punho para perfuratriz de esteira</v>
          </cell>
          <cell r="C1373" t="str">
            <v>un</v>
          </cell>
          <cell r="D1373">
            <v>1</v>
          </cell>
          <cell r="E1373" t="str">
            <v>un</v>
          </cell>
        </row>
        <row r="1374">
          <cell r="A1374" t="str">
            <v>M948</v>
          </cell>
          <cell r="B1374" t="str">
            <v>Coroa para perfuratriz de esteira</v>
          </cell>
          <cell r="C1374" t="str">
            <v>un</v>
          </cell>
          <cell r="D1374">
            <v>1</v>
          </cell>
          <cell r="E1374" t="str">
            <v>un</v>
          </cell>
        </row>
        <row r="1375">
          <cell r="A1375" t="str">
            <v>M949</v>
          </cell>
          <cell r="B1375" t="str">
            <v>Disco diam. p/ máq. de disco 48kW</v>
          </cell>
          <cell r="C1375" t="str">
            <v>un</v>
          </cell>
          <cell r="D1375">
            <v>1</v>
          </cell>
          <cell r="E1375" t="str">
            <v>un</v>
          </cell>
        </row>
        <row r="1376">
          <cell r="A1376" t="str">
            <v>M950</v>
          </cell>
          <cell r="B1376" t="str">
            <v>Coroa de diamante linha NX</v>
          </cell>
          <cell r="C1376" t="str">
            <v>un</v>
          </cell>
          <cell r="D1376">
            <v>1</v>
          </cell>
          <cell r="E1376" t="str">
            <v>un</v>
          </cell>
        </row>
        <row r="1377">
          <cell r="A1377" t="str">
            <v>M951</v>
          </cell>
          <cell r="B1377" t="str">
            <v>Calibrador de diamante linha NX</v>
          </cell>
          <cell r="C1377" t="str">
            <v>un</v>
          </cell>
          <cell r="D1377">
            <v>1</v>
          </cell>
          <cell r="E1377" t="str">
            <v>un</v>
          </cell>
        </row>
        <row r="1378">
          <cell r="A1378" t="str">
            <v>M952</v>
          </cell>
          <cell r="B1378" t="str">
            <v>Mola comum linha NX</v>
          </cell>
          <cell r="C1378" t="str">
            <v>un</v>
          </cell>
          <cell r="D1378">
            <v>1</v>
          </cell>
          <cell r="E1378" t="str">
            <v>un</v>
          </cell>
        </row>
        <row r="1379">
          <cell r="A1379" t="str">
            <v>M953</v>
          </cell>
          <cell r="B1379" t="str">
            <v>Barrilete simples linha NX</v>
          </cell>
          <cell r="C1379" t="str">
            <v>un</v>
          </cell>
          <cell r="D1379">
            <v>1</v>
          </cell>
          <cell r="E1379" t="str">
            <v>un</v>
          </cell>
        </row>
        <row r="1380">
          <cell r="A1380" t="str">
            <v>M954</v>
          </cell>
          <cell r="B1380" t="str">
            <v>Haste paredes paraleleas c/ niples</v>
          </cell>
          <cell r="C1380" t="str">
            <v>un</v>
          </cell>
          <cell r="D1380">
            <v>1</v>
          </cell>
          <cell r="E1380" t="str">
            <v>un</v>
          </cell>
        </row>
        <row r="1381">
          <cell r="A1381" t="str">
            <v>M955</v>
          </cell>
          <cell r="B1381" t="str">
            <v>Coroa de widia linha NX</v>
          </cell>
          <cell r="C1381" t="str">
            <v>un</v>
          </cell>
          <cell r="D1381">
            <v>1</v>
          </cell>
          <cell r="E1381" t="str">
            <v>un</v>
          </cell>
        </row>
        <row r="1382">
          <cell r="A1382" t="str">
            <v>M956</v>
          </cell>
          <cell r="B1382" t="str">
            <v>Sapata de widia linha NX</v>
          </cell>
          <cell r="C1382" t="str">
            <v>un</v>
          </cell>
          <cell r="D1382">
            <v>1</v>
          </cell>
          <cell r="E1382" t="str">
            <v>un</v>
          </cell>
        </row>
        <row r="1383">
          <cell r="A1383" t="str">
            <v>M957</v>
          </cell>
          <cell r="B1383" t="str">
            <v>Revestimento c/ conector linha NX</v>
          </cell>
          <cell r="C1383" t="str">
            <v>un</v>
          </cell>
          <cell r="D1383">
            <v>1</v>
          </cell>
          <cell r="E1383" t="str">
            <v>un</v>
          </cell>
        </row>
        <row r="1384">
          <cell r="A1384" t="str">
            <v>M958</v>
          </cell>
          <cell r="B1384" t="str">
            <v>Calibrador de widia simples linh NX</v>
          </cell>
          <cell r="C1384" t="str">
            <v>un</v>
          </cell>
          <cell r="D1384">
            <v>1</v>
          </cell>
          <cell r="E1384" t="str">
            <v>un</v>
          </cell>
        </row>
        <row r="1385">
          <cell r="A1385" t="str">
            <v>M960</v>
          </cell>
          <cell r="B1385" t="str">
            <v>Fio de nylon n. 40</v>
          </cell>
          <cell r="C1385" t="str">
            <v>rl</v>
          </cell>
          <cell r="D1385">
            <v>100</v>
          </cell>
          <cell r="E1385" t="str">
            <v>m</v>
          </cell>
        </row>
        <row r="1386">
          <cell r="A1386" t="str">
            <v>M969</v>
          </cell>
          <cell r="B1386" t="str">
            <v>Película refletiva lentes expostas</v>
          </cell>
          <cell r="C1386" t="str">
            <v>m2</v>
          </cell>
          <cell r="D1386">
            <v>1</v>
          </cell>
          <cell r="E1386" t="str">
            <v>m2</v>
          </cell>
        </row>
        <row r="1387">
          <cell r="A1387" t="str">
            <v>M970</v>
          </cell>
          <cell r="B1387" t="str">
            <v>Película refletiva lentes inclusas</v>
          </cell>
          <cell r="C1387" t="str">
            <v>m2</v>
          </cell>
          <cell r="D1387">
            <v>1</v>
          </cell>
          <cell r="E1387" t="str">
            <v>m2</v>
          </cell>
        </row>
        <row r="1388">
          <cell r="A1388" t="str">
            <v>M971</v>
          </cell>
          <cell r="B1388" t="str">
            <v>Dispositivo anti-ofuscante</v>
          </cell>
          <cell r="C1388" t="str">
            <v>m</v>
          </cell>
          <cell r="D1388">
            <v>1</v>
          </cell>
          <cell r="E1388" t="str">
            <v>m</v>
          </cell>
        </row>
        <row r="1389">
          <cell r="A1389" t="str">
            <v>M972</v>
          </cell>
          <cell r="B1389" t="str">
            <v>Tacha refletiva monodirecional</v>
          </cell>
          <cell r="C1389" t="str">
            <v>un</v>
          </cell>
          <cell r="D1389">
            <v>1</v>
          </cell>
          <cell r="E1389" t="str">
            <v>un</v>
          </cell>
        </row>
        <row r="1390">
          <cell r="A1390" t="str">
            <v>M973</v>
          </cell>
          <cell r="B1390" t="str">
            <v>Tacha refletiva bidirecional</v>
          </cell>
          <cell r="C1390" t="str">
            <v>un</v>
          </cell>
          <cell r="D1390">
            <v>1</v>
          </cell>
          <cell r="E1390" t="str">
            <v>un</v>
          </cell>
        </row>
        <row r="1391">
          <cell r="A1391" t="str">
            <v>M974</v>
          </cell>
          <cell r="B1391" t="str">
            <v>Tachão refletivo monodirecional</v>
          </cell>
          <cell r="C1391" t="str">
            <v>un</v>
          </cell>
          <cell r="D1391">
            <v>1</v>
          </cell>
          <cell r="E1391" t="str">
            <v>un</v>
          </cell>
        </row>
        <row r="1392">
          <cell r="A1392" t="str">
            <v>M975</v>
          </cell>
          <cell r="B1392" t="str">
            <v>Tachão refletivo bidirecional</v>
          </cell>
          <cell r="C1392" t="str">
            <v>un</v>
          </cell>
          <cell r="D1392">
            <v>1</v>
          </cell>
          <cell r="E1392" t="str">
            <v>un</v>
          </cell>
        </row>
        <row r="1393">
          <cell r="A1393" t="str">
            <v>M976</v>
          </cell>
          <cell r="B1393" t="str">
            <v>Baguete limitador de polietileno</v>
          </cell>
          <cell r="C1393" t="str">
            <v>m</v>
          </cell>
          <cell r="D1393">
            <v>1</v>
          </cell>
          <cell r="E1393" t="str">
            <v>m</v>
          </cell>
        </row>
        <row r="1394">
          <cell r="A1394" t="str">
            <v>M977</v>
          </cell>
          <cell r="B1394" t="str">
            <v>Selante asfáltico polimerizado</v>
          </cell>
          <cell r="C1394" t="str">
            <v>l</v>
          </cell>
          <cell r="D1394">
            <v>1</v>
          </cell>
          <cell r="E1394" t="str">
            <v>l</v>
          </cell>
        </row>
        <row r="1395">
          <cell r="A1395" t="str">
            <v>M980</v>
          </cell>
          <cell r="B1395" t="str">
            <v>Indenização de jazida</v>
          </cell>
          <cell r="C1395" t="str">
            <v>m3</v>
          </cell>
          <cell r="D1395">
            <v>1</v>
          </cell>
          <cell r="E1395" t="str">
            <v>m3</v>
          </cell>
        </row>
        <row r="1396">
          <cell r="A1396" t="str">
            <v>M982</v>
          </cell>
          <cell r="B1396" t="str">
            <v>Isopor de 5cm de espessura</v>
          </cell>
          <cell r="C1396" t="str">
            <v>m2</v>
          </cell>
          <cell r="D1396">
            <v>1</v>
          </cell>
          <cell r="E1396" t="str">
            <v>m2</v>
          </cell>
        </row>
        <row r="1397">
          <cell r="A1397" t="str">
            <v>M983</v>
          </cell>
          <cell r="B1397" t="str">
            <v>Disco diam. p/ máq. de disco 6kW</v>
          </cell>
          <cell r="C1397" t="str">
            <v>un</v>
          </cell>
          <cell r="D1397">
            <v>1</v>
          </cell>
          <cell r="E1397" t="str">
            <v>un</v>
          </cell>
        </row>
        <row r="1398">
          <cell r="A1398" t="str">
            <v>M984</v>
          </cell>
          <cell r="B1398" t="str">
            <v>Chumbadores</v>
          </cell>
          <cell r="C1398" t="str">
            <v>pç</v>
          </cell>
          <cell r="D1398">
            <v>0.3</v>
          </cell>
          <cell r="E1398" t="str">
            <v>kg</v>
          </cell>
        </row>
        <row r="1399">
          <cell r="A1399" t="str">
            <v>M985</v>
          </cell>
          <cell r="B1399" t="str">
            <v>Tubo plástico para purgadores</v>
          </cell>
          <cell r="C1399" t="str">
            <v>m</v>
          </cell>
          <cell r="D1399">
            <v>1</v>
          </cell>
          <cell r="E1399" t="str">
            <v>m</v>
          </cell>
        </row>
        <row r="1400">
          <cell r="A1400" t="str">
            <v>M996</v>
          </cell>
          <cell r="B1400" t="str">
            <v>Material Demolido</v>
          </cell>
          <cell r="C1400" t="str">
            <v>t</v>
          </cell>
          <cell r="D1400">
            <v>1</v>
          </cell>
          <cell r="E1400" t="str">
            <v>t</v>
          </cell>
        </row>
        <row r="1401">
          <cell r="A1401" t="str">
            <v>M997</v>
          </cell>
          <cell r="B1401" t="str">
            <v>Material Fresado</v>
          </cell>
          <cell r="C1401" t="str">
            <v>t</v>
          </cell>
          <cell r="D1401">
            <v>1</v>
          </cell>
          <cell r="E1401" t="str">
            <v>t</v>
          </cell>
        </row>
        <row r="1402">
          <cell r="A1402" t="str">
            <v>M998</v>
          </cell>
          <cell r="B1402" t="str">
            <v>Madeira</v>
          </cell>
          <cell r="C1402" t="str">
            <v>t</v>
          </cell>
          <cell r="D1402">
            <v>1</v>
          </cell>
          <cell r="E1402" t="str">
            <v>t</v>
          </cell>
        </row>
        <row r="1403">
          <cell r="A1403" t="str">
            <v>M999</v>
          </cell>
          <cell r="B1403" t="str">
            <v>Material retirado da pista</v>
          </cell>
          <cell r="C1403" t="str">
            <v>t</v>
          </cell>
          <cell r="D1403">
            <v>1</v>
          </cell>
          <cell r="E1403" t="str">
            <v>t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UT_ORIGINAL"/>
      <sheetName val="RESUMO_AUT1"/>
      <sheetName val="PROJETO"/>
      <sheetName val="Teor"/>
      <sheetName val="lista_comp"/>
      <sheetName val="Serviços"/>
      <sheetName val="Página 16"/>
      <sheetName val="QuQuant"/>
      <sheetName val="Planilha Original"/>
      <sheetName val="DADOS"/>
      <sheetName val="TransComerc_Basc10m³"/>
      <sheetName val="TapaBuraco"/>
      <sheetName val="eq"/>
      <sheetName val="mo"/>
      <sheetName val="RESUMO"/>
      <sheetName val="RELAT610"/>
      <sheetName val="PQ"/>
      <sheetName val="CARTA PROPOSTA"/>
      <sheetName val="PROJETO BR_146 (2)"/>
      <sheetName val="TABELA"/>
      <sheetName val="PLANILHA CONTRATUAL"/>
      <sheetName val="Quadro de qntd"/>
      <sheetName val="Medição"/>
      <sheetName val="FIDENS-R$mil"/>
      <sheetName val="8ª MP_BR_459"/>
      <sheetName val="8ª MP_BR-459"/>
      <sheetName val="geral"/>
      <sheetName val="Mat. Betum. - Port. 1078.15"/>
      <sheetName val="TRANSP"/>
      <sheetName val="Orçamento"/>
      <sheetName val="PT"/>
      <sheetName val="Mat"/>
      <sheetName val="PLANILHA ATUALIZADA"/>
      <sheetName val="TCB5"/>
      <sheetName val="Auxiliares"/>
      <sheetName val="PRINCIPARIS"/>
      <sheetName val="materiais civil"/>
      <sheetName val="mão de obra civil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  <pageSetUpPr fitToPage="1"/>
  </sheetPr>
  <dimension ref="A1:J26"/>
  <sheetViews>
    <sheetView showGridLines="0" zoomScale="90" zoomScaleNormal="90" workbookViewId="0">
      <selection activeCell="J22" sqref="J22"/>
    </sheetView>
  </sheetViews>
  <sheetFormatPr defaultColWidth="8.88671875" defaultRowHeight="13.2" x14ac:dyDescent="0.25"/>
  <cols>
    <col min="1" max="2" width="9.6640625" style="5" customWidth="1"/>
    <col min="3" max="3" width="11.5546875" style="5" customWidth="1"/>
    <col min="4" max="4" width="13.5546875" style="5" customWidth="1"/>
    <col min="5" max="5" width="16.44140625" style="5" customWidth="1"/>
    <col min="6" max="6" width="4.5546875" style="5" customWidth="1"/>
    <col min="7" max="7" width="20.109375" style="5" customWidth="1"/>
    <col min="8" max="8" width="17.77734375" style="5" customWidth="1"/>
    <col min="9" max="9" width="8.88671875" style="5"/>
    <col min="10" max="10" width="13.5546875" style="5" bestFit="1" customWidth="1"/>
    <col min="11" max="16384" width="8.88671875" style="5"/>
  </cols>
  <sheetData>
    <row r="1" spans="1:8" ht="13.8" thickBot="1" x14ac:dyDescent="0.3"/>
    <row r="2" spans="1:8" ht="30" customHeight="1" thickTop="1" thickBot="1" x14ac:dyDescent="0.3">
      <c r="A2" s="497" t="s">
        <v>282</v>
      </c>
      <c r="B2" s="498"/>
      <c r="C2" s="498"/>
      <c r="D2" s="498"/>
      <c r="E2" s="499"/>
      <c r="F2" s="494"/>
      <c r="G2" s="495"/>
      <c r="H2" s="496"/>
    </row>
    <row r="3" spans="1:8" ht="30" customHeight="1" thickTop="1" x14ac:dyDescent="0.25">
      <c r="A3" s="500"/>
      <c r="B3" s="501"/>
      <c r="C3" s="501"/>
      <c r="D3" s="501"/>
      <c r="E3" s="502"/>
      <c r="F3" s="494" t="s">
        <v>7830</v>
      </c>
      <c r="G3" s="495"/>
      <c r="H3" s="496"/>
    </row>
    <row r="4" spans="1:8" ht="35.25" customHeight="1" x14ac:dyDescent="0.25">
      <c r="A4" s="500" t="s">
        <v>283</v>
      </c>
      <c r="B4" s="501"/>
      <c r="C4" s="501"/>
      <c r="D4" s="501"/>
      <c r="E4" s="502"/>
      <c r="F4" s="518" t="s">
        <v>602</v>
      </c>
      <c r="G4" s="519"/>
      <c r="H4" s="67" t="s">
        <v>284</v>
      </c>
    </row>
    <row r="5" spans="1:8" ht="15" customHeight="1" x14ac:dyDescent="0.25">
      <c r="A5" s="68" t="s">
        <v>599</v>
      </c>
      <c r="B5" s="69"/>
      <c r="C5" s="69"/>
      <c r="D5" s="69"/>
      <c r="E5" s="69"/>
      <c r="F5" s="70" t="s">
        <v>277</v>
      </c>
      <c r="G5" s="71">
        <f>Orçamento!J10</f>
        <v>286795.56</v>
      </c>
      <c r="H5" s="72">
        <f>G5/G$17</f>
        <v>6.9795305573433455E-2</v>
      </c>
    </row>
    <row r="6" spans="1:8" ht="15" customHeight="1" x14ac:dyDescent="0.25">
      <c r="A6" s="258" t="s">
        <v>712</v>
      </c>
      <c r="B6" s="73"/>
      <c r="C6" s="73"/>
      <c r="D6" s="73"/>
      <c r="E6" s="73"/>
      <c r="F6" s="259"/>
      <c r="G6" s="74"/>
      <c r="H6" s="72"/>
    </row>
    <row r="7" spans="1:8" ht="15" customHeight="1" x14ac:dyDescent="0.25">
      <c r="A7" s="308" t="s">
        <v>475</v>
      </c>
      <c r="B7" s="75"/>
      <c r="C7" s="75"/>
      <c r="D7" s="75"/>
      <c r="E7" s="75"/>
      <c r="F7" s="259" t="s">
        <v>277</v>
      </c>
      <c r="G7" s="74">
        <f>Orçamento!J28</f>
        <v>184471.59</v>
      </c>
      <c r="H7" s="72">
        <f t="shared" ref="H7:H15" si="0">G7/G$17</f>
        <v>4.4893480895126583E-2</v>
      </c>
    </row>
    <row r="8" spans="1:8" ht="15" customHeight="1" x14ac:dyDescent="0.25">
      <c r="A8" s="308" t="s">
        <v>476</v>
      </c>
      <c r="B8" s="75"/>
      <c r="C8" s="75"/>
      <c r="D8" s="75"/>
      <c r="E8" s="75"/>
      <c r="F8" s="259" t="s">
        <v>277</v>
      </c>
      <c r="G8" s="74">
        <f>Orçamento!J36</f>
        <v>93028.28</v>
      </c>
      <c r="H8" s="72">
        <f t="shared" si="0"/>
        <v>2.2639601636688267E-2</v>
      </c>
    </row>
    <row r="9" spans="1:8" ht="15" customHeight="1" x14ac:dyDescent="0.25">
      <c r="A9" s="308" t="s">
        <v>285</v>
      </c>
      <c r="B9" s="75"/>
      <c r="C9" s="75"/>
      <c r="D9" s="75"/>
      <c r="E9" s="75"/>
      <c r="F9" s="259" t="s">
        <v>277</v>
      </c>
      <c r="G9" s="74">
        <f>Orçamento!J61</f>
        <v>1396983.2899999998</v>
      </c>
      <c r="H9" s="72">
        <f t="shared" si="0"/>
        <v>0.3399734487051696</v>
      </c>
    </row>
    <row r="10" spans="1:8" ht="15" customHeight="1" x14ac:dyDescent="0.25">
      <c r="A10" s="308" t="s">
        <v>615</v>
      </c>
      <c r="B10" s="75"/>
      <c r="C10" s="75"/>
      <c r="D10" s="75"/>
      <c r="E10" s="75"/>
      <c r="F10" s="259" t="s">
        <v>277</v>
      </c>
      <c r="G10" s="74">
        <f>Orçamento!J77</f>
        <v>1188342.8500000001</v>
      </c>
      <c r="H10" s="72">
        <f t="shared" si="0"/>
        <v>0.28919817427353056</v>
      </c>
    </row>
    <row r="11" spans="1:8" ht="15" customHeight="1" x14ac:dyDescent="0.25">
      <c r="A11" s="308" t="s">
        <v>514</v>
      </c>
      <c r="B11" s="75"/>
      <c r="C11" s="75"/>
      <c r="D11" s="75"/>
      <c r="E11" s="75"/>
      <c r="F11" s="259" t="s">
        <v>277</v>
      </c>
      <c r="G11" s="74">
        <f>Orçamento!J85</f>
        <v>127069.95000000001</v>
      </c>
      <c r="H11" s="72">
        <f t="shared" si="0"/>
        <v>3.0924070056910613E-2</v>
      </c>
    </row>
    <row r="12" spans="1:8" ht="15" customHeight="1" x14ac:dyDescent="0.25">
      <c r="A12" s="308" t="s">
        <v>770</v>
      </c>
      <c r="B12" s="75"/>
      <c r="C12" s="75"/>
      <c r="D12" s="75"/>
      <c r="E12" s="75"/>
      <c r="F12" s="259" t="s">
        <v>277</v>
      </c>
      <c r="G12" s="74">
        <f>Orçamento!J94</f>
        <v>25586.629999999997</v>
      </c>
      <c r="H12" s="72">
        <f t="shared" ref="H12" si="1">G12/G$17</f>
        <v>6.2268281260852831E-3</v>
      </c>
    </row>
    <row r="13" spans="1:8" ht="15" customHeight="1" x14ac:dyDescent="0.25">
      <c r="A13" s="308" t="s">
        <v>704</v>
      </c>
      <c r="B13" s="75"/>
      <c r="C13" s="75"/>
      <c r="D13" s="75"/>
      <c r="E13" s="75"/>
      <c r="F13" s="259" t="s">
        <v>277</v>
      </c>
      <c r="G13" s="74">
        <f>Orçamento!J102</f>
        <v>218345.5</v>
      </c>
      <c r="H13" s="72">
        <f t="shared" ref="H13" si="2">G13/G$17</f>
        <v>5.313712281000485E-2</v>
      </c>
    </row>
    <row r="14" spans="1:8" ht="15" customHeight="1" x14ac:dyDescent="0.25">
      <c r="A14" s="308" t="s">
        <v>746</v>
      </c>
      <c r="B14" s="75"/>
      <c r="C14" s="75"/>
      <c r="D14" s="75"/>
      <c r="E14" s="75"/>
      <c r="F14" s="259" t="s">
        <v>277</v>
      </c>
      <c r="G14" s="74">
        <f>Orçamento!J107</f>
        <v>71534.86</v>
      </c>
      <c r="H14" s="72">
        <f t="shared" ref="H14" si="3">G14/G$17</f>
        <v>1.740890763041374E-2</v>
      </c>
    </row>
    <row r="15" spans="1:8" ht="15" customHeight="1" x14ac:dyDescent="0.25">
      <c r="A15" s="308" t="s">
        <v>672</v>
      </c>
      <c r="B15" s="75"/>
      <c r="C15" s="75"/>
      <c r="D15" s="75"/>
      <c r="E15" s="75"/>
      <c r="F15" s="259" t="s">
        <v>277</v>
      </c>
      <c r="G15" s="74">
        <f>Orçamento!J114</f>
        <v>299981.3</v>
      </c>
      <c r="H15" s="72">
        <f t="shared" si="0"/>
        <v>7.3004221194413924E-2</v>
      </c>
    </row>
    <row r="16" spans="1:8" ht="15" customHeight="1" x14ac:dyDescent="0.25">
      <c r="A16" s="309" t="s">
        <v>600</v>
      </c>
      <c r="B16" s="73"/>
      <c r="C16" s="73"/>
      <c r="D16" s="73"/>
      <c r="E16" s="73"/>
      <c r="F16" s="259" t="s">
        <v>277</v>
      </c>
      <c r="G16" s="74">
        <f>Orçamento!J120</f>
        <v>216955.46</v>
      </c>
      <c r="H16" s="72">
        <f t="shared" ref="H16" si="4">G16/G$17</f>
        <v>5.2798839098223201E-2</v>
      </c>
    </row>
    <row r="17" spans="1:10" ht="15" customHeight="1" thickBot="1" x14ac:dyDescent="0.3">
      <c r="A17" s="520" t="s">
        <v>286</v>
      </c>
      <c r="B17" s="521"/>
      <c r="C17" s="521"/>
      <c r="D17" s="521"/>
      <c r="E17" s="522"/>
      <c r="F17" s="76" t="s">
        <v>277</v>
      </c>
      <c r="G17" s="77">
        <f>SUM(G5:G16)</f>
        <v>4109095.2699999996</v>
      </c>
      <c r="H17" s="78">
        <f>G17/G$17</f>
        <v>1</v>
      </c>
      <c r="J17" s="36">
        <f>G17-Orçamento!J122</f>
        <v>0</v>
      </c>
    </row>
    <row r="18" spans="1:10" ht="23.25" customHeight="1" thickTop="1" x14ac:dyDescent="0.25">
      <c r="A18" s="523" t="s">
        <v>604</v>
      </c>
      <c r="B18" s="524"/>
      <c r="C18" s="524"/>
      <c r="D18" s="524"/>
      <c r="E18" s="525"/>
      <c r="F18" s="528" t="s">
        <v>287</v>
      </c>
      <c r="G18" s="524"/>
      <c r="H18" s="529"/>
      <c r="J18" s="36">
        <f>G17/50</f>
        <v>82181.905399999989</v>
      </c>
    </row>
    <row r="19" spans="1:10" ht="23.25" customHeight="1" x14ac:dyDescent="0.25">
      <c r="A19" s="526"/>
      <c r="B19" s="507"/>
      <c r="C19" s="507"/>
      <c r="D19" s="507"/>
      <c r="E19" s="527"/>
      <c r="F19" s="506"/>
      <c r="G19" s="507"/>
      <c r="H19" s="508"/>
    </row>
    <row r="20" spans="1:10" ht="23.25" customHeight="1" x14ac:dyDescent="0.25">
      <c r="A20" s="79" t="s">
        <v>288</v>
      </c>
      <c r="B20" s="533" t="s">
        <v>690</v>
      </c>
      <c r="C20" s="533"/>
      <c r="D20" s="533"/>
      <c r="E20" s="534"/>
      <c r="F20" s="503" t="s">
        <v>289</v>
      </c>
      <c r="G20" s="504"/>
      <c r="H20" s="505"/>
    </row>
    <row r="21" spans="1:10" ht="23.25" customHeight="1" x14ac:dyDescent="0.25">
      <c r="A21" s="79" t="s">
        <v>428</v>
      </c>
      <c r="B21" s="80" t="s">
        <v>691</v>
      </c>
      <c r="C21" s="80"/>
      <c r="D21" s="80"/>
      <c r="E21" s="81"/>
      <c r="F21" s="506"/>
      <c r="G21" s="507"/>
      <c r="H21" s="508"/>
    </row>
    <row r="22" spans="1:10" ht="23.25" customHeight="1" x14ac:dyDescent="0.25">
      <c r="A22" s="79" t="s">
        <v>429</v>
      </c>
      <c r="B22" s="80" t="s">
        <v>692</v>
      </c>
      <c r="C22" s="80"/>
      <c r="D22" s="80"/>
      <c r="E22" s="81"/>
      <c r="F22" s="509"/>
      <c r="G22" s="510"/>
      <c r="H22" s="511"/>
    </row>
    <row r="23" spans="1:10" ht="30" customHeight="1" x14ac:dyDescent="0.25">
      <c r="A23" s="79" t="s">
        <v>290</v>
      </c>
      <c r="B23" s="530" t="s">
        <v>693</v>
      </c>
      <c r="C23" s="531"/>
      <c r="D23" s="531"/>
      <c r="E23" s="532"/>
      <c r="F23" s="512"/>
      <c r="G23" s="513"/>
      <c r="H23" s="514"/>
    </row>
    <row r="24" spans="1:10" ht="23.25" customHeight="1" x14ac:dyDescent="0.25">
      <c r="A24" s="79" t="s">
        <v>291</v>
      </c>
      <c r="B24" s="80" t="s">
        <v>694</v>
      </c>
      <c r="D24" s="82" t="s">
        <v>292</v>
      </c>
      <c r="E24" s="83" t="s">
        <v>603</v>
      </c>
      <c r="F24" s="512"/>
      <c r="G24" s="513"/>
      <c r="H24" s="514"/>
    </row>
    <row r="25" spans="1:10" ht="23.25" customHeight="1" thickBot="1" x14ac:dyDescent="0.3">
      <c r="A25" s="84" t="s">
        <v>293</v>
      </c>
      <c r="B25" s="85">
        <f>BDI!D19/100</f>
        <v>0.20600000000000002</v>
      </c>
      <c r="C25" s="86"/>
      <c r="D25" s="86" t="s">
        <v>420</v>
      </c>
      <c r="E25" s="85">
        <f>BDI!D35/100</f>
        <v>0.11849999999999999</v>
      </c>
      <c r="F25" s="515"/>
      <c r="G25" s="516"/>
      <c r="H25" s="517"/>
    </row>
    <row r="26" spans="1:10" ht="13.8" thickTop="1" x14ac:dyDescent="0.25"/>
  </sheetData>
  <mergeCells count="12">
    <mergeCell ref="F2:H2"/>
    <mergeCell ref="A2:E3"/>
    <mergeCell ref="F3:H3"/>
    <mergeCell ref="F20:H21"/>
    <mergeCell ref="F22:H25"/>
    <mergeCell ref="A4:E4"/>
    <mergeCell ref="F4:G4"/>
    <mergeCell ref="A17:E17"/>
    <mergeCell ref="A18:E19"/>
    <mergeCell ref="F18:H19"/>
    <mergeCell ref="B23:E23"/>
    <mergeCell ref="B20:E20"/>
  </mergeCells>
  <pageMargins left="0.78740157480314965" right="0.47244094488188981" top="0.78740157480314965" bottom="0.59055118110236227" header="0.51181102362204722" footer="0.51181102362204722"/>
  <pageSetup paperSize="9" scale="9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70C0"/>
  </sheetPr>
  <dimension ref="A1:M143"/>
  <sheetViews>
    <sheetView showGridLines="0" tabSelected="1" view="pageBreakPreview" zoomScaleNormal="100" zoomScaleSheetLayoutView="100" workbookViewId="0">
      <pane ySplit="6" topLeftCell="A7" activePane="bottomLeft" state="frozen"/>
      <selection activeCell="M8" sqref="M8"/>
      <selection pane="bottomLeft" activeCell="C14" sqref="C14"/>
    </sheetView>
  </sheetViews>
  <sheetFormatPr defaultColWidth="8.88671875" defaultRowHeight="13.2" x14ac:dyDescent="0.25"/>
  <cols>
    <col min="1" max="1" width="6.6640625" style="5" customWidth="1"/>
    <col min="2" max="2" width="7.6640625" style="5" customWidth="1"/>
    <col min="3" max="3" width="68.44140625" style="5" customWidth="1"/>
    <col min="4" max="4" width="11.6640625" style="5" customWidth="1"/>
    <col min="5" max="6" width="7.6640625" style="5" customWidth="1"/>
    <col min="7" max="7" width="13.6640625" style="36" customWidth="1"/>
    <col min="8" max="9" width="12.109375" style="5" customWidth="1"/>
    <col min="10" max="10" width="14.33203125" style="5" customWidth="1"/>
    <col min="11" max="11" width="11.6640625" style="5" bestFit="1" customWidth="1"/>
    <col min="12" max="12" width="14.109375" style="5" bestFit="1" customWidth="1"/>
    <col min="13" max="13" width="10.109375" style="5" bestFit="1" customWidth="1"/>
    <col min="14" max="16384" width="8.88671875" style="5"/>
  </cols>
  <sheetData>
    <row r="1" spans="1:13" ht="15.75" customHeight="1" x14ac:dyDescent="0.25">
      <c r="A1" s="3" t="str">
        <f>"OBRA: "&amp;UPPER(Resumo!$B$20)</f>
        <v>OBRA: PONTE RIO CRIXÁS MIRIM</v>
      </c>
      <c r="B1" s="4"/>
      <c r="C1" s="4"/>
      <c r="D1" s="541" t="s">
        <v>222</v>
      </c>
      <c r="E1" s="542"/>
      <c r="F1" s="543"/>
      <c r="G1" s="541" t="s">
        <v>605</v>
      </c>
      <c r="H1" s="542"/>
      <c r="I1" s="542"/>
      <c r="J1" s="543"/>
    </row>
    <row r="2" spans="1:13" ht="15.75" customHeight="1" x14ac:dyDescent="0.25">
      <c r="A2" s="6" t="str">
        <f>"RODOVIA: "&amp;UPPER(Resumo!$B$21)</f>
        <v>RODOVIA: GO-347</v>
      </c>
      <c r="B2" s="7"/>
      <c r="C2" s="7"/>
      <c r="D2" s="544" t="s">
        <v>223</v>
      </c>
      <c r="E2" s="545"/>
      <c r="F2" s="546"/>
      <c r="G2" s="544" t="s">
        <v>224</v>
      </c>
      <c r="H2" s="545"/>
      <c r="I2" s="545"/>
      <c r="J2" s="546"/>
    </row>
    <row r="3" spans="1:13" ht="15.75" customHeight="1" x14ac:dyDescent="0.25">
      <c r="A3" s="6" t="str">
        <f>"TRECHO: "&amp;UPPER(Resumo!$B$22)</f>
        <v>TRECHO: MOZARLÂNDIA – CRIXÁS</v>
      </c>
      <c r="B3" s="7"/>
      <c r="C3" s="7"/>
      <c r="D3" s="8" t="s">
        <v>225</v>
      </c>
      <c r="E3" s="9"/>
      <c r="F3" s="10">
        <f>BDI!D19/100</f>
        <v>0.20600000000000002</v>
      </c>
      <c r="G3" s="544" t="s">
        <v>640</v>
      </c>
      <c r="H3" s="545"/>
      <c r="I3" s="545"/>
      <c r="J3" s="546"/>
    </row>
    <row r="4" spans="1:13" ht="15.75" customHeight="1" x14ac:dyDescent="0.25">
      <c r="A4" s="535" t="str">
        <f>"COORDENADAS: "&amp;UPPER(Resumo!$B$23)</f>
        <v>COORDENADAS: -14º41'24,92'' / -50º11'05.14''</v>
      </c>
      <c r="B4" s="536"/>
      <c r="C4" s="537"/>
      <c r="D4" s="11" t="s">
        <v>421</v>
      </c>
      <c r="E4" s="12"/>
      <c r="F4" s="13">
        <f>BDI!D35/100</f>
        <v>0.11849999999999999</v>
      </c>
      <c r="G4" s="538" t="s">
        <v>7829</v>
      </c>
      <c r="H4" s="539"/>
      <c r="I4" s="539"/>
      <c r="J4" s="540"/>
    </row>
    <row r="5" spans="1:13" ht="12.6" customHeight="1" x14ac:dyDescent="0.25">
      <c r="A5" s="549" t="s">
        <v>226</v>
      </c>
      <c r="B5" s="549" t="s">
        <v>214</v>
      </c>
      <c r="C5" s="554" t="s">
        <v>228</v>
      </c>
      <c r="D5" s="554" t="s">
        <v>229</v>
      </c>
      <c r="E5" s="554" t="s">
        <v>59</v>
      </c>
      <c r="F5" s="554" t="s">
        <v>230</v>
      </c>
      <c r="G5" s="547" t="s">
        <v>231</v>
      </c>
      <c r="H5" s="549" t="s">
        <v>232</v>
      </c>
      <c r="I5" s="549" t="s">
        <v>233</v>
      </c>
      <c r="J5" s="551" t="s">
        <v>234</v>
      </c>
    </row>
    <row r="6" spans="1:13" ht="12.6" customHeight="1" x14ac:dyDescent="0.25">
      <c r="A6" s="553"/>
      <c r="B6" s="553"/>
      <c r="C6" s="555"/>
      <c r="D6" s="556"/>
      <c r="E6" s="555"/>
      <c r="F6" s="555"/>
      <c r="G6" s="548"/>
      <c r="H6" s="550"/>
      <c r="I6" s="550"/>
      <c r="J6" s="552"/>
    </row>
    <row r="7" spans="1:13" ht="15.75" customHeight="1" x14ac:dyDescent="0.25">
      <c r="A7" s="14">
        <v>1</v>
      </c>
      <c r="B7" s="14"/>
      <c r="C7" s="15" t="s">
        <v>82</v>
      </c>
      <c r="D7" s="16"/>
      <c r="E7" s="17" t="s">
        <v>235</v>
      </c>
      <c r="F7" s="18"/>
      <c r="G7" s="19"/>
      <c r="H7" s="20"/>
      <c r="I7" s="21"/>
      <c r="J7" s="22"/>
    </row>
    <row r="8" spans="1:13" ht="15.75" customHeight="1" x14ac:dyDescent="0.25">
      <c r="A8" s="23" t="s">
        <v>236</v>
      </c>
      <c r="B8" s="23">
        <v>42290</v>
      </c>
      <c r="C8" s="24" t="s">
        <v>673</v>
      </c>
      <c r="D8" s="23"/>
      <c r="E8" s="25"/>
      <c r="F8" s="23" t="s">
        <v>238</v>
      </c>
      <c r="G8" s="378">
        <v>1</v>
      </c>
      <c r="H8" s="135">
        <f>I8/(1+F$3)</f>
        <v>173713.16749585405</v>
      </c>
      <c r="I8" s="26">
        <f>VLOOKUP(B8,'T-247 +SICRO'!A:D,4,0)</f>
        <v>209498.08</v>
      </c>
      <c r="J8" s="27">
        <f>TRUNC(G8*I8,2)</f>
        <v>209498.08</v>
      </c>
      <c r="L8" s="36">
        <f>J8/8</f>
        <v>26187.26</v>
      </c>
      <c r="M8" s="491">
        <f>L8/J10</f>
        <v>9.1309851519319196E-2</v>
      </c>
    </row>
    <row r="9" spans="1:13" ht="15.75" customHeight="1" x14ac:dyDescent="0.25">
      <c r="A9" s="23" t="s">
        <v>239</v>
      </c>
      <c r="B9" s="23">
        <v>42301</v>
      </c>
      <c r="C9" s="24" t="s">
        <v>674</v>
      </c>
      <c r="D9" s="23"/>
      <c r="E9" s="25"/>
      <c r="F9" s="23" t="s">
        <v>238</v>
      </c>
      <c r="G9" s="393">
        <v>1</v>
      </c>
      <c r="H9" s="135">
        <f>I9/(1+F$3)</f>
        <v>64094.1</v>
      </c>
      <c r="I9" s="26">
        <f>MOBI!J53</f>
        <v>77297.484599999996</v>
      </c>
      <c r="J9" s="27">
        <f t="shared" ref="J9" si="0">TRUNC(G9*I9,2)</f>
        <v>77297.48</v>
      </c>
      <c r="L9" s="5">
        <f>J9/2</f>
        <v>38648.74</v>
      </c>
    </row>
    <row r="10" spans="1:13" ht="15.75" customHeight="1" x14ac:dyDescent="0.25">
      <c r="A10" s="28"/>
      <c r="B10" s="28"/>
      <c r="C10" s="29" t="s">
        <v>240</v>
      </c>
      <c r="D10" s="28"/>
      <c r="E10" s="30"/>
      <c r="F10" s="28"/>
      <c r="G10" s="392"/>
      <c r="H10" s="31"/>
      <c r="I10" s="32"/>
      <c r="J10" s="33">
        <f>SUM(J8:J9)</f>
        <v>286795.56</v>
      </c>
      <c r="K10" s="36">
        <f>J10</f>
        <v>286795.56</v>
      </c>
      <c r="L10" s="36">
        <f>SUM(L8:L9)</f>
        <v>64836</v>
      </c>
      <c r="M10" s="491">
        <f>L10/J10</f>
        <v>0.22607044544204241</v>
      </c>
    </row>
    <row r="11" spans="1:13" ht="15.75" customHeight="1" x14ac:dyDescent="0.25">
      <c r="A11" s="23"/>
      <c r="B11" s="46"/>
      <c r="C11" s="178"/>
      <c r="D11" s="241"/>
      <c r="E11" s="202"/>
      <c r="F11" s="49"/>
      <c r="G11" s="391"/>
      <c r="H11" s="45"/>
      <c r="I11" s="26"/>
      <c r="J11" s="27"/>
    </row>
    <row r="12" spans="1:13" ht="15.75" customHeight="1" x14ac:dyDescent="0.25">
      <c r="A12" s="37">
        <v>2</v>
      </c>
      <c r="B12" s="23"/>
      <c r="C12" s="239" t="s">
        <v>689</v>
      </c>
      <c r="D12" s="23"/>
      <c r="E12" s="25"/>
      <c r="F12" s="23"/>
      <c r="G12" s="378"/>
      <c r="H12" s="135"/>
      <c r="I12" s="34"/>
      <c r="J12" s="35"/>
    </row>
    <row r="13" spans="1:13" ht="15.75" customHeight="1" x14ac:dyDescent="0.25">
      <c r="A13" s="37" t="s">
        <v>241</v>
      </c>
      <c r="B13" s="37"/>
      <c r="C13" s="239" t="s">
        <v>432</v>
      </c>
      <c r="D13" s="38"/>
      <c r="E13" s="255"/>
      <c r="F13" s="23"/>
      <c r="G13" s="378"/>
      <c r="H13" s="135"/>
      <c r="I13" s="34"/>
      <c r="J13" s="35"/>
    </row>
    <row r="14" spans="1:13" ht="15.75" customHeight="1" x14ac:dyDescent="0.25">
      <c r="A14" s="37" t="s">
        <v>242</v>
      </c>
      <c r="B14" s="254"/>
      <c r="C14" s="240" t="s">
        <v>433</v>
      </c>
      <c r="D14" s="241"/>
      <c r="E14" s="242"/>
      <c r="F14" s="254"/>
      <c r="G14" s="39"/>
      <c r="H14" s="39"/>
      <c r="I14" s="26"/>
      <c r="J14" s="27"/>
    </row>
    <row r="15" spans="1:13" x14ac:dyDescent="0.25">
      <c r="A15" s="23" t="s">
        <v>707</v>
      </c>
      <c r="B15" s="254" t="s">
        <v>773</v>
      </c>
      <c r="C15" s="256" t="s">
        <v>774</v>
      </c>
      <c r="D15" s="296"/>
      <c r="E15" s="242"/>
      <c r="F15" s="23" t="s">
        <v>93</v>
      </c>
      <c r="G15" s="379">
        <v>360</v>
      </c>
      <c r="H15" s="39">
        <f>Composições!$I$59</f>
        <v>196</v>
      </c>
      <c r="I15" s="26">
        <f t="shared" ref="I15:I17" si="1">TRUNC(H15*(1+$F$3),2)</f>
        <v>236.37</v>
      </c>
      <c r="J15" s="27">
        <f>TRUNC(G15*I15,2)</f>
        <v>85093.2</v>
      </c>
    </row>
    <row r="16" spans="1:13" x14ac:dyDescent="0.25">
      <c r="A16" s="23" t="s">
        <v>538</v>
      </c>
      <c r="B16" s="254">
        <v>2306248</v>
      </c>
      <c r="C16" s="256" t="s">
        <v>714</v>
      </c>
      <c r="D16" s="296"/>
      <c r="E16" s="242"/>
      <c r="F16" s="23" t="s">
        <v>2</v>
      </c>
      <c r="G16" s="390">
        <f>0.35*0.35*1*24</f>
        <v>2.9399999999999995</v>
      </c>
      <c r="H16" s="39">
        <f>Composições!$I$29</f>
        <v>513.75</v>
      </c>
      <c r="I16" s="26">
        <f t="shared" si="1"/>
        <v>619.58000000000004</v>
      </c>
      <c r="J16" s="27">
        <f t="shared" ref="J16:J17" si="2">TRUNC(G16*I16,2)</f>
        <v>1821.56</v>
      </c>
    </row>
    <row r="17" spans="1:11" x14ac:dyDescent="0.25">
      <c r="A17" s="23" t="s">
        <v>539</v>
      </c>
      <c r="B17" s="374">
        <v>2306017</v>
      </c>
      <c r="C17" s="375" t="s">
        <v>678</v>
      </c>
      <c r="D17" s="376"/>
      <c r="E17" s="377"/>
      <c r="F17" s="272" t="s">
        <v>93</v>
      </c>
      <c r="G17" s="390">
        <f>0.35*4*24</f>
        <v>33.599999999999994</v>
      </c>
      <c r="H17" s="39">
        <f>Composições!I407</f>
        <v>41.165599999999998</v>
      </c>
      <c r="I17" s="26">
        <f t="shared" si="1"/>
        <v>49.64</v>
      </c>
      <c r="J17" s="27">
        <f t="shared" si="2"/>
        <v>1667.9</v>
      </c>
    </row>
    <row r="18" spans="1:11" ht="15.75" customHeight="1" x14ac:dyDescent="0.25">
      <c r="A18" s="28"/>
      <c r="B18" s="28"/>
      <c r="C18" s="29" t="s">
        <v>434</v>
      </c>
      <c r="D18" s="28"/>
      <c r="E18" s="30"/>
      <c r="F18" s="28"/>
      <c r="G18" s="392"/>
      <c r="H18" s="31"/>
      <c r="I18" s="32"/>
      <c r="J18" s="33">
        <f>SUM(J15:J17)</f>
        <v>88582.659999999989</v>
      </c>
    </row>
    <row r="19" spans="1:11" ht="15.75" customHeight="1" x14ac:dyDescent="0.25">
      <c r="A19" s="37"/>
      <c r="B19" s="254"/>
      <c r="C19" s="40"/>
      <c r="D19" s="241"/>
      <c r="E19" s="242"/>
      <c r="F19" s="23"/>
      <c r="G19" s="379"/>
      <c r="H19" s="39"/>
      <c r="I19" s="26"/>
      <c r="J19" s="27"/>
    </row>
    <row r="20" spans="1:11" ht="15.75" customHeight="1" x14ac:dyDescent="0.25">
      <c r="A20" s="37" t="s">
        <v>243</v>
      </c>
      <c r="B20" s="23"/>
      <c r="C20" s="239" t="s">
        <v>592</v>
      </c>
      <c r="D20" s="38"/>
      <c r="E20" s="255"/>
      <c r="F20" s="23"/>
      <c r="G20" s="378"/>
      <c r="H20" s="135"/>
      <c r="I20" s="42"/>
      <c r="J20" s="43"/>
    </row>
    <row r="21" spans="1:11" ht="15.75" customHeight="1" x14ac:dyDescent="0.25">
      <c r="A21" s="23" t="s">
        <v>422</v>
      </c>
      <c r="B21" s="254">
        <v>45020</v>
      </c>
      <c r="C21" s="256" t="s">
        <v>618</v>
      </c>
      <c r="D21" s="241"/>
      <c r="E21" s="242"/>
      <c r="F21" s="254" t="s">
        <v>2</v>
      </c>
      <c r="G21" s="135">
        <v>136.16</v>
      </c>
      <c r="H21" s="135">
        <f>I21/(1+F$3)</f>
        <v>6.8242122719734661</v>
      </c>
      <c r="I21" s="26">
        <f>VLOOKUP(B21,'T-247 +SICRO'!A:D,4,0)</f>
        <v>8.23</v>
      </c>
      <c r="J21" s="27">
        <f t="shared" ref="J21" si="3">TRUNC(G21*I21,2)</f>
        <v>1120.5899999999999</v>
      </c>
    </row>
    <row r="22" spans="1:11" ht="15.75" customHeight="1" x14ac:dyDescent="0.25">
      <c r="A22" s="23" t="s">
        <v>540</v>
      </c>
      <c r="B22" s="254">
        <v>45050</v>
      </c>
      <c r="C22" s="256" t="s">
        <v>619</v>
      </c>
      <c r="D22" s="241"/>
      <c r="E22" s="255"/>
      <c r="F22" s="23" t="s">
        <v>2</v>
      </c>
      <c r="G22" s="378">
        <v>3.89</v>
      </c>
      <c r="H22" s="135">
        <f>I22/(1+F$3)</f>
        <v>433.72305140961862</v>
      </c>
      <c r="I22" s="26">
        <f>VLOOKUP(B22,'T-247 +SICRO'!A:D,4,0)</f>
        <v>523.07000000000005</v>
      </c>
      <c r="J22" s="27">
        <f t="shared" ref="J22:J25" si="4">TRUNC(G22*I22,2)</f>
        <v>2034.74</v>
      </c>
    </row>
    <row r="23" spans="1:11" ht="15.75" customHeight="1" x14ac:dyDescent="0.25">
      <c r="A23" s="23" t="s">
        <v>541</v>
      </c>
      <c r="B23" s="453">
        <v>45166</v>
      </c>
      <c r="C23" s="256" t="s">
        <v>620</v>
      </c>
      <c r="D23" s="241"/>
      <c r="E23" s="242"/>
      <c r="F23" s="23" t="s">
        <v>2</v>
      </c>
      <c r="G23" s="379">
        <v>56.83</v>
      </c>
      <c r="H23" s="135">
        <f>I23/(1+F$3)</f>
        <v>500.19900497512441</v>
      </c>
      <c r="I23" s="26">
        <f>VLOOKUP(B23,'T-247 +SICRO'!A:D,4,0)</f>
        <v>603.24</v>
      </c>
      <c r="J23" s="27">
        <f t="shared" si="4"/>
        <v>34282.120000000003</v>
      </c>
    </row>
    <row r="24" spans="1:11" ht="15.75" customHeight="1" x14ac:dyDescent="0.25">
      <c r="A24" s="23" t="s">
        <v>542</v>
      </c>
      <c r="B24" s="453">
        <v>45155</v>
      </c>
      <c r="C24" s="256" t="s">
        <v>621</v>
      </c>
      <c r="D24" s="241"/>
      <c r="E24" s="242"/>
      <c r="F24" s="23" t="s">
        <v>48</v>
      </c>
      <c r="G24" s="379">
        <v>3595</v>
      </c>
      <c r="H24" s="135">
        <f>I24/(1+F$3)</f>
        <v>11.716417910447761</v>
      </c>
      <c r="I24" s="26">
        <f>VLOOKUP(B24,'T-247 +SICRO'!A:D,4,0)</f>
        <v>14.13</v>
      </c>
      <c r="J24" s="27">
        <f t="shared" si="4"/>
        <v>50797.35</v>
      </c>
    </row>
    <row r="25" spans="1:11" ht="15.75" customHeight="1" x14ac:dyDescent="0.25">
      <c r="A25" s="23" t="s">
        <v>675</v>
      </c>
      <c r="B25" s="453">
        <v>45145</v>
      </c>
      <c r="C25" s="180" t="s">
        <v>622</v>
      </c>
      <c r="D25" s="241"/>
      <c r="E25" s="242"/>
      <c r="F25" s="23" t="s">
        <v>84</v>
      </c>
      <c r="G25" s="379">
        <v>82.56</v>
      </c>
      <c r="H25" s="135">
        <f>I25/(1+F$3)</f>
        <v>76.873963515754554</v>
      </c>
      <c r="I25" s="26">
        <f>VLOOKUP(B25,'T-247 +SICRO'!A:D,4,0)</f>
        <v>92.71</v>
      </c>
      <c r="J25" s="27">
        <f t="shared" si="4"/>
        <v>7654.13</v>
      </c>
    </row>
    <row r="26" spans="1:11" ht="15.75" customHeight="1" x14ac:dyDescent="0.25">
      <c r="A26" s="28"/>
      <c r="B26" s="28"/>
      <c r="C26" s="29" t="s">
        <v>593</v>
      </c>
      <c r="D26" s="28"/>
      <c r="E26" s="30"/>
      <c r="F26" s="28"/>
      <c r="G26" s="392"/>
      <c r="H26" s="31"/>
      <c r="I26" s="32"/>
      <c r="J26" s="33">
        <f>SUM(J21:J25)</f>
        <v>95888.930000000008</v>
      </c>
    </row>
    <row r="27" spans="1:11" ht="15.75" customHeight="1" x14ac:dyDescent="0.25">
      <c r="A27" s="37"/>
      <c r="B27" s="254"/>
      <c r="C27" s="40"/>
      <c r="D27" s="241"/>
      <c r="E27" s="242"/>
      <c r="F27" s="23"/>
      <c r="G27" s="379"/>
      <c r="H27" s="39"/>
      <c r="I27" s="26"/>
      <c r="J27" s="27"/>
    </row>
    <row r="28" spans="1:11" ht="15.75" customHeight="1" x14ac:dyDescent="0.25">
      <c r="A28" s="28"/>
      <c r="B28" s="28"/>
      <c r="C28" s="29" t="s">
        <v>435</v>
      </c>
      <c r="D28" s="28"/>
      <c r="E28" s="30"/>
      <c r="F28" s="28"/>
      <c r="G28" s="392"/>
      <c r="H28" s="31"/>
      <c r="I28" s="32"/>
      <c r="J28" s="33">
        <f>J18+J26</f>
        <v>184471.59</v>
      </c>
      <c r="K28" s="36">
        <f>J28</f>
        <v>184471.59</v>
      </c>
    </row>
    <row r="29" spans="1:11" ht="15.75" customHeight="1" x14ac:dyDescent="0.25">
      <c r="A29" s="23"/>
      <c r="B29" s="23"/>
      <c r="C29" s="41"/>
      <c r="D29" s="38"/>
      <c r="E29" s="255"/>
      <c r="F29" s="23"/>
      <c r="G29" s="378"/>
      <c r="H29" s="135"/>
      <c r="I29" s="42"/>
      <c r="J29" s="43"/>
    </row>
    <row r="30" spans="1:11" ht="15.75" customHeight="1" x14ac:dyDescent="0.25">
      <c r="A30" s="37" t="s">
        <v>244</v>
      </c>
      <c r="B30" s="37"/>
      <c r="C30" s="239" t="s">
        <v>436</v>
      </c>
      <c r="D30" s="38"/>
      <c r="E30" s="255"/>
      <c r="F30" s="23"/>
      <c r="G30" s="378"/>
      <c r="H30" s="135"/>
      <c r="I30" s="34"/>
      <c r="J30" s="35"/>
    </row>
    <row r="31" spans="1:11" ht="15.75" customHeight="1" x14ac:dyDescent="0.25">
      <c r="A31" s="37" t="s">
        <v>245</v>
      </c>
      <c r="B31" s="254"/>
      <c r="C31" s="240" t="s">
        <v>594</v>
      </c>
      <c r="D31" s="241"/>
      <c r="E31" s="242"/>
      <c r="F31" s="254"/>
      <c r="G31" s="135"/>
      <c r="H31" s="39"/>
      <c r="I31" s="26"/>
      <c r="J31" s="27"/>
    </row>
    <row r="32" spans="1:11" ht="15.75" customHeight="1" x14ac:dyDescent="0.25">
      <c r="A32" s="23" t="s">
        <v>423</v>
      </c>
      <c r="B32" s="453">
        <v>45166</v>
      </c>
      <c r="C32" s="256" t="s">
        <v>620</v>
      </c>
      <c r="D32" s="241"/>
      <c r="E32" s="242"/>
      <c r="F32" s="23" t="s">
        <v>2</v>
      </c>
      <c r="G32" s="379">
        <v>23.37</v>
      </c>
      <c r="H32" s="135">
        <f>I32/(1+F$3)</f>
        <v>500.19900497512441</v>
      </c>
      <c r="I32" s="26">
        <f>VLOOKUP(B32,'T-247 +SICRO'!A:D,4,0)</f>
        <v>603.24</v>
      </c>
      <c r="J32" s="27">
        <f t="shared" ref="J32:J35" si="5">TRUNC(G32*I32,2)</f>
        <v>14097.71</v>
      </c>
    </row>
    <row r="33" spans="1:10" ht="15.75" customHeight="1" x14ac:dyDescent="0.25">
      <c r="A33" s="23" t="s">
        <v>424</v>
      </c>
      <c r="B33" s="453">
        <v>45155</v>
      </c>
      <c r="C33" s="256" t="s">
        <v>623</v>
      </c>
      <c r="D33" s="241"/>
      <c r="E33" s="242"/>
      <c r="F33" s="23" t="s">
        <v>48</v>
      </c>
      <c r="G33" s="379">
        <v>4370</v>
      </c>
      <c r="H33" s="135">
        <f>I33/(1+F$3)</f>
        <v>11.716417910447761</v>
      </c>
      <c r="I33" s="26">
        <f>VLOOKUP(B33,'T-247 +SICRO'!A:D,4,0)</f>
        <v>14.13</v>
      </c>
      <c r="J33" s="27">
        <f t="shared" si="5"/>
        <v>61748.1</v>
      </c>
    </row>
    <row r="34" spans="1:10" ht="15.75" customHeight="1" x14ac:dyDescent="0.25">
      <c r="A34" s="23" t="s">
        <v>543</v>
      </c>
      <c r="B34" s="453">
        <v>45145</v>
      </c>
      <c r="C34" s="180" t="s">
        <v>622</v>
      </c>
      <c r="D34" s="241"/>
      <c r="E34" s="242"/>
      <c r="F34" s="23" t="s">
        <v>84</v>
      </c>
      <c r="G34" s="379">
        <v>83.26</v>
      </c>
      <c r="H34" s="135">
        <f>I34/(1+F$3)</f>
        <v>76.873963515754554</v>
      </c>
      <c r="I34" s="26">
        <f>VLOOKUP(B34,'T-247 +SICRO'!A:D,4,0)</f>
        <v>92.71</v>
      </c>
      <c r="J34" s="27">
        <f t="shared" si="5"/>
        <v>7719.03</v>
      </c>
    </row>
    <row r="35" spans="1:10" ht="15.75" customHeight="1" x14ac:dyDescent="0.25">
      <c r="A35" s="23" t="s">
        <v>544</v>
      </c>
      <c r="B35" s="254">
        <v>45235</v>
      </c>
      <c r="C35" s="276" t="s">
        <v>626</v>
      </c>
      <c r="D35" s="241"/>
      <c r="E35" s="242"/>
      <c r="F35" s="23" t="s">
        <v>450</v>
      </c>
      <c r="G35" s="390">
        <v>168.96</v>
      </c>
      <c r="H35" s="135">
        <f>I35/(1+F$3)</f>
        <v>46.442786069651739</v>
      </c>
      <c r="I35" s="26">
        <f>VLOOKUP(B35,'T-247 +SICRO'!A:D,4,0)</f>
        <v>56.01</v>
      </c>
      <c r="J35" s="27">
        <f t="shared" si="5"/>
        <v>9463.44</v>
      </c>
    </row>
    <row r="36" spans="1:10" ht="15.75" customHeight="1" x14ac:dyDescent="0.25">
      <c r="A36" s="28"/>
      <c r="B36" s="28"/>
      <c r="C36" s="29" t="s">
        <v>437</v>
      </c>
      <c r="D36" s="28"/>
      <c r="E36" s="30"/>
      <c r="F36" s="28"/>
      <c r="G36" s="392"/>
      <c r="H36" s="31"/>
      <c r="I36" s="32"/>
      <c r="J36" s="33">
        <f>SUM(J32:J35)</f>
        <v>93028.28</v>
      </c>
    </row>
    <row r="37" spans="1:10" ht="15.75" customHeight="1" x14ac:dyDescent="0.25">
      <c r="A37" s="23"/>
      <c r="B37" s="23"/>
      <c r="C37" s="41"/>
      <c r="D37" s="38"/>
      <c r="E37" s="255"/>
      <c r="F37" s="23"/>
      <c r="G37" s="378"/>
      <c r="H37" s="135"/>
      <c r="I37" s="42"/>
      <c r="J37" s="43"/>
    </row>
    <row r="38" spans="1:10" ht="15.75" customHeight="1" x14ac:dyDescent="0.25">
      <c r="A38" s="37" t="s">
        <v>246</v>
      </c>
      <c r="B38" s="23"/>
      <c r="C38" s="240" t="s">
        <v>248</v>
      </c>
      <c r="D38" s="38"/>
      <c r="E38" s="255"/>
      <c r="F38" s="23"/>
      <c r="G38" s="378"/>
      <c r="H38" s="135"/>
      <c r="I38" s="42"/>
      <c r="J38" s="43"/>
    </row>
    <row r="39" spans="1:10" ht="15.75" customHeight="1" x14ac:dyDescent="0.25">
      <c r="A39" s="37" t="s">
        <v>247</v>
      </c>
      <c r="B39" s="254"/>
      <c r="C39" s="240" t="s">
        <v>606</v>
      </c>
      <c r="D39" s="38"/>
      <c r="E39" s="255"/>
      <c r="F39" s="23"/>
      <c r="G39" s="378"/>
      <c r="H39" s="135"/>
      <c r="I39" s="42"/>
      <c r="J39" s="43"/>
    </row>
    <row r="40" spans="1:10" ht="15.75" customHeight="1" x14ac:dyDescent="0.25">
      <c r="A40" s="23" t="s">
        <v>425</v>
      </c>
      <c r="B40" s="453">
        <v>45166</v>
      </c>
      <c r="C40" s="256" t="s">
        <v>620</v>
      </c>
      <c r="D40" s="241"/>
      <c r="E40" s="255"/>
      <c r="F40" s="23" t="s">
        <v>2</v>
      </c>
      <c r="G40" s="378">
        <v>127.16</v>
      </c>
      <c r="H40" s="135">
        <f>I40/(1+F$3)</f>
        <v>500.19900497512441</v>
      </c>
      <c r="I40" s="26">
        <f>VLOOKUP(B40,'T-247 +SICRO'!A:D,4,0)</f>
        <v>603.24</v>
      </c>
      <c r="J40" s="27">
        <f t="shared" ref="J40:J42" si="6">TRUNC(G40*I40,2)</f>
        <v>76707.990000000005</v>
      </c>
    </row>
    <row r="41" spans="1:10" ht="15.75" customHeight="1" x14ac:dyDescent="0.25">
      <c r="A41" s="23" t="s">
        <v>597</v>
      </c>
      <c r="B41" s="453">
        <v>45155</v>
      </c>
      <c r="C41" s="256" t="s">
        <v>625</v>
      </c>
      <c r="D41" s="241"/>
      <c r="E41" s="255"/>
      <c r="F41" s="23" t="s">
        <v>48</v>
      </c>
      <c r="G41" s="378">
        <v>31447</v>
      </c>
      <c r="H41" s="135">
        <f>I41/(1+F$3)</f>
        <v>11.716417910447761</v>
      </c>
      <c r="I41" s="26">
        <f>VLOOKUP(B41,'T-247 +SICRO'!A:D,4,0)</f>
        <v>14.13</v>
      </c>
      <c r="J41" s="27">
        <f t="shared" si="6"/>
        <v>444346.11</v>
      </c>
    </row>
    <row r="42" spans="1:10" ht="15.75" customHeight="1" x14ac:dyDescent="0.25">
      <c r="A42" s="23" t="s">
        <v>598</v>
      </c>
      <c r="B42" s="254">
        <v>45145</v>
      </c>
      <c r="C42" s="180" t="s">
        <v>622</v>
      </c>
      <c r="D42" s="241"/>
      <c r="E42" s="242"/>
      <c r="F42" s="23" t="s">
        <v>84</v>
      </c>
      <c r="G42" s="379">
        <v>518.73</v>
      </c>
      <c r="H42" s="135">
        <f>I42/(1+F$3)</f>
        <v>76.873963515754554</v>
      </c>
      <c r="I42" s="26">
        <f>VLOOKUP(B42,'T-247 +SICRO'!A:D,4,0)</f>
        <v>92.71</v>
      </c>
      <c r="J42" s="27">
        <f t="shared" si="6"/>
        <v>48091.45</v>
      </c>
    </row>
    <row r="43" spans="1:10" ht="15.75" customHeight="1" x14ac:dyDescent="0.25">
      <c r="A43" s="28"/>
      <c r="B43" s="28"/>
      <c r="C43" s="29" t="s">
        <v>527</v>
      </c>
      <c r="D43" s="28"/>
      <c r="E43" s="30"/>
      <c r="F43" s="28"/>
      <c r="G43" s="392"/>
      <c r="H43" s="31"/>
      <c r="I43" s="32"/>
      <c r="J43" s="33">
        <f>SUM(J40:J42)</f>
        <v>569145.54999999993</v>
      </c>
    </row>
    <row r="44" spans="1:10" ht="15.75" customHeight="1" x14ac:dyDescent="0.25">
      <c r="A44" s="37"/>
      <c r="B44" s="254"/>
      <c r="C44" s="240"/>
      <c r="D44" s="38"/>
      <c r="E44" s="255"/>
      <c r="F44" s="23"/>
      <c r="G44" s="378"/>
      <c r="H44" s="135"/>
      <c r="I44" s="42"/>
      <c r="J44" s="43"/>
    </row>
    <row r="45" spans="1:10" ht="15.75" customHeight="1" x14ac:dyDescent="0.25">
      <c r="A45" s="37" t="s">
        <v>528</v>
      </c>
      <c r="B45" s="23"/>
      <c r="C45" s="240" t="s">
        <v>595</v>
      </c>
      <c r="D45" s="38"/>
      <c r="E45" s="255"/>
      <c r="F45" s="23"/>
      <c r="G45" s="378"/>
      <c r="H45" s="135"/>
      <c r="I45" s="42"/>
      <c r="J45" s="27"/>
    </row>
    <row r="46" spans="1:10" ht="15.75" customHeight="1" x14ac:dyDescent="0.25">
      <c r="A46" s="23" t="s">
        <v>529</v>
      </c>
      <c r="B46" s="254">
        <v>45166</v>
      </c>
      <c r="C46" s="256" t="s">
        <v>620</v>
      </c>
      <c r="D46" s="241"/>
      <c r="E46" s="255"/>
      <c r="F46" s="23" t="s">
        <v>2</v>
      </c>
      <c r="G46" s="378">
        <v>162.36000000000001</v>
      </c>
      <c r="H46" s="135">
        <f>I46/(1+F$3)</f>
        <v>500.19900497512441</v>
      </c>
      <c r="I46" s="26">
        <f>VLOOKUP(B46,'T-247 +SICRO'!A:D,4,0)</f>
        <v>603.24</v>
      </c>
      <c r="J46" s="27">
        <f t="shared" ref="J46:J49" si="7">TRUNC(G46*I46,2)</f>
        <v>97942.04</v>
      </c>
    </row>
    <row r="47" spans="1:10" ht="15.75" customHeight="1" x14ac:dyDescent="0.25">
      <c r="A47" s="23" t="s">
        <v>530</v>
      </c>
      <c r="B47" s="254">
        <v>45155</v>
      </c>
      <c r="C47" s="256" t="s">
        <v>625</v>
      </c>
      <c r="D47" s="241"/>
      <c r="E47" s="255"/>
      <c r="F47" s="23" t="s">
        <v>48</v>
      </c>
      <c r="G47" s="378">
        <v>18976</v>
      </c>
      <c r="H47" s="135">
        <f>I47/(1+F$3)</f>
        <v>11.716417910447761</v>
      </c>
      <c r="I47" s="26">
        <f>VLOOKUP(B47,'T-247 +SICRO'!A:D,4,0)</f>
        <v>14.13</v>
      </c>
      <c r="J47" s="27">
        <f t="shared" si="7"/>
        <v>268130.88</v>
      </c>
    </row>
    <row r="48" spans="1:10" ht="15.75" customHeight="1" x14ac:dyDescent="0.25">
      <c r="A48" s="23" t="s">
        <v>531</v>
      </c>
      <c r="B48" s="254">
        <v>45145</v>
      </c>
      <c r="C48" s="180" t="s">
        <v>622</v>
      </c>
      <c r="D48" s="241"/>
      <c r="E48" s="242"/>
      <c r="F48" s="23" t="s">
        <v>84</v>
      </c>
      <c r="G48" s="379">
        <v>688.53</v>
      </c>
      <c r="H48" s="135">
        <f>I48/(1+F$3)</f>
        <v>76.873963515754554</v>
      </c>
      <c r="I48" s="26">
        <f>VLOOKUP(B48,'T-247 +SICRO'!A:D,4,0)</f>
        <v>92.71</v>
      </c>
      <c r="J48" s="27">
        <f t="shared" si="7"/>
        <v>63833.61</v>
      </c>
    </row>
    <row r="49" spans="1:11" ht="15.75" customHeight="1" x14ac:dyDescent="0.25">
      <c r="A49" s="23" t="s">
        <v>532</v>
      </c>
      <c r="B49" s="138">
        <v>45135</v>
      </c>
      <c r="C49" s="321" t="s">
        <v>624</v>
      </c>
      <c r="D49" s="241"/>
      <c r="E49" s="242"/>
      <c r="F49" s="23" t="s">
        <v>2</v>
      </c>
      <c r="G49" s="390">
        <v>2683</v>
      </c>
      <c r="H49" s="135">
        <f>I49/(1+F$3)</f>
        <v>82.53731343283583</v>
      </c>
      <c r="I49" s="26">
        <f>VLOOKUP(B49,'T-247 +SICRO'!A:D,4,0)</f>
        <v>99.54</v>
      </c>
      <c r="J49" s="179">
        <f t="shared" si="7"/>
        <v>267065.82</v>
      </c>
    </row>
    <row r="50" spans="1:11" ht="15.75" customHeight="1" x14ac:dyDescent="0.25">
      <c r="A50" s="28"/>
      <c r="B50" s="28"/>
      <c r="C50" s="29" t="s">
        <v>596</v>
      </c>
      <c r="D50" s="28"/>
      <c r="E50" s="30"/>
      <c r="F50" s="28"/>
      <c r="G50" s="392"/>
      <c r="H50" s="31"/>
      <c r="I50" s="32"/>
      <c r="J50" s="33">
        <f>SUM(J46:J49)</f>
        <v>696972.35</v>
      </c>
    </row>
    <row r="51" spans="1:11" ht="15.75" customHeight="1" x14ac:dyDescent="0.25">
      <c r="A51" s="23"/>
      <c r="B51" s="23"/>
      <c r="C51" s="24"/>
      <c r="D51" s="38"/>
      <c r="E51" s="255"/>
      <c r="F51" s="23"/>
      <c r="G51" s="378"/>
      <c r="H51" s="135"/>
      <c r="I51" s="42"/>
      <c r="J51" s="27"/>
    </row>
    <row r="52" spans="1:11" ht="15.75" customHeight="1" x14ac:dyDescent="0.25">
      <c r="A52" s="37" t="s">
        <v>533</v>
      </c>
      <c r="B52" s="254"/>
      <c r="C52" s="240" t="s">
        <v>747</v>
      </c>
      <c r="D52" s="241"/>
      <c r="E52" s="255"/>
      <c r="F52" s="23"/>
      <c r="G52" s="378"/>
      <c r="H52" s="135"/>
      <c r="I52" s="42"/>
      <c r="J52" s="43"/>
    </row>
    <row r="53" spans="1:11" ht="15.75" customHeight="1" x14ac:dyDescent="0.25">
      <c r="A53" s="23" t="s">
        <v>534</v>
      </c>
      <c r="B53" s="254">
        <v>45166</v>
      </c>
      <c r="C53" s="256" t="s">
        <v>620</v>
      </c>
      <c r="D53" s="241"/>
      <c r="E53" s="255"/>
      <c r="F53" s="23" t="s">
        <v>2</v>
      </c>
      <c r="G53" s="378">
        <v>45.46</v>
      </c>
      <c r="H53" s="135">
        <f>I53/(1+F$3)</f>
        <v>500.19900497512441</v>
      </c>
      <c r="I53" s="26">
        <f>VLOOKUP(B53,'T-247 +SICRO'!A:D,4,0)</f>
        <v>603.24</v>
      </c>
      <c r="J53" s="27">
        <f t="shared" ref="J53:J57" si="8">TRUNC(G53*I53,2)</f>
        <v>27423.29</v>
      </c>
    </row>
    <row r="54" spans="1:11" ht="15.75" customHeight="1" x14ac:dyDescent="0.25">
      <c r="A54" s="23" t="s">
        <v>535</v>
      </c>
      <c r="B54" s="254">
        <v>45155</v>
      </c>
      <c r="C54" s="256" t="s">
        <v>625</v>
      </c>
      <c r="D54" s="241"/>
      <c r="E54" s="255"/>
      <c r="F54" s="23" t="s">
        <v>48</v>
      </c>
      <c r="G54" s="378">
        <v>4471</v>
      </c>
      <c r="H54" s="135">
        <f>I54/(1+F$3)</f>
        <v>11.716417910447761</v>
      </c>
      <c r="I54" s="26">
        <f>VLOOKUP(B54,'T-247 +SICRO'!A:D,4,0)</f>
        <v>14.13</v>
      </c>
      <c r="J54" s="27">
        <f t="shared" si="8"/>
        <v>63175.23</v>
      </c>
    </row>
    <row r="55" spans="1:11" ht="15.75" customHeight="1" x14ac:dyDescent="0.25">
      <c r="A55" s="23" t="s">
        <v>536</v>
      </c>
      <c r="B55" s="254">
        <v>45145</v>
      </c>
      <c r="C55" s="180" t="s">
        <v>622</v>
      </c>
      <c r="D55" s="241"/>
      <c r="E55" s="242"/>
      <c r="F55" s="23" t="s">
        <v>84</v>
      </c>
      <c r="G55" s="379">
        <v>231.28</v>
      </c>
      <c r="H55" s="135">
        <f>I55/(1+F$3)</f>
        <v>76.873963515754554</v>
      </c>
      <c r="I55" s="26">
        <f>VLOOKUP(B55,'T-247 +SICRO'!A:D,4,0)</f>
        <v>92.71</v>
      </c>
      <c r="J55" s="27">
        <f t="shared" si="8"/>
        <v>21441.96</v>
      </c>
    </row>
    <row r="56" spans="1:11" ht="15.75" customHeight="1" x14ac:dyDescent="0.25">
      <c r="A56" s="23" t="s">
        <v>537</v>
      </c>
      <c r="B56" s="254">
        <v>45230</v>
      </c>
      <c r="C56" s="277" t="s">
        <v>632</v>
      </c>
      <c r="D56" s="241"/>
      <c r="E56" s="242"/>
      <c r="F56" s="23" t="s">
        <v>110</v>
      </c>
      <c r="G56" s="390">
        <v>25</v>
      </c>
      <c r="H56" s="135">
        <f>I56/(1+F$3)</f>
        <v>7.5870646766169161</v>
      </c>
      <c r="I56" s="26">
        <f>VLOOKUP(B56,'T-247 +SICRO'!A:D,4,0)</f>
        <v>9.15</v>
      </c>
      <c r="J56" s="27">
        <f t="shared" si="8"/>
        <v>228.75</v>
      </c>
    </row>
    <row r="57" spans="1:11" ht="15.75" customHeight="1" x14ac:dyDescent="0.25">
      <c r="A57" s="23" t="s">
        <v>749</v>
      </c>
      <c r="B57" s="254">
        <v>45166</v>
      </c>
      <c r="C57" s="256" t="s">
        <v>620</v>
      </c>
      <c r="D57" s="241"/>
      <c r="E57" s="255"/>
      <c r="F57" s="23" t="s">
        <v>2</v>
      </c>
      <c r="G57" s="378">
        <v>24</v>
      </c>
      <c r="H57" s="135">
        <f>I57/(1+F$3)</f>
        <v>500.19900497512441</v>
      </c>
      <c r="I57" s="26">
        <f>VLOOKUP(B57,'T-247 +SICRO'!A:D,4,0)</f>
        <v>603.24</v>
      </c>
      <c r="J57" s="27">
        <f t="shared" si="8"/>
        <v>14477.76</v>
      </c>
    </row>
    <row r="58" spans="1:11" ht="15.75" customHeight="1" x14ac:dyDescent="0.25">
      <c r="A58" s="23" t="s">
        <v>750</v>
      </c>
      <c r="B58" s="254">
        <v>42440</v>
      </c>
      <c r="C58" s="277" t="s">
        <v>772</v>
      </c>
      <c r="D58" s="241"/>
      <c r="E58" s="242"/>
      <c r="F58" s="23" t="s">
        <v>84</v>
      </c>
      <c r="G58" s="390">
        <f>50*10.4</f>
        <v>520</v>
      </c>
      <c r="H58" s="135">
        <f t="shared" ref="H58" si="9">I58/(1+F$3)</f>
        <v>6.5671641791044779</v>
      </c>
      <c r="I58" s="26">
        <f>VLOOKUP(B58,'T-247 +SICRO'!A:D,4,0)</f>
        <v>7.92</v>
      </c>
      <c r="J58" s="27">
        <f t="shared" ref="J58" si="10">TRUNC(G58*I58,2)</f>
        <v>4118.3999999999996</v>
      </c>
    </row>
    <row r="59" spans="1:11" ht="15.75" customHeight="1" x14ac:dyDescent="0.25">
      <c r="A59" s="28"/>
      <c r="B59" s="28"/>
      <c r="C59" s="29" t="s">
        <v>748</v>
      </c>
      <c r="D59" s="28"/>
      <c r="E59" s="30"/>
      <c r="F59" s="28"/>
      <c r="G59" s="392"/>
      <c r="H59" s="31"/>
      <c r="I59" s="32"/>
      <c r="J59" s="33">
        <f>SUM(J53:J58)</f>
        <v>130865.39</v>
      </c>
    </row>
    <row r="60" spans="1:11" ht="15.75" customHeight="1" x14ac:dyDescent="0.25">
      <c r="A60" s="23"/>
      <c r="B60" s="257"/>
      <c r="C60" s="24"/>
      <c r="D60" s="241"/>
      <c r="E60" s="255"/>
      <c r="F60" s="23"/>
      <c r="G60" s="378"/>
      <c r="H60" s="135"/>
      <c r="I60" s="26"/>
      <c r="J60" s="27"/>
    </row>
    <row r="61" spans="1:11" ht="15.75" customHeight="1" x14ac:dyDescent="0.25">
      <c r="A61" s="28"/>
      <c r="B61" s="28"/>
      <c r="C61" s="29" t="s">
        <v>250</v>
      </c>
      <c r="D61" s="28"/>
      <c r="E61" s="30"/>
      <c r="F61" s="28"/>
      <c r="G61" s="392"/>
      <c r="H61" s="31"/>
      <c r="I61" s="32"/>
      <c r="J61" s="33">
        <f>J43+J50+J59</f>
        <v>1396983.2899999998</v>
      </c>
      <c r="K61" s="36">
        <f>J61</f>
        <v>1396983.2899999998</v>
      </c>
    </row>
    <row r="62" spans="1:11" ht="15.75" customHeight="1" x14ac:dyDescent="0.25">
      <c r="A62" s="23"/>
      <c r="B62" s="257"/>
      <c r="C62" s="24"/>
      <c r="D62" s="241"/>
      <c r="E62" s="255"/>
      <c r="F62" s="23"/>
      <c r="G62" s="378"/>
      <c r="H62" s="135"/>
      <c r="I62" s="26"/>
      <c r="J62" s="27"/>
    </row>
    <row r="63" spans="1:11" ht="15.75" customHeight="1" x14ac:dyDescent="0.25">
      <c r="A63" s="37" t="s">
        <v>545</v>
      </c>
      <c r="B63" s="254"/>
      <c r="C63" s="240" t="s">
        <v>616</v>
      </c>
      <c r="D63" s="241"/>
      <c r="E63" s="255"/>
      <c r="F63" s="23"/>
      <c r="G63" s="378"/>
      <c r="H63" s="135"/>
      <c r="I63" s="26"/>
      <c r="J63" s="27"/>
    </row>
    <row r="64" spans="1:11" ht="15.75" customHeight="1" x14ac:dyDescent="0.25">
      <c r="A64" s="23" t="s">
        <v>546</v>
      </c>
      <c r="B64" s="272">
        <v>40001</v>
      </c>
      <c r="C64" s="178" t="s">
        <v>638</v>
      </c>
      <c r="D64" s="241"/>
      <c r="E64" s="255"/>
      <c r="F64" s="23" t="s">
        <v>84</v>
      </c>
      <c r="G64" s="389">
        <v>55572</v>
      </c>
      <c r="H64" s="135">
        <f t="shared" ref="H64:H76" si="11">I64/(1+F$3)</f>
        <v>0.49751243781094528</v>
      </c>
      <c r="I64" s="26">
        <f>VLOOKUP(B64,'T-247 +SICRO'!A:D,4,0)</f>
        <v>0.6</v>
      </c>
      <c r="J64" s="27">
        <f t="shared" ref="J64" si="12">TRUNC(G64*I64,2)</f>
        <v>33343.199999999997</v>
      </c>
    </row>
    <row r="65" spans="1:10" ht="15.75" customHeight="1" x14ac:dyDescent="0.25">
      <c r="A65" s="23" t="s">
        <v>590</v>
      </c>
      <c r="B65" s="272">
        <v>40090</v>
      </c>
      <c r="C65" s="178" t="s">
        <v>637</v>
      </c>
      <c r="D65" s="241"/>
      <c r="E65" s="255"/>
      <c r="F65" s="23" t="s">
        <v>2</v>
      </c>
      <c r="G65" s="389">
        <v>3222.5</v>
      </c>
      <c r="H65" s="135">
        <f t="shared" si="11"/>
        <v>1.8159203980099503</v>
      </c>
      <c r="I65" s="26">
        <f>VLOOKUP(B65,'T-247 +SICRO'!A:D,4,0)</f>
        <v>2.19</v>
      </c>
      <c r="J65" s="27">
        <f t="shared" ref="J65:J74" si="13">TRUNC(G65*I65,2)</f>
        <v>7057.27</v>
      </c>
    </row>
    <row r="66" spans="1:10" ht="15.75" customHeight="1" x14ac:dyDescent="0.25">
      <c r="A66" s="23" t="s">
        <v>591</v>
      </c>
      <c r="B66" s="272">
        <v>40015</v>
      </c>
      <c r="C66" s="274" t="s">
        <v>636</v>
      </c>
      <c r="D66" s="241"/>
      <c r="E66" s="255"/>
      <c r="F66" s="23" t="s">
        <v>2</v>
      </c>
      <c r="G66" s="389">
        <v>4591.42</v>
      </c>
      <c r="H66" s="135">
        <f t="shared" si="11"/>
        <v>6.6334991708126037</v>
      </c>
      <c r="I66" s="26">
        <f>VLOOKUP(B66,'T-247 +SICRO'!A:D,4,0)</f>
        <v>8</v>
      </c>
      <c r="J66" s="27">
        <f t="shared" si="13"/>
        <v>36731.360000000001</v>
      </c>
    </row>
    <row r="67" spans="1:10" ht="15.75" customHeight="1" x14ac:dyDescent="0.25">
      <c r="A67" s="23" t="s">
        <v>607</v>
      </c>
      <c r="B67" s="272">
        <v>40016</v>
      </c>
      <c r="C67" s="274" t="s">
        <v>635</v>
      </c>
      <c r="D67" s="241"/>
      <c r="E67" s="255"/>
      <c r="F67" s="23" t="s">
        <v>2</v>
      </c>
      <c r="G67" s="389">
        <v>5679.33</v>
      </c>
      <c r="H67" s="135">
        <f t="shared" si="11"/>
        <v>7.6782752902155886</v>
      </c>
      <c r="I67" s="26">
        <f>VLOOKUP(B67,'T-247 +SICRO'!A:D,4,0)</f>
        <v>9.26</v>
      </c>
      <c r="J67" s="27">
        <f t="shared" si="13"/>
        <v>52590.59</v>
      </c>
    </row>
    <row r="68" spans="1:10" ht="15.75" customHeight="1" x14ac:dyDescent="0.25">
      <c r="A68" s="23" t="s">
        <v>608</v>
      </c>
      <c r="B68" s="272">
        <v>40017</v>
      </c>
      <c r="C68" s="274" t="s">
        <v>679</v>
      </c>
      <c r="D68" s="241"/>
      <c r="E68" s="255"/>
      <c r="F68" s="23" t="s">
        <v>2</v>
      </c>
      <c r="G68" s="389">
        <v>18788.46</v>
      </c>
      <c r="H68" s="135">
        <f t="shared" si="11"/>
        <v>8.1343283582089558</v>
      </c>
      <c r="I68" s="26">
        <f>VLOOKUP(B68,'T-247 +SICRO'!A:D,4,0)</f>
        <v>9.81</v>
      </c>
      <c r="J68" s="27">
        <f t="shared" si="13"/>
        <v>184314.79</v>
      </c>
    </row>
    <row r="69" spans="1:10" ht="15.75" customHeight="1" x14ac:dyDescent="0.25">
      <c r="A69" s="23" t="s">
        <v>627</v>
      </c>
      <c r="B69" s="272">
        <v>40018</v>
      </c>
      <c r="C69" s="274" t="s">
        <v>680</v>
      </c>
      <c r="D69" s="241"/>
      <c r="E69" s="255"/>
      <c r="F69" s="23" t="s">
        <v>2</v>
      </c>
      <c r="G69" s="389">
        <v>204.95</v>
      </c>
      <c r="H69" s="135">
        <f t="shared" si="11"/>
        <v>9.137645107794361</v>
      </c>
      <c r="I69" s="26">
        <f>VLOOKUP(B69,'T-247 +SICRO'!A:D,4,0)</f>
        <v>11.02</v>
      </c>
      <c r="J69" s="27">
        <f t="shared" si="13"/>
        <v>2258.54</v>
      </c>
    </row>
    <row r="70" spans="1:10" ht="15.75" customHeight="1" x14ac:dyDescent="0.25">
      <c r="A70" s="23" t="s">
        <v>628</v>
      </c>
      <c r="B70" s="272">
        <v>40019</v>
      </c>
      <c r="C70" s="274" t="s">
        <v>751</v>
      </c>
      <c r="D70" s="241"/>
      <c r="E70" s="255"/>
      <c r="F70" s="23" t="s">
        <v>2</v>
      </c>
      <c r="G70" s="389">
        <v>16156.32</v>
      </c>
      <c r="H70" s="135">
        <f t="shared" ref="H70" si="14">I70/(1+F$3)</f>
        <v>9.6683250414593704</v>
      </c>
      <c r="I70" s="26">
        <f>VLOOKUP(B70,'T-247 +SICRO'!A:D,4,0)</f>
        <v>11.66</v>
      </c>
      <c r="J70" s="27">
        <f t="shared" ref="J70" si="15">TRUNC(G70*I70,2)</f>
        <v>188382.69</v>
      </c>
    </row>
    <row r="71" spans="1:10" ht="15.75" customHeight="1" x14ac:dyDescent="0.25">
      <c r="A71" s="23" t="s">
        <v>629</v>
      </c>
      <c r="B71" s="272">
        <v>40020</v>
      </c>
      <c r="C71" s="274" t="s">
        <v>681</v>
      </c>
      <c r="D71" s="241"/>
      <c r="E71" s="255"/>
      <c r="F71" s="23" t="s">
        <v>2</v>
      </c>
      <c r="G71" s="389">
        <v>11577.8</v>
      </c>
      <c r="H71" s="135">
        <f t="shared" si="11"/>
        <v>10.149253731343284</v>
      </c>
      <c r="I71" s="26">
        <f>VLOOKUP(B71,'T-247 +SICRO'!A:D,4,0)</f>
        <v>12.24</v>
      </c>
      <c r="J71" s="27">
        <f t="shared" si="13"/>
        <v>141712.26999999999</v>
      </c>
    </row>
    <row r="72" spans="1:10" ht="15.75" customHeight="1" x14ac:dyDescent="0.25">
      <c r="A72" s="23" t="s">
        <v>630</v>
      </c>
      <c r="B72" s="272">
        <v>40021</v>
      </c>
      <c r="C72" s="274" t="s">
        <v>682</v>
      </c>
      <c r="D72" s="241"/>
      <c r="E72" s="255"/>
      <c r="F72" s="23" t="s">
        <v>2</v>
      </c>
      <c r="G72" s="389">
        <v>7655.37</v>
      </c>
      <c r="H72" s="135">
        <f t="shared" si="11"/>
        <v>11.003316749585407</v>
      </c>
      <c r="I72" s="26">
        <f>VLOOKUP(B72,'T-247 +SICRO'!A:D,4,0)</f>
        <v>13.27</v>
      </c>
      <c r="J72" s="27">
        <f t="shared" si="13"/>
        <v>101586.75</v>
      </c>
    </row>
    <row r="73" spans="1:10" ht="15.75" customHeight="1" x14ac:dyDescent="0.25">
      <c r="A73" s="23" t="s">
        <v>631</v>
      </c>
      <c r="B73" s="272">
        <v>40100</v>
      </c>
      <c r="C73" s="274" t="s">
        <v>633</v>
      </c>
      <c r="D73" s="241"/>
      <c r="E73" s="255"/>
      <c r="F73" s="23" t="s">
        <v>2</v>
      </c>
      <c r="G73" s="389">
        <v>35896</v>
      </c>
      <c r="H73" s="135">
        <f t="shared" si="11"/>
        <v>4.2371475953565509</v>
      </c>
      <c r="I73" s="26">
        <f>VLOOKUP(B73,'T-247 +SICRO'!A:D,4,0)</f>
        <v>5.1100000000000003</v>
      </c>
      <c r="J73" s="27">
        <f t="shared" si="13"/>
        <v>183428.56</v>
      </c>
    </row>
    <row r="74" spans="1:10" ht="15.75" customHeight="1" x14ac:dyDescent="0.25">
      <c r="A74" s="23" t="s">
        <v>683</v>
      </c>
      <c r="B74" s="272">
        <v>40101</v>
      </c>
      <c r="C74" s="274" t="s">
        <v>634</v>
      </c>
      <c r="D74" s="241"/>
      <c r="E74" s="255"/>
      <c r="F74" s="23" t="s">
        <v>2</v>
      </c>
      <c r="G74" s="389">
        <v>18030</v>
      </c>
      <c r="H74" s="135">
        <f t="shared" si="11"/>
        <v>4.7429519071310118</v>
      </c>
      <c r="I74" s="26">
        <f>VLOOKUP(B74,'T-247 +SICRO'!A:D,4,0)</f>
        <v>5.72</v>
      </c>
      <c r="J74" s="27">
        <f t="shared" si="13"/>
        <v>103131.6</v>
      </c>
    </row>
    <row r="75" spans="1:10" x14ac:dyDescent="0.25">
      <c r="A75" s="23" t="s">
        <v>684</v>
      </c>
      <c r="B75" s="272">
        <v>42856</v>
      </c>
      <c r="C75" s="274" t="s">
        <v>639</v>
      </c>
      <c r="D75" s="241"/>
      <c r="E75" s="255"/>
      <c r="F75" s="23" t="s">
        <v>2</v>
      </c>
      <c r="G75" s="389">
        <v>382.39</v>
      </c>
      <c r="H75" s="135">
        <f t="shared" si="11"/>
        <v>259.76782752902153</v>
      </c>
      <c r="I75" s="26">
        <f>VLOOKUP(B75,'T-247 +SICRO'!A:D,4,0)</f>
        <v>313.27999999999997</v>
      </c>
      <c r="J75" s="27">
        <f>TRUNC(G75*I75,2)</f>
        <v>119795.13</v>
      </c>
    </row>
    <row r="76" spans="1:10" ht="15.75" customHeight="1" x14ac:dyDescent="0.25">
      <c r="A76" s="23" t="s">
        <v>685</v>
      </c>
      <c r="B76" s="272">
        <v>40895</v>
      </c>
      <c r="C76" s="274" t="s">
        <v>676</v>
      </c>
      <c r="D76" s="241"/>
      <c r="E76" s="255"/>
      <c r="F76" s="23" t="s">
        <v>84</v>
      </c>
      <c r="G76" s="389">
        <v>14787</v>
      </c>
      <c r="H76" s="135">
        <f t="shared" si="11"/>
        <v>1.9071310116086235</v>
      </c>
      <c r="I76" s="26">
        <f>VLOOKUP(B76,'T-247 +SICRO'!A:D,4,0)</f>
        <v>2.2999999999999998</v>
      </c>
      <c r="J76" s="27">
        <f>TRUNC(G76*I76,2)</f>
        <v>34010.1</v>
      </c>
    </row>
    <row r="77" spans="1:10" ht="15.75" customHeight="1" x14ac:dyDescent="0.25">
      <c r="A77" s="28"/>
      <c r="B77" s="28"/>
      <c r="C77" s="29" t="s">
        <v>489</v>
      </c>
      <c r="D77" s="28"/>
      <c r="E77" s="30"/>
      <c r="F77" s="28"/>
      <c r="G77" s="392"/>
      <c r="H77" s="31"/>
      <c r="I77" s="32"/>
      <c r="J77" s="33">
        <f>SUM(J64:J76)</f>
        <v>1188342.8500000001</v>
      </c>
    </row>
    <row r="78" spans="1:10" ht="15.75" customHeight="1" x14ac:dyDescent="0.25">
      <c r="A78" s="23"/>
      <c r="B78" s="272"/>
      <c r="C78" s="178"/>
      <c r="D78" s="241"/>
      <c r="E78" s="255"/>
      <c r="F78" s="23"/>
      <c r="G78" s="389"/>
      <c r="H78" s="273"/>
      <c r="I78" s="26"/>
      <c r="J78" s="27"/>
    </row>
    <row r="79" spans="1:10" ht="15.75" customHeight="1" x14ac:dyDescent="0.25">
      <c r="A79" s="37" t="s">
        <v>547</v>
      </c>
      <c r="B79" s="254"/>
      <c r="C79" s="240" t="s">
        <v>617</v>
      </c>
      <c r="D79" s="241"/>
      <c r="E79" s="255"/>
      <c r="F79" s="23"/>
      <c r="G79" s="378"/>
      <c r="H79" s="135"/>
      <c r="I79" s="26"/>
      <c r="J79" s="27"/>
    </row>
    <row r="80" spans="1:10" ht="15.75" customHeight="1" x14ac:dyDescent="0.25">
      <c r="A80" s="23" t="s">
        <v>548</v>
      </c>
      <c r="B80" s="272">
        <v>5213571</v>
      </c>
      <c r="C80" s="178" t="s">
        <v>490</v>
      </c>
      <c r="D80" s="241"/>
      <c r="E80" s="255"/>
      <c r="F80" s="23" t="s">
        <v>84</v>
      </c>
      <c r="G80" s="389">
        <v>12.32</v>
      </c>
      <c r="H80" s="273">
        <f>Composições!$I$103</f>
        <v>439.3</v>
      </c>
      <c r="I80" s="26">
        <f t="shared" ref="I80" si="16">TRUNC(H80*(1+$F$3),2)</f>
        <v>529.79</v>
      </c>
      <c r="J80" s="27">
        <f t="shared" ref="J80" si="17">TRUNC(G80*I80,2)</f>
        <v>6527.01</v>
      </c>
    </row>
    <row r="81" spans="1:10" ht="15.75" customHeight="1" x14ac:dyDescent="0.25">
      <c r="A81" s="23" t="s">
        <v>549</v>
      </c>
      <c r="B81" s="272">
        <v>3713604</v>
      </c>
      <c r="C81" s="275" t="s">
        <v>554</v>
      </c>
      <c r="D81" s="241"/>
      <c r="E81" s="255"/>
      <c r="F81" s="23" t="s">
        <v>93</v>
      </c>
      <c r="G81" s="389">
        <v>120</v>
      </c>
      <c r="H81" s="273">
        <f>Composições!$I$134</f>
        <v>501.86</v>
      </c>
      <c r="I81" s="26">
        <f t="shared" ref="I81:I84" si="18">TRUNC(H81*(1+$F$3),2)</f>
        <v>605.24</v>
      </c>
      <c r="J81" s="27">
        <f t="shared" ref="J81:J84" si="19">TRUNC(G81*I81,2)</f>
        <v>72628.800000000003</v>
      </c>
    </row>
    <row r="82" spans="1:10" ht="15.75" customHeight="1" x14ac:dyDescent="0.25">
      <c r="A82" s="23" t="s">
        <v>550</v>
      </c>
      <c r="B82" s="272">
        <v>3713605</v>
      </c>
      <c r="C82" s="275" t="s">
        <v>580</v>
      </c>
      <c r="D82" s="241"/>
      <c r="E82" s="255"/>
      <c r="F82" s="23" t="s">
        <v>93</v>
      </c>
      <c r="G82" s="389">
        <v>64</v>
      </c>
      <c r="H82" s="273">
        <f>Composições!$I$165</f>
        <v>555.62</v>
      </c>
      <c r="I82" s="26">
        <f t="shared" si="18"/>
        <v>670.07</v>
      </c>
      <c r="J82" s="27">
        <f t="shared" si="19"/>
        <v>42884.480000000003</v>
      </c>
    </row>
    <row r="83" spans="1:10" ht="15.75" customHeight="1" x14ac:dyDescent="0.25">
      <c r="A83" s="23" t="s">
        <v>609</v>
      </c>
      <c r="B83" s="272">
        <v>3713690</v>
      </c>
      <c r="C83" s="275" t="s">
        <v>581</v>
      </c>
      <c r="D83" s="241"/>
      <c r="E83" s="255"/>
      <c r="F83" s="23" t="s">
        <v>110</v>
      </c>
      <c r="G83" s="389">
        <v>4</v>
      </c>
      <c r="H83" s="273">
        <f>Composições!$I$196</f>
        <v>546.85</v>
      </c>
      <c r="I83" s="26">
        <f t="shared" si="18"/>
        <v>659.5</v>
      </c>
      <c r="J83" s="27">
        <f t="shared" si="19"/>
        <v>2638</v>
      </c>
    </row>
    <row r="84" spans="1:10" ht="20.399999999999999" x14ac:dyDescent="0.25">
      <c r="A84" s="23" t="s">
        <v>768</v>
      </c>
      <c r="B84" s="401">
        <v>5216111</v>
      </c>
      <c r="C84" s="400" t="s">
        <v>767</v>
      </c>
      <c r="D84" s="241"/>
      <c r="E84" s="255"/>
      <c r="F84" s="23" t="s">
        <v>238</v>
      </c>
      <c r="G84" s="378">
        <v>18</v>
      </c>
      <c r="H84" s="455">
        <v>110.18</v>
      </c>
      <c r="I84" s="26">
        <f t="shared" si="18"/>
        <v>132.87</v>
      </c>
      <c r="J84" s="27">
        <f t="shared" si="19"/>
        <v>2391.66</v>
      </c>
    </row>
    <row r="85" spans="1:10" ht="15.75" customHeight="1" x14ac:dyDescent="0.25">
      <c r="A85" s="28"/>
      <c r="B85" s="28"/>
      <c r="C85" s="29" t="s">
        <v>491</v>
      </c>
      <c r="D85" s="28"/>
      <c r="E85" s="30"/>
      <c r="F85" s="28"/>
      <c r="G85" s="392"/>
      <c r="H85" s="31"/>
      <c r="I85" s="32"/>
      <c r="J85" s="33">
        <f>SUM(J80:J84)</f>
        <v>127069.95000000001</v>
      </c>
    </row>
    <row r="86" spans="1:10" ht="15.75" customHeight="1" x14ac:dyDescent="0.25">
      <c r="A86" s="23"/>
      <c r="B86" s="46"/>
      <c r="C86" s="178"/>
      <c r="D86" s="38"/>
      <c r="E86" s="242"/>
      <c r="F86" s="44"/>
      <c r="G86" s="391"/>
      <c r="H86" s="45"/>
      <c r="I86" s="26"/>
      <c r="J86" s="27"/>
    </row>
    <row r="87" spans="1:10" ht="15.75" customHeight="1" x14ac:dyDescent="0.25">
      <c r="A87" s="37" t="s">
        <v>641</v>
      </c>
      <c r="B87" s="254"/>
      <c r="C87" s="240" t="s">
        <v>752</v>
      </c>
      <c r="D87" s="241"/>
      <c r="E87" s="255"/>
      <c r="F87" s="23"/>
      <c r="G87" s="378"/>
      <c r="H87" s="135"/>
      <c r="I87" s="26"/>
      <c r="J87" s="27"/>
    </row>
    <row r="88" spans="1:10" ht="15.75" customHeight="1" x14ac:dyDescent="0.25">
      <c r="A88" s="23" t="s">
        <v>643</v>
      </c>
      <c r="B88" s="272">
        <v>5213571</v>
      </c>
      <c r="C88" s="178" t="s">
        <v>490</v>
      </c>
      <c r="D88" s="241"/>
      <c r="E88" s="255"/>
      <c r="F88" s="23" t="s">
        <v>84</v>
      </c>
      <c r="G88" s="378">
        <v>14</v>
      </c>
      <c r="H88" s="135">
        <f>H80</f>
        <v>439.3</v>
      </c>
      <c r="I88" s="26">
        <f t="shared" ref="I88" si="20">TRUNC(H88*(1+$F$3),2)</f>
        <v>529.79</v>
      </c>
      <c r="J88" s="27">
        <f t="shared" ref="J88" si="21">TRUNC(G88*I88,2)</f>
        <v>7417.06</v>
      </c>
    </row>
    <row r="89" spans="1:10" ht="20.399999999999999" x14ac:dyDescent="0.25">
      <c r="A89" s="23" t="s">
        <v>645</v>
      </c>
      <c r="B89" s="401">
        <v>5216111</v>
      </c>
      <c r="C89" s="400" t="s">
        <v>767</v>
      </c>
      <c r="D89" s="241"/>
      <c r="E89" s="255"/>
      <c r="F89" s="23" t="s">
        <v>238</v>
      </c>
      <c r="G89" s="378">
        <v>27</v>
      </c>
      <c r="H89" s="135">
        <f>H84</f>
        <v>110.18</v>
      </c>
      <c r="I89" s="26">
        <f t="shared" ref="I89" si="22">TRUNC(H89*(1+$F$3),2)</f>
        <v>132.87</v>
      </c>
      <c r="J89" s="27">
        <f t="shared" ref="J89" si="23">TRUNC(G89*I89,2)</f>
        <v>3587.49</v>
      </c>
    </row>
    <row r="90" spans="1:10" ht="15.75" customHeight="1" x14ac:dyDescent="0.25">
      <c r="A90" s="23" t="s">
        <v>695</v>
      </c>
      <c r="B90" s="399">
        <v>5213835</v>
      </c>
      <c r="C90" s="398" t="s">
        <v>762</v>
      </c>
      <c r="D90" s="241"/>
      <c r="E90" s="255"/>
      <c r="F90" s="23" t="s">
        <v>769</v>
      </c>
      <c r="G90" s="389">
        <v>9000</v>
      </c>
      <c r="H90" s="273">
        <f>VLOOKUP(B90,'T-247 +SICRO'!A:D,4,0)</f>
        <v>0.83</v>
      </c>
      <c r="I90" s="26">
        <f t="shared" ref="I90:I93" si="24">TRUNC(H90*(1+$F$3),2)</f>
        <v>1</v>
      </c>
      <c r="J90" s="27">
        <f t="shared" ref="J90:J93" si="25">TRUNC(G90*I90,2)</f>
        <v>9000</v>
      </c>
    </row>
    <row r="91" spans="1:10" ht="15.75" customHeight="1" x14ac:dyDescent="0.25">
      <c r="A91" s="23" t="s">
        <v>696</v>
      </c>
      <c r="B91" s="397">
        <v>5213848</v>
      </c>
      <c r="C91" s="396" t="s">
        <v>763</v>
      </c>
      <c r="D91" s="241"/>
      <c r="E91" s="255"/>
      <c r="F91" s="23" t="s">
        <v>238</v>
      </c>
      <c r="G91" s="389">
        <v>600</v>
      </c>
      <c r="H91" s="273">
        <f>VLOOKUP(B91,'T-247 +SICRO'!A:D,4,0)</f>
        <v>1.08</v>
      </c>
      <c r="I91" s="26">
        <f t="shared" si="24"/>
        <v>1.3</v>
      </c>
      <c r="J91" s="27">
        <f t="shared" si="25"/>
        <v>780</v>
      </c>
    </row>
    <row r="92" spans="1:10" ht="15.75" customHeight="1" x14ac:dyDescent="0.25">
      <c r="A92" s="23" t="s">
        <v>698</v>
      </c>
      <c r="B92" s="397">
        <v>5213838</v>
      </c>
      <c r="C92" s="396" t="s">
        <v>764</v>
      </c>
      <c r="D92" s="241"/>
      <c r="E92" s="255"/>
      <c r="F92" s="23" t="s">
        <v>238</v>
      </c>
      <c r="G92" s="389">
        <v>720</v>
      </c>
      <c r="H92" s="273">
        <f>VLOOKUP(B92,'T-247 +SICRO'!A:D,4,0)</f>
        <v>4.47</v>
      </c>
      <c r="I92" s="26">
        <f t="shared" si="24"/>
        <v>5.39</v>
      </c>
      <c r="J92" s="27">
        <f t="shared" si="25"/>
        <v>3880.8</v>
      </c>
    </row>
    <row r="93" spans="1:10" ht="15.75" customHeight="1" x14ac:dyDescent="0.25">
      <c r="A93" s="23" t="s">
        <v>766</v>
      </c>
      <c r="B93" s="395">
        <v>5213387</v>
      </c>
      <c r="C93" s="394" t="s">
        <v>765</v>
      </c>
      <c r="D93" s="241"/>
      <c r="E93" s="255"/>
      <c r="F93" s="23" t="s">
        <v>238</v>
      </c>
      <c r="G93" s="389">
        <v>1</v>
      </c>
      <c r="H93" s="273">
        <f>VLOOKUP(B93,'T-247 +SICRO'!A:D,4,0)</f>
        <v>763.92</v>
      </c>
      <c r="I93" s="26">
        <f t="shared" si="24"/>
        <v>921.28</v>
      </c>
      <c r="J93" s="27">
        <f t="shared" si="25"/>
        <v>921.28</v>
      </c>
    </row>
    <row r="94" spans="1:10" ht="15.75" customHeight="1" x14ac:dyDescent="0.25">
      <c r="A94" s="28"/>
      <c r="B94" s="28"/>
      <c r="C94" s="29" t="s">
        <v>761</v>
      </c>
      <c r="D94" s="28"/>
      <c r="E94" s="30"/>
      <c r="F94" s="28"/>
      <c r="G94" s="392"/>
      <c r="H94" s="31"/>
      <c r="I94" s="32"/>
      <c r="J94" s="33">
        <f>SUM(J88:J93)</f>
        <v>25586.629999999997</v>
      </c>
    </row>
    <row r="95" spans="1:10" ht="15.75" customHeight="1" x14ac:dyDescent="0.25">
      <c r="A95" s="23"/>
      <c r="B95" s="46"/>
      <c r="C95" s="178"/>
      <c r="D95" s="38"/>
      <c r="E95" s="242"/>
      <c r="F95" s="44"/>
      <c r="G95" s="391"/>
      <c r="H95" s="45"/>
      <c r="I95" s="26"/>
      <c r="J95" s="27"/>
    </row>
    <row r="96" spans="1:10" ht="15.75" customHeight="1" x14ac:dyDescent="0.25">
      <c r="A96" s="37" t="s">
        <v>705</v>
      </c>
      <c r="B96" s="254"/>
      <c r="C96" s="240" t="s">
        <v>697</v>
      </c>
      <c r="D96" s="241"/>
      <c r="E96" s="255"/>
      <c r="F96" s="23"/>
      <c r="G96" s="378"/>
      <c r="H96" s="135"/>
      <c r="I96" s="26"/>
      <c r="J96" s="27"/>
    </row>
    <row r="97" spans="1:10" ht="15.75" customHeight="1" x14ac:dyDescent="0.25">
      <c r="A97" s="23" t="s">
        <v>739</v>
      </c>
      <c r="B97" s="254">
        <v>45020</v>
      </c>
      <c r="C97" s="256" t="s">
        <v>618</v>
      </c>
      <c r="D97" s="241"/>
      <c r="E97" s="242"/>
      <c r="F97" s="254" t="s">
        <v>2</v>
      </c>
      <c r="G97" s="135">
        <v>142.02000000000001</v>
      </c>
      <c r="H97" s="135">
        <f>I97/(1+F$3)</f>
        <v>6.8242122719734661</v>
      </c>
      <c r="I97" s="26">
        <f>VLOOKUP(B97,'T-247 +SICRO'!A:D,4,0)</f>
        <v>8.23</v>
      </c>
      <c r="J97" s="27">
        <f t="shared" ref="J97" si="26">TRUNC(G97*I97,2)</f>
        <v>1168.82</v>
      </c>
    </row>
    <row r="98" spans="1:10" ht="15.75" customHeight="1" x14ac:dyDescent="0.25">
      <c r="A98" s="23" t="s">
        <v>740</v>
      </c>
      <c r="B98" s="370" t="s">
        <v>710</v>
      </c>
      <c r="C98" s="275" t="s">
        <v>711</v>
      </c>
      <c r="D98" s="241"/>
      <c r="E98" s="255"/>
      <c r="F98" s="23" t="s">
        <v>93</v>
      </c>
      <c r="G98" s="389">
        <v>14.04</v>
      </c>
      <c r="H98" s="273">
        <f>Composições!$I$229</f>
        <v>3075.93</v>
      </c>
      <c r="I98" s="26">
        <f t="shared" ref="I98:I101" si="27">TRUNC(H98*(1+$F$3),2)</f>
        <v>3709.57</v>
      </c>
      <c r="J98" s="27">
        <f t="shared" ref="J98:J101" si="28">TRUNC(G98*I98,2)</f>
        <v>52082.36</v>
      </c>
    </row>
    <row r="99" spans="1:10" ht="15.75" customHeight="1" x14ac:dyDescent="0.25">
      <c r="A99" s="23" t="s">
        <v>753</v>
      </c>
      <c r="B99" s="370" t="s">
        <v>708</v>
      </c>
      <c r="C99" s="275" t="s">
        <v>709</v>
      </c>
      <c r="D99" s="241"/>
      <c r="E99" s="255"/>
      <c r="F99" s="23" t="s">
        <v>110</v>
      </c>
      <c r="G99" s="389">
        <v>2</v>
      </c>
      <c r="H99" s="273">
        <f>Composições!$I$259</f>
        <v>2244.84</v>
      </c>
      <c r="I99" s="26">
        <f t="shared" si="27"/>
        <v>2707.27</v>
      </c>
      <c r="J99" s="27">
        <f t="shared" si="28"/>
        <v>5414.54</v>
      </c>
    </row>
    <row r="100" spans="1:10" ht="15.75" customHeight="1" x14ac:dyDescent="0.25">
      <c r="A100" s="23" t="s">
        <v>754</v>
      </c>
      <c r="B100" s="370" t="s">
        <v>701</v>
      </c>
      <c r="C100" s="275" t="s">
        <v>699</v>
      </c>
      <c r="D100" s="241"/>
      <c r="E100" s="255"/>
      <c r="F100" s="23" t="s">
        <v>93</v>
      </c>
      <c r="G100" s="389">
        <v>16.45</v>
      </c>
      <c r="H100" s="273">
        <f>Composições!$I$297</f>
        <v>5603.07</v>
      </c>
      <c r="I100" s="26">
        <f t="shared" si="27"/>
        <v>6757.3</v>
      </c>
      <c r="J100" s="27">
        <f t="shared" si="28"/>
        <v>111157.58</v>
      </c>
    </row>
    <row r="101" spans="1:10" ht="15.75" customHeight="1" x14ac:dyDescent="0.25">
      <c r="A101" s="23" t="s">
        <v>755</v>
      </c>
      <c r="B101" s="370" t="s">
        <v>702</v>
      </c>
      <c r="C101" s="275" t="s">
        <v>700</v>
      </c>
      <c r="D101" s="241"/>
      <c r="E101" s="255"/>
      <c r="F101" s="23" t="s">
        <v>110</v>
      </c>
      <c r="G101" s="389">
        <v>2</v>
      </c>
      <c r="H101" s="135">
        <f>Composições!$I$333</f>
        <v>20117</v>
      </c>
      <c r="I101" s="26">
        <f t="shared" si="27"/>
        <v>24261.1</v>
      </c>
      <c r="J101" s="27">
        <f t="shared" si="28"/>
        <v>48522.2</v>
      </c>
    </row>
    <row r="102" spans="1:10" ht="15.75" customHeight="1" x14ac:dyDescent="0.25">
      <c r="A102" s="28"/>
      <c r="B102" s="28"/>
      <c r="C102" s="29" t="s">
        <v>703</v>
      </c>
      <c r="D102" s="28"/>
      <c r="E102" s="30"/>
      <c r="F102" s="28"/>
      <c r="G102" s="392"/>
      <c r="H102" s="31"/>
      <c r="I102" s="32"/>
      <c r="J102" s="33">
        <f>SUM(J97:J101)</f>
        <v>218345.5</v>
      </c>
    </row>
    <row r="103" spans="1:10" ht="15.75" customHeight="1" x14ac:dyDescent="0.25">
      <c r="A103" s="23"/>
      <c r="B103" s="46"/>
      <c r="C103" s="178"/>
      <c r="D103" s="38"/>
      <c r="E103" s="242"/>
      <c r="F103" s="44"/>
      <c r="G103" s="391"/>
      <c r="H103" s="45"/>
      <c r="I103" s="26"/>
      <c r="J103" s="27"/>
    </row>
    <row r="104" spans="1:10" ht="15.75" customHeight="1" x14ac:dyDescent="0.25">
      <c r="A104" s="37" t="s">
        <v>741</v>
      </c>
      <c r="B104" s="254"/>
      <c r="C104" s="240" t="s">
        <v>737</v>
      </c>
      <c r="D104" s="241"/>
      <c r="E104" s="255"/>
      <c r="F104" s="23"/>
      <c r="G104" s="378"/>
      <c r="H104" s="135"/>
      <c r="I104" s="26"/>
      <c r="J104" s="27"/>
    </row>
    <row r="105" spans="1:10" ht="15.75" customHeight="1" x14ac:dyDescent="0.25">
      <c r="A105" s="23" t="s">
        <v>742</v>
      </c>
      <c r="B105" s="254">
        <v>40804</v>
      </c>
      <c r="C105" s="256" t="s">
        <v>744</v>
      </c>
      <c r="D105" s="241"/>
      <c r="E105" s="242"/>
      <c r="F105" s="23" t="s">
        <v>93</v>
      </c>
      <c r="G105" s="135">
        <v>1543.86</v>
      </c>
      <c r="H105" s="135">
        <f>I105/(1+F$3)</f>
        <v>4.8424543946932008</v>
      </c>
      <c r="I105" s="26">
        <f>VLOOKUP(B105,'T-247 +SICRO'!A:D,4,0)</f>
        <v>5.84</v>
      </c>
      <c r="J105" s="27">
        <f>TRUNC(G105*I105,2)</f>
        <v>9016.14</v>
      </c>
    </row>
    <row r="106" spans="1:10" ht="15.75" customHeight="1" x14ac:dyDescent="0.25">
      <c r="A106" s="23" t="s">
        <v>743</v>
      </c>
      <c r="B106" s="370">
        <v>40800</v>
      </c>
      <c r="C106" s="275" t="s">
        <v>745</v>
      </c>
      <c r="D106" s="241"/>
      <c r="E106" s="255"/>
      <c r="F106" s="23" t="s">
        <v>93</v>
      </c>
      <c r="G106" s="389">
        <v>3306.12</v>
      </c>
      <c r="H106" s="135">
        <f>I106/(1+F$3)</f>
        <v>15.679933665008292</v>
      </c>
      <c r="I106" s="26">
        <f>VLOOKUP(B106,'T-247 +SICRO'!A:D,4,0)</f>
        <v>18.91</v>
      </c>
      <c r="J106" s="27">
        <f>TRUNC(G106*I106,2)</f>
        <v>62518.720000000001</v>
      </c>
    </row>
    <row r="107" spans="1:10" ht="15.75" customHeight="1" x14ac:dyDescent="0.25">
      <c r="A107" s="28"/>
      <c r="B107" s="28"/>
      <c r="C107" s="29" t="s">
        <v>738</v>
      </c>
      <c r="D107" s="28"/>
      <c r="E107" s="30"/>
      <c r="F107" s="28"/>
      <c r="G107" s="392"/>
      <c r="H107" s="31"/>
      <c r="I107" s="32"/>
      <c r="J107" s="33">
        <f>SUM(J105:J106)</f>
        <v>71534.86</v>
      </c>
    </row>
    <row r="108" spans="1:10" ht="15.75" customHeight="1" x14ac:dyDescent="0.25">
      <c r="A108" s="23"/>
      <c r="B108" s="46"/>
      <c r="C108" s="178"/>
      <c r="D108" s="38"/>
      <c r="E108" s="242"/>
      <c r="F108" s="44"/>
      <c r="G108" s="391"/>
      <c r="H108" s="45"/>
      <c r="I108" s="26"/>
      <c r="J108" s="27"/>
    </row>
    <row r="109" spans="1:10" ht="15.75" customHeight="1" x14ac:dyDescent="0.25">
      <c r="A109" s="37" t="s">
        <v>756</v>
      </c>
      <c r="B109" s="254"/>
      <c r="C109" s="240" t="s">
        <v>642</v>
      </c>
      <c r="D109" s="241"/>
      <c r="E109" s="255"/>
      <c r="F109" s="23"/>
      <c r="G109" s="378"/>
      <c r="H109" s="135"/>
      <c r="I109" s="26"/>
      <c r="J109" s="27"/>
    </row>
    <row r="110" spans="1:10" ht="15.75" customHeight="1" x14ac:dyDescent="0.25">
      <c r="A110" s="23" t="s">
        <v>757</v>
      </c>
      <c r="B110" s="254"/>
      <c r="C110" s="240" t="s">
        <v>644</v>
      </c>
      <c r="D110" s="241"/>
      <c r="E110" s="255"/>
      <c r="F110" s="23"/>
      <c r="G110" s="378"/>
      <c r="H110" s="135"/>
      <c r="I110" s="26"/>
      <c r="J110" s="27"/>
    </row>
    <row r="111" spans="1:10" ht="15.75" customHeight="1" x14ac:dyDescent="0.25">
      <c r="A111" s="23" t="s">
        <v>758</v>
      </c>
      <c r="B111" s="272">
        <v>40451</v>
      </c>
      <c r="C111" s="178" t="s">
        <v>648</v>
      </c>
      <c r="D111" s="241"/>
      <c r="E111" s="255"/>
      <c r="F111" s="23" t="s">
        <v>63</v>
      </c>
      <c r="G111" s="389">
        <f>'Momento de Transporte'!G11+'Momento de Transporte'!H11</f>
        <v>98434.45216892699</v>
      </c>
      <c r="H111" s="135">
        <f t="shared" ref="H111" si="29">I111/(1+F$3)</f>
        <v>0.62189054726368165</v>
      </c>
      <c r="I111" s="26">
        <f>VLOOKUP(B111,'T-247 +SICRO'!A:D,4,0)</f>
        <v>0.75</v>
      </c>
      <c r="J111" s="27">
        <f>TRUNC(G111*I111,2)</f>
        <v>73825.83</v>
      </c>
    </row>
    <row r="112" spans="1:10" ht="15.75" customHeight="1" x14ac:dyDescent="0.25">
      <c r="A112" s="23" t="s">
        <v>759</v>
      </c>
      <c r="B112" s="272"/>
      <c r="C112" s="240" t="s">
        <v>646</v>
      </c>
      <c r="D112" s="38"/>
      <c r="E112" s="255"/>
      <c r="F112" s="23"/>
      <c r="G112" s="389"/>
      <c r="H112" s="135"/>
      <c r="I112" s="26"/>
      <c r="J112" s="27"/>
    </row>
    <row r="113" spans="1:12" ht="15.75" customHeight="1" x14ac:dyDescent="0.25">
      <c r="A113" s="23" t="s">
        <v>760</v>
      </c>
      <c r="B113" s="272">
        <v>45205</v>
      </c>
      <c r="C113" s="178" t="s">
        <v>649</v>
      </c>
      <c r="D113" s="241"/>
      <c r="E113" s="255"/>
      <c r="F113" s="23" t="s">
        <v>63</v>
      </c>
      <c r="G113" s="389">
        <f>'Momento de Transporte'!G18+'Momento de Transporte'!H18</f>
        <v>248522.49543799995</v>
      </c>
      <c r="H113" s="135">
        <f t="shared" ref="H113" si="30">I113/(1+F$3)</f>
        <v>0.75456053067993367</v>
      </c>
      <c r="I113" s="26">
        <f>VLOOKUP(B113,'T-247 +SICRO'!A:D,4,0)</f>
        <v>0.91</v>
      </c>
      <c r="J113" s="27">
        <f>TRUNC(G113*I113,2)</f>
        <v>226155.47</v>
      </c>
    </row>
    <row r="114" spans="1:12" ht="15.75" customHeight="1" x14ac:dyDescent="0.25">
      <c r="A114" s="28"/>
      <c r="B114" s="28"/>
      <c r="C114" s="29" t="s">
        <v>647</v>
      </c>
      <c r="D114" s="28"/>
      <c r="E114" s="30"/>
      <c r="F114" s="28"/>
      <c r="G114" s="392"/>
      <c r="H114" s="31"/>
      <c r="I114" s="32"/>
      <c r="J114" s="33">
        <f>SUM(J111:J113)</f>
        <v>299981.3</v>
      </c>
    </row>
    <row r="115" spans="1:12" ht="15.75" customHeight="1" x14ac:dyDescent="0.25">
      <c r="A115" s="23"/>
      <c r="B115" s="272"/>
      <c r="C115" s="178"/>
      <c r="D115" s="38"/>
      <c r="E115" s="242"/>
      <c r="F115" s="23"/>
      <c r="G115" s="389"/>
      <c r="H115" s="273"/>
      <c r="I115" s="26"/>
      <c r="J115" s="27"/>
    </row>
    <row r="116" spans="1:12" ht="15.75" customHeight="1" x14ac:dyDescent="0.25">
      <c r="A116" s="28"/>
      <c r="B116" s="28"/>
      <c r="C116" s="29" t="s">
        <v>713</v>
      </c>
      <c r="D116" s="28"/>
      <c r="E116" s="30"/>
      <c r="F116" s="28"/>
      <c r="G116" s="392"/>
      <c r="H116" s="31"/>
      <c r="I116" s="32"/>
      <c r="J116" s="33">
        <f>J85+J77+J61+J28+J114+J102+J107+J94+J36</f>
        <v>3605344.2499999991</v>
      </c>
    </row>
    <row r="117" spans="1:12" ht="15.75" customHeight="1" x14ac:dyDescent="0.25">
      <c r="A117" s="23"/>
      <c r="B117" s="46"/>
      <c r="C117" s="178"/>
      <c r="D117" s="241"/>
      <c r="E117" s="242"/>
      <c r="F117" s="44"/>
      <c r="G117" s="391"/>
      <c r="H117" s="45"/>
      <c r="I117" s="26"/>
      <c r="J117" s="27"/>
    </row>
    <row r="118" spans="1:12" ht="15.75" customHeight="1" x14ac:dyDescent="0.25">
      <c r="A118" s="37">
        <v>3</v>
      </c>
      <c r="B118" s="23"/>
      <c r="C118" s="47" t="s">
        <v>83</v>
      </c>
      <c r="D118" s="23"/>
      <c r="E118" s="48"/>
      <c r="F118" s="49"/>
      <c r="G118" s="388"/>
      <c r="H118" s="50"/>
      <c r="I118" s="26"/>
      <c r="J118" s="43"/>
    </row>
    <row r="119" spans="1:12" ht="15.75" customHeight="1" x14ac:dyDescent="0.25">
      <c r="A119" s="23" t="s">
        <v>249</v>
      </c>
      <c r="B119" s="23">
        <v>42190</v>
      </c>
      <c r="C119" s="178" t="s">
        <v>677</v>
      </c>
      <c r="D119" s="23"/>
      <c r="E119" s="48"/>
      <c r="F119" s="23" t="s">
        <v>238</v>
      </c>
      <c r="G119" s="378">
        <v>1</v>
      </c>
      <c r="H119" s="135">
        <f t="shared" ref="H119" si="31">I119/(1+F$3)</f>
        <v>179896.73300165837</v>
      </c>
      <c r="I119" s="26">
        <f>VLOOKUP(B119,'T-247 +SICRO'!A:D,4,0)</f>
        <v>216955.46</v>
      </c>
      <c r="J119" s="27">
        <f>TRUNC(G119*I119,2)</f>
        <v>216955.46</v>
      </c>
    </row>
    <row r="120" spans="1:12" ht="15.75" customHeight="1" x14ac:dyDescent="0.25">
      <c r="A120" s="28"/>
      <c r="B120" s="28"/>
      <c r="C120" s="29" t="s">
        <v>278</v>
      </c>
      <c r="D120" s="28"/>
      <c r="E120" s="30"/>
      <c r="F120" s="28"/>
      <c r="G120" s="387"/>
      <c r="H120" s="51"/>
      <c r="I120" s="52"/>
      <c r="J120" s="33">
        <f>SUM(J119:J119)</f>
        <v>216955.46</v>
      </c>
      <c r="K120" s="36"/>
    </row>
    <row r="121" spans="1:12" ht="15.75" customHeight="1" x14ac:dyDescent="0.25">
      <c r="A121" s="53"/>
      <c r="B121" s="53"/>
      <c r="C121" s="54"/>
      <c r="D121" s="53"/>
      <c r="E121" s="55"/>
      <c r="F121" s="56"/>
      <c r="G121" s="386"/>
      <c r="H121" s="57"/>
      <c r="I121" s="58"/>
      <c r="J121" s="59"/>
      <c r="K121" s="36"/>
    </row>
    <row r="122" spans="1:12" ht="15.75" customHeight="1" x14ac:dyDescent="0.25">
      <c r="A122" s="60"/>
      <c r="B122" s="61"/>
      <c r="C122" s="62" t="s">
        <v>279</v>
      </c>
      <c r="D122" s="63"/>
      <c r="E122" s="63"/>
      <c r="F122" s="63"/>
      <c r="G122" s="385"/>
      <c r="H122" s="63"/>
      <c r="I122" s="63"/>
      <c r="J122" s="64">
        <f>J10+J116+J120</f>
        <v>4109095.2699999991</v>
      </c>
      <c r="K122" s="36"/>
      <c r="L122" s="462"/>
    </row>
    <row r="123" spans="1:12" ht="15.75" customHeight="1" x14ac:dyDescent="0.25">
      <c r="K123" s="36"/>
    </row>
    <row r="124" spans="1:12" ht="15.75" customHeight="1" x14ac:dyDescent="0.25">
      <c r="B124" s="65"/>
      <c r="K124" s="36"/>
      <c r="L124" s="463"/>
    </row>
    <row r="125" spans="1:12" ht="15.75" customHeight="1" x14ac:dyDescent="0.25">
      <c r="B125" s="66"/>
    </row>
    <row r="126" spans="1:12" ht="15" customHeight="1" x14ac:dyDescent="0.25">
      <c r="B126" s="66"/>
    </row>
    <row r="127" spans="1:12" ht="15" customHeight="1" x14ac:dyDescent="0.25">
      <c r="B127" s="66"/>
    </row>
    <row r="128" spans="1:12" ht="15" customHeight="1" x14ac:dyDescent="0.25">
      <c r="B128" s="66"/>
    </row>
    <row r="129" spans="2:2" ht="15" customHeight="1" x14ac:dyDescent="0.25">
      <c r="B129" s="66"/>
    </row>
    <row r="130" spans="2:2" ht="15" customHeight="1" x14ac:dyDescent="0.25">
      <c r="B130" s="66"/>
    </row>
    <row r="131" spans="2:2" ht="15" customHeight="1" x14ac:dyDescent="0.25">
      <c r="B131" s="66"/>
    </row>
    <row r="132" spans="2:2" ht="15" customHeight="1" x14ac:dyDescent="0.25">
      <c r="B132" s="66"/>
    </row>
    <row r="133" spans="2:2" ht="15" customHeight="1" x14ac:dyDescent="0.25">
      <c r="B133" s="66"/>
    </row>
    <row r="134" spans="2:2" ht="15" customHeight="1" x14ac:dyDescent="0.25">
      <c r="B134" s="66"/>
    </row>
    <row r="135" spans="2:2" ht="15" customHeight="1" x14ac:dyDescent="0.25">
      <c r="B135" s="66"/>
    </row>
    <row r="136" spans="2:2" ht="15" customHeight="1" x14ac:dyDescent="0.25">
      <c r="B136" s="66"/>
    </row>
    <row r="137" spans="2:2" ht="15" customHeight="1" x14ac:dyDescent="0.25">
      <c r="B137" s="66"/>
    </row>
    <row r="138" spans="2:2" ht="15" customHeight="1" x14ac:dyDescent="0.25">
      <c r="B138" s="66"/>
    </row>
    <row r="139" spans="2:2" ht="15" customHeight="1" x14ac:dyDescent="0.25">
      <c r="B139" s="66"/>
    </row>
    <row r="140" spans="2:2" ht="15" customHeight="1" x14ac:dyDescent="0.25">
      <c r="B140" s="66"/>
    </row>
    <row r="141" spans="2:2" ht="15" customHeight="1" x14ac:dyDescent="0.25"/>
    <row r="142" spans="2:2" ht="15" customHeight="1" x14ac:dyDescent="0.25"/>
    <row r="143" spans="2:2" ht="15" customHeight="1" x14ac:dyDescent="0.25"/>
  </sheetData>
  <mergeCells count="17">
    <mergeCell ref="G5:G6"/>
    <mergeCell ref="H5:H6"/>
    <mergeCell ref="I5:I6"/>
    <mergeCell ref="J5:J6"/>
    <mergeCell ref="A5:A6"/>
    <mergeCell ref="B5:B6"/>
    <mergeCell ref="C5:C6"/>
    <mergeCell ref="D5:D6"/>
    <mergeCell ref="E5:E6"/>
    <mergeCell ref="F5:F6"/>
    <mergeCell ref="A4:C4"/>
    <mergeCell ref="G4:J4"/>
    <mergeCell ref="D1:F1"/>
    <mergeCell ref="G1:J1"/>
    <mergeCell ref="D2:F2"/>
    <mergeCell ref="G2:J2"/>
    <mergeCell ref="G3:J3"/>
  </mergeCells>
  <phoneticPr fontId="19" type="noConversion"/>
  <conditionalFormatting sqref="F86 F95 F103 F108 F117">
    <cfRule type="cellIs" priority="7" stopIfTrue="1" operator="equal">
      <formula>"04.999.02"</formula>
    </cfRule>
  </conditionalFormatting>
  <conditionalFormatting sqref="F115">
    <cfRule type="cellIs" priority="1" stopIfTrue="1" operator="equal">
      <formula>"04.999.02"</formula>
    </cfRule>
  </conditionalFormatting>
  <printOptions horizontalCentered="1"/>
  <pageMargins left="0.11811023622047245" right="0.11811023622047245" top="0.51181102362204722" bottom="0.31496062992125984" header="0.27559055118110237" footer="0.27559055118110237"/>
  <pageSetup paperSize="9" scale="84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70C0"/>
    <pageSetUpPr fitToPage="1"/>
  </sheetPr>
  <dimension ref="A1:Q49"/>
  <sheetViews>
    <sheetView showGridLines="0" zoomScaleNormal="100" workbookViewId="0">
      <selection activeCell="E13" sqref="E13"/>
    </sheetView>
  </sheetViews>
  <sheetFormatPr defaultColWidth="9.109375" defaultRowHeight="13.2" x14ac:dyDescent="0.25"/>
  <cols>
    <col min="1" max="1" width="4.5546875" style="139" customWidth="1"/>
    <col min="2" max="2" width="8.6640625" style="139" customWidth="1"/>
    <col min="3" max="3" width="14.6640625" style="139" customWidth="1"/>
    <col min="4" max="4" width="13.6640625" style="139" customWidth="1"/>
    <col min="5" max="5" width="6.88671875" style="139" customWidth="1"/>
    <col min="6" max="6" width="16.44140625" style="139" customWidth="1"/>
    <col min="7" max="7" width="6.88671875" style="139" customWidth="1"/>
    <col min="8" max="8" width="16.44140625" style="139" customWidth="1"/>
    <col min="9" max="9" width="6.88671875" style="139" customWidth="1"/>
    <col min="10" max="10" width="16.44140625" style="139" customWidth="1"/>
    <col min="11" max="11" width="6.88671875" style="139" customWidth="1"/>
    <col min="12" max="12" width="16.44140625" style="139" customWidth="1"/>
    <col min="13" max="13" width="6.88671875" style="139" customWidth="1"/>
    <col min="14" max="14" width="16.44140625" style="139" customWidth="1"/>
    <col min="15" max="15" width="3.5546875" style="139" customWidth="1"/>
    <col min="16" max="16" width="10.6640625" style="139" customWidth="1"/>
    <col min="17" max="17" width="10.21875" style="139" bestFit="1" customWidth="1"/>
    <col min="18" max="250" width="9.109375" style="139"/>
    <col min="251" max="251" width="6.6640625" style="139" customWidth="1"/>
    <col min="252" max="252" width="8.6640625" style="139" customWidth="1"/>
    <col min="253" max="253" width="15.33203125" style="139" customWidth="1"/>
    <col min="254" max="254" width="12" style="139" customWidth="1"/>
    <col min="255" max="255" width="7" style="139" customWidth="1"/>
    <col min="256" max="256" width="12" style="139" customWidth="1"/>
    <col min="257" max="257" width="7" style="139" customWidth="1"/>
    <col min="258" max="258" width="12" style="139" customWidth="1"/>
    <col min="259" max="259" width="7" style="139" customWidth="1"/>
    <col min="260" max="260" width="12" style="139" customWidth="1"/>
    <col min="261" max="261" width="7" style="139" customWidth="1"/>
    <col min="262" max="262" width="12" style="139" customWidth="1"/>
    <col min="263" max="263" width="7" style="139" customWidth="1"/>
    <col min="264" max="264" width="12" style="139" customWidth="1"/>
    <col min="265" max="265" width="7" style="139" customWidth="1"/>
    <col min="266" max="266" width="12" style="139" customWidth="1"/>
    <col min="267" max="267" width="9.109375" style="139"/>
    <col min="268" max="270" width="12.6640625" style="139" customWidth="1"/>
    <col min="271" max="506" width="9.109375" style="139"/>
    <col min="507" max="507" width="6.6640625" style="139" customWidth="1"/>
    <col min="508" max="508" width="8.6640625" style="139" customWidth="1"/>
    <col min="509" max="509" width="15.33203125" style="139" customWidth="1"/>
    <col min="510" max="510" width="12" style="139" customWidth="1"/>
    <col min="511" max="511" width="7" style="139" customWidth="1"/>
    <col min="512" max="512" width="12" style="139" customWidth="1"/>
    <col min="513" max="513" width="7" style="139" customWidth="1"/>
    <col min="514" max="514" width="12" style="139" customWidth="1"/>
    <col min="515" max="515" width="7" style="139" customWidth="1"/>
    <col min="516" max="516" width="12" style="139" customWidth="1"/>
    <col min="517" max="517" width="7" style="139" customWidth="1"/>
    <col min="518" max="518" width="12" style="139" customWidth="1"/>
    <col min="519" max="519" width="7" style="139" customWidth="1"/>
    <col min="520" max="520" width="12" style="139" customWidth="1"/>
    <col min="521" max="521" width="7" style="139" customWidth="1"/>
    <col min="522" max="522" width="12" style="139" customWidth="1"/>
    <col min="523" max="523" width="9.109375" style="139"/>
    <col min="524" max="526" width="12.6640625" style="139" customWidth="1"/>
    <col min="527" max="762" width="9.109375" style="139"/>
    <col min="763" max="763" width="6.6640625" style="139" customWidth="1"/>
    <col min="764" max="764" width="8.6640625" style="139" customWidth="1"/>
    <col min="765" max="765" width="15.33203125" style="139" customWidth="1"/>
    <col min="766" max="766" width="12" style="139" customWidth="1"/>
    <col min="767" max="767" width="7" style="139" customWidth="1"/>
    <col min="768" max="768" width="12" style="139" customWidth="1"/>
    <col min="769" max="769" width="7" style="139" customWidth="1"/>
    <col min="770" max="770" width="12" style="139" customWidth="1"/>
    <col min="771" max="771" width="7" style="139" customWidth="1"/>
    <col min="772" max="772" width="12" style="139" customWidth="1"/>
    <col min="773" max="773" width="7" style="139" customWidth="1"/>
    <col min="774" max="774" width="12" style="139" customWidth="1"/>
    <col min="775" max="775" width="7" style="139" customWidth="1"/>
    <col min="776" max="776" width="12" style="139" customWidth="1"/>
    <col min="777" max="777" width="7" style="139" customWidth="1"/>
    <col min="778" max="778" width="12" style="139" customWidth="1"/>
    <col min="779" max="779" width="9.109375" style="139"/>
    <col min="780" max="782" width="12.6640625" style="139" customWidth="1"/>
    <col min="783" max="1018" width="9.109375" style="139"/>
    <col min="1019" max="1019" width="6.6640625" style="139" customWidth="1"/>
    <col min="1020" max="1020" width="8.6640625" style="139" customWidth="1"/>
    <col min="1021" max="1021" width="15.33203125" style="139" customWidth="1"/>
    <col min="1022" max="1022" width="12" style="139" customWidth="1"/>
    <col min="1023" max="1023" width="7" style="139" customWidth="1"/>
    <col min="1024" max="1024" width="12" style="139" customWidth="1"/>
    <col min="1025" max="1025" width="7" style="139" customWidth="1"/>
    <col min="1026" max="1026" width="12" style="139" customWidth="1"/>
    <col min="1027" max="1027" width="7" style="139" customWidth="1"/>
    <col min="1028" max="1028" width="12" style="139" customWidth="1"/>
    <col min="1029" max="1029" width="7" style="139" customWidth="1"/>
    <col min="1030" max="1030" width="12" style="139" customWidth="1"/>
    <col min="1031" max="1031" width="7" style="139" customWidth="1"/>
    <col min="1032" max="1032" width="12" style="139" customWidth="1"/>
    <col min="1033" max="1033" width="7" style="139" customWidth="1"/>
    <col min="1034" max="1034" width="12" style="139" customWidth="1"/>
    <col min="1035" max="1035" width="9.109375" style="139"/>
    <col min="1036" max="1038" width="12.6640625" style="139" customWidth="1"/>
    <col min="1039" max="1274" width="9.109375" style="139"/>
    <col min="1275" max="1275" width="6.6640625" style="139" customWidth="1"/>
    <col min="1276" max="1276" width="8.6640625" style="139" customWidth="1"/>
    <col min="1277" max="1277" width="15.33203125" style="139" customWidth="1"/>
    <col min="1278" max="1278" width="12" style="139" customWidth="1"/>
    <col min="1279" max="1279" width="7" style="139" customWidth="1"/>
    <col min="1280" max="1280" width="12" style="139" customWidth="1"/>
    <col min="1281" max="1281" width="7" style="139" customWidth="1"/>
    <col min="1282" max="1282" width="12" style="139" customWidth="1"/>
    <col min="1283" max="1283" width="7" style="139" customWidth="1"/>
    <col min="1284" max="1284" width="12" style="139" customWidth="1"/>
    <col min="1285" max="1285" width="7" style="139" customWidth="1"/>
    <col min="1286" max="1286" width="12" style="139" customWidth="1"/>
    <col min="1287" max="1287" width="7" style="139" customWidth="1"/>
    <col min="1288" max="1288" width="12" style="139" customWidth="1"/>
    <col min="1289" max="1289" width="7" style="139" customWidth="1"/>
    <col min="1290" max="1290" width="12" style="139" customWidth="1"/>
    <col min="1291" max="1291" width="9.109375" style="139"/>
    <col min="1292" max="1294" width="12.6640625" style="139" customWidth="1"/>
    <col min="1295" max="1530" width="9.109375" style="139"/>
    <col min="1531" max="1531" width="6.6640625" style="139" customWidth="1"/>
    <col min="1532" max="1532" width="8.6640625" style="139" customWidth="1"/>
    <col min="1533" max="1533" width="15.33203125" style="139" customWidth="1"/>
    <col min="1534" max="1534" width="12" style="139" customWidth="1"/>
    <col min="1535" max="1535" width="7" style="139" customWidth="1"/>
    <col min="1536" max="1536" width="12" style="139" customWidth="1"/>
    <col min="1537" max="1537" width="7" style="139" customWidth="1"/>
    <col min="1538" max="1538" width="12" style="139" customWidth="1"/>
    <col min="1539" max="1539" width="7" style="139" customWidth="1"/>
    <col min="1540" max="1540" width="12" style="139" customWidth="1"/>
    <col min="1541" max="1541" width="7" style="139" customWidth="1"/>
    <col min="1542" max="1542" width="12" style="139" customWidth="1"/>
    <col min="1543" max="1543" width="7" style="139" customWidth="1"/>
    <col min="1544" max="1544" width="12" style="139" customWidth="1"/>
    <col min="1545" max="1545" width="7" style="139" customWidth="1"/>
    <col min="1546" max="1546" width="12" style="139" customWidth="1"/>
    <col min="1547" max="1547" width="9.109375" style="139"/>
    <col min="1548" max="1550" width="12.6640625" style="139" customWidth="1"/>
    <col min="1551" max="1786" width="9.109375" style="139"/>
    <col min="1787" max="1787" width="6.6640625" style="139" customWidth="1"/>
    <col min="1788" max="1788" width="8.6640625" style="139" customWidth="1"/>
    <col min="1789" max="1789" width="15.33203125" style="139" customWidth="1"/>
    <col min="1790" max="1790" width="12" style="139" customWidth="1"/>
    <col min="1791" max="1791" width="7" style="139" customWidth="1"/>
    <col min="1792" max="1792" width="12" style="139" customWidth="1"/>
    <col min="1793" max="1793" width="7" style="139" customWidth="1"/>
    <col min="1794" max="1794" width="12" style="139" customWidth="1"/>
    <col min="1795" max="1795" width="7" style="139" customWidth="1"/>
    <col min="1796" max="1796" width="12" style="139" customWidth="1"/>
    <col min="1797" max="1797" width="7" style="139" customWidth="1"/>
    <col min="1798" max="1798" width="12" style="139" customWidth="1"/>
    <col min="1799" max="1799" width="7" style="139" customWidth="1"/>
    <col min="1800" max="1800" width="12" style="139" customWidth="1"/>
    <col min="1801" max="1801" width="7" style="139" customWidth="1"/>
    <col min="1802" max="1802" width="12" style="139" customWidth="1"/>
    <col min="1803" max="1803" width="9.109375" style="139"/>
    <col min="1804" max="1806" width="12.6640625" style="139" customWidth="1"/>
    <col min="1807" max="2042" width="9.109375" style="139"/>
    <col min="2043" max="2043" width="6.6640625" style="139" customWidth="1"/>
    <col min="2044" max="2044" width="8.6640625" style="139" customWidth="1"/>
    <col min="2045" max="2045" width="15.33203125" style="139" customWidth="1"/>
    <col min="2046" max="2046" width="12" style="139" customWidth="1"/>
    <col min="2047" max="2047" width="7" style="139" customWidth="1"/>
    <col min="2048" max="2048" width="12" style="139" customWidth="1"/>
    <col min="2049" max="2049" width="7" style="139" customWidth="1"/>
    <col min="2050" max="2050" width="12" style="139" customWidth="1"/>
    <col min="2051" max="2051" width="7" style="139" customWidth="1"/>
    <col min="2052" max="2052" width="12" style="139" customWidth="1"/>
    <col min="2053" max="2053" width="7" style="139" customWidth="1"/>
    <col min="2054" max="2054" width="12" style="139" customWidth="1"/>
    <col min="2055" max="2055" width="7" style="139" customWidth="1"/>
    <col min="2056" max="2056" width="12" style="139" customWidth="1"/>
    <col min="2057" max="2057" width="7" style="139" customWidth="1"/>
    <col min="2058" max="2058" width="12" style="139" customWidth="1"/>
    <col min="2059" max="2059" width="9.109375" style="139"/>
    <col min="2060" max="2062" width="12.6640625" style="139" customWidth="1"/>
    <col min="2063" max="2298" width="9.109375" style="139"/>
    <col min="2299" max="2299" width="6.6640625" style="139" customWidth="1"/>
    <col min="2300" max="2300" width="8.6640625" style="139" customWidth="1"/>
    <col min="2301" max="2301" width="15.33203125" style="139" customWidth="1"/>
    <col min="2302" max="2302" width="12" style="139" customWidth="1"/>
    <col min="2303" max="2303" width="7" style="139" customWidth="1"/>
    <col min="2304" max="2304" width="12" style="139" customWidth="1"/>
    <col min="2305" max="2305" width="7" style="139" customWidth="1"/>
    <col min="2306" max="2306" width="12" style="139" customWidth="1"/>
    <col min="2307" max="2307" width="7" style="139" customWidth="1"/>
    <col min="2308" max="2308" width="12" style="139" customWidth="1"/>
    <col min="2309" max="2309" width="7" style="139" customWidth="1"/>
    <col min="2310" max="2310" width="12" style="139" customWidth="1"/>
    <col min="2311" max="2311" width="7" style="139" customWidth="1"/>
    <col min="2312" max="2312" width="12" style="139" customWidth="1"/>
    <col min="2313" max="2313" width="7" style="139" customWidth="1"/>
    <col min="2314" max="2314" width="12" style="139" customWidth="1"/>
    <col min="2315" max="2315" width="9.109375" style="139"/>
    <col min="2316" max="2318" width="12.6640625" style="139" customWidth="1"/>
    <col min="2319" max="2554" width="9.109375" style="139"/>
    <col min="2555" max="2555" width="6.6640625" style="139" customWidth="1"/>
    <col min="2556" max="2556" width="8.6640625" style="139" customWidth="1"/>
    <col min="2557" max="2557" width="15.33203125" style="139" customWidth="1"/>
    <col min="2558" max="2558" width="12" style="139" customWidth="1"/>
    <col min="2559" max="2559" width="7" style="139" customWidth="1"/>
    <col min="2560" max="2560" width="12" style="139" customWidth="1"/>
    <col min="2561" max="2561" width="7" style="139" customWidth="1"/>
    <col min="2562" max="2562" width="12" style="139" customWidth="1"/>
    <col min="2563" max="2563" width="7" style="139" customWidth="1"/>
    <col min="2564" max="2564" width="12" style="139" customWidth="1"/>
    <col min="2565" max="2565" width="7" style="139" customWidth="1"/>
    <col min="2566" max="2566" width="12" style="139" customWidth="1"/>
    <col min="2567" max="2567" width="7" style="139" customWidth="1"/>
    <col min="2568" max="2568" width="12" style="139" customWidth="1"/>
    <col min="2569" max="2569" width="7" style="139" customWidth="1"/>
    <col min="2570" max="2570" width="12" style="139" customWidth="1"/>
    <col min="2571" max="2571" width="9.109375" style="139"/>
    <col min="2572" max="2574" width="12.6640625" style="139" customWidth="1"/>
    <col min="2575" max="2810" width="9.109375" style="139"/>
    <col min="2811" max="2811" width="6.6640625" style="139" customWidth="1"/>
    <col min="2812" max="2812" width="8.6640625" style="139" customWidth="1"/>
    <col min="2813" max="2813" width="15.33203125" style="139" customWidth="1"/>
    <col min="2814" max="2814" width="12" style="139" customWidth="1"/>
    <col min="2815" max="2815" width="7" style="139" customWidth="1"/>
    <col min="2816" max="2816" width="12" style="139" customWidth="1"/>
    <col min="2817" max="2817" width="7" style="139" customWidth="1"/>
    <col min="2818" max="2818" width="12" style="139" customWidth="1"/>
    <col min="2819" max="2819" width="7" style="139" customWidth="1"/>
    <col min="2820" max="2820" width="12" style="139" customWidth="1"/>
    <col min="2821" max="2821" width="7" style="139" customWidth="1"/>
    <col min="2822" max="2822" width="12" style="139" customWidth="1"/>
    <col min="2823" max="2823" width="7" style="139" customWidth="1"/>
    <col min="2824" max="2824" width="12" style="139" customWidth="1"/>
    <col min="2825" max="2825" width="7" style="139" customWidth="1"/>
    <col min="2826" max="2826" width="12" style="139" customWidth="1"/>
    <col min="2827" max="2827" width="9.109375" style="139"/>
    <col min="2828" max="2830" width="12.6640625" style="139" customWidth="1"/>
    <col min="2831" max="3066" width="9.109375" style="139"/>
    <col min="3067" max="3067" width="6.6640625" style="139" customWidth="1"/>
    <col min="3068" max="3068" width="8.6640625" style="139" customWidth="1"/>
    <col min="3069" max="3069" width="15.33203125" style="139" customWidth="1"/>
    <col min="3070" max="3070" width="12" style="139" customWidth="1"/>
    <col min="3071" max="3071" width="7" style="139" customWidth="1"/>
    <col min="3072" max="3072" width="12" style="139" customWidth="1"/>
    <col min="3073" max="3073" width="7" style="139" customWidth="1"/>
    <col min="3074" max="3074" width="12" style="139" customWidth="1"/>
    <col min="3075" max="3075" width="7" style="139" customWidth="1"/>
    <col min="3076" max="3076" width="12" style="139" customWidth="1"/>
    <col min="3077" max="3077" width="7" style="139" customWidth="1"/>
    <col min="3078" max="3078" width="12" style="139" customWidth="1"/>
    <col min="3079" max="3079" width="7" style="139" customWidth="1"/>
    <col min="3080" max="3080" width="12" style="139" customWidth="1"/>
    <col min="3081" max="3081" width="7" style="139" customWidth="1"/>
    <col min="3082" max="3082" width="12" style="139" customWidth="1"/>
    <col min="3083" max="3083" width="9.109375" style="139"/>
    <col min="3084" max="3086" width="12.6640625" style="139" customWidth="1"/>
    <col min="3087" max="3322" width="9.109375" style="139"/>
    <col min="3323" max="3323" width="6.6640625" style="139" customWidth="1"/>
    <col min="3324" max="3324" width="8.6640625" style="139" customWidth="1"/>
    <col min="3325" max="3325" width="15.33203125" style="139" customWidth="1"/>
    <col min="3326" max="3326" width="12" style="139" customWidth="1"/>
    <col min="3327" max="3327" width="7" style="139" customWidth="1"/>
    <col min="3328" max="3328" width="12" style="139" customWidth="1"/>
    <col min="3329" max="3329" width="7" style="139" customWidth="1"/>
    <col min="3330" max="3330" width="12" style="139" customWidth="1"/>
    <col min="3331" max="3331" width="7" style="139" customWidth="1"/>
    <col min="3332" max="3332" width="12" style="139" customWidth="1"/>
    <col min="3333" max="3333" width="7" style="139" customWidth="1"/>
    <col min="3334" max="3334" width="12" style="139" customWidth="1"/>
    <col min="3335" max="3335" width="7" style="139" customWidth="1"/>
    <col min="3336" max="3336" width="12" style="139" customWidth="1"/>
    <col min="3337" max="3337" width="7" style="139" customWidth="1"/>
    <col min="3338" max="3338" width="12" style="139" customWidth="1"/>
    <col min="3339" max="3339" width="9.109375" style="139"/>
    <col min="3340" max="3342" width="12.6640625" style="139" customWidth="1"/>
    <col min="3343" max="3578" width="9.109375" style="139"/>
    <col min="3579" max="3579" width="6.6640625" style="139" customWidth="1"/>
    <col min="3580" max="3580" width="8.6640625" style="139" customWidth="1"/>
    <col min="3581" max="3581" width="15.33203125" style="139" customWidth="1"/>
    <col min="3582" max="3582" width="12" style="139" customWidth="1"/>
    <col min="3583" max="3583" width="7" style="139" customWidth="1"/>
    <col min="3584" max="3584" width="12" style="139" customWidth="1"/>
    <col min="3585" max="3585" width="7" style="139" customWidth="1"/>
    <col min="3586" max="3586" width="12" style="139" customWidth="1"/>
    <col min="3587" max="3587" width="7" style="139" customWidth="1"/>
    <col min="3588" max="3588" width="12" style="139" customWidth="1"/>
    <col min="3589" max="3589" width="7" style="139" customWidth="1"/>
    <col min="3590" max="3590" width="12" style="139" customWidth="1"/>
    <col min="3591" max="3591" width="7" style="139" customWidth="1"/>
    <col min="3592" max="3592" width="12" style="139" customWidth="1"/>
    <col min="3593" max="3593" width="7" style="139" customWidth="1"/>
    <col min="3594" max="3594" width="12" style="139" customWidth="1"/>
    <col min="3595" max="3595" width="9.109375" style="139"/>
    <col min="3596" max="3598" width="12.6640625" style="139" customWidth="1"/>
    <col min="3599" max="3834" width="9.109375" style="139"/>
    <col min="3835" max="3835" width="6.6640625" style="139" customWidth="1"/>
    <col min="3836" max="3836" width="8.6640625" style="139" customWidth="1"/>
    <col min="3837" max="3837" width="15.33203125" style="139" customWidth="1"/>
    <col min="3838" max="3838" width="12" style="139" customWidth="1"/>
    <col min="3839" max="3839" width="7" style="139" customWidth="1"/>
    <col min="3840" max="3840" width="12" style="139" customWidth="1"/>
    <col min="3841" max="3841" width="7" style="139" customWidth="1"/>
    <col min="3842" max="3842" width="12" style="139" customWidth="1"/>
    <col min="3843" max="3843" width="7" style="139" customWidth="1"/>
    <col min="3844" max="3844" width="12" style="139" customWidth="1"/>
    <col min="3845" max="3845" width="7" style="139" customWidth="1"/>
    <col min="3846" max="3846" width="12" style="139" customWidth="1"/>
    <col min="3847" max="3847" width="7" style="139" customWidth="1"/>
    <col min="3848" max="3848" width="12" style="139" customWidth="1"/>
    <col min="3849" max="3849" width="7" style="139" customWidth="1"/>
    <col min="3850" max="3850" width="12" style="139" customWidth="1"/>
    <col min="3851" max="3851" width="9.109375" style="139"/>
    <col min="3852" max="3854" width="12.6640625" style="139" customWidth="1"/>
    <col min="3855" max="4090" width="9.109375" style="139"/>
    <col min="4091" max="4091" width="6.6640625" style="139" customWidth="1"/>
    <col min="4092" max="4092" width="8.6640625" style="139" customWidth="1"/>
    <col min="4093" max="4093" width="15.33203125" style="139" customWidth="1"/>
    <col min="4094" max="4094" width="12" style="139" customWidth="1"/>
    <col min="4095" max="4095" width="7" style="139" customWidth="1"/>
    <col min="4096" max="4096" width="12" style="139" customWidth="1"/>
    <col min="4097" max="4097" width="7" style="139" customWidth="1"/>
    <col min="4098" max="4098" width="12" style="139" customWidth="1"/>
    <col min="4099" max="4099" width="7" style="139" customWidth="1"/>
    <col min="4100" max="4100" width="12" style="139" customWidth="1"/>
    <col min="4101" max="4101" width="7" style="139" customWidth="1"/>
    <col min="4102" max="4102" width="12" style="139" customWidth="1"/>
    <col min="4103" max="4103" width="7" style="139" customWidth="1"/>
    <col min="4104" max="4104" width="12" style="139" customWidth="1"/>
    <col min="4105" max="4105" width="7" style="139" customWidth="1"/>
    <col min="4106" max="4106" width="12" style="139" customWidth="1"/>
    <col min="4107" max="4107" width="9.109375" style="139"/>
    <col min="4108" max="4110" width="12.6640625" style="139" customWidth="1"/>
    <col min="4111" max="4346" width="9.109375" style="139"/>
    <col min="4347" max="4347" width="6.6640625" style="139" customWidth="1"/>
    <col min="4348" max="4348" width="8.6640625" style="139" customWidth="1"/>
    <col min="4349" max="4349" width="15.33203125" style="139" customWidth="1"/>
    <col min="4350" max="4350" width="12" style="139" customWidth="1"/>
    <col min="4351" max="4351" width="7" style="139" customWidth="1"/>
    <col min="4352" max="4352" width="12" style="139" customWidth="1"/>
    <col min="4353" max="4353" width="7" style="139" customWidth="1"/>
    <col min="4354" max="4354" width="12" style="139" customWidth="1"/>
    <col min="4355" max="4355" width="7" style="139" customWidth="1"/>
    <col min="4356" max="4356" width="12" style="139" customWidth="1"/>
    <col min="4357" max="4357" width="7" style="139" customWidth="1"/>
    <col min="4358" max="4358" width="12" style="139" customWidth="1"/>
    <col min="4359" max="4359" width="7" style="139" customWidth="1"/>
    <col min="4360" max="4360" width="12" style="139" customWidth="1"/>
    <col min="4361" max="4361" width="7" style="139" customWidth="1"/>
    <col min="4362" max="4362" width="12" style="139" customWidth="1"/>
    <col min="4363" max="4363" width="9.109375" style="139"/>
    <col min="4364" max="4366" width="12.6640625" style="139" customWidth="1"/>
    <col min="4367" max="4602" width="9.109375" style="139"/>
    <col min="4603" max="4603" width="6.6640625" style="139" customWidth="1"/>
    <col min="4604" max="4604" width="8.6640625" style="139" customWidth="1"/>
    <col min="4605" max="4605" width="15.33203125" style="139" customWidth="1"/>
    <col min="4606" max="4606" width="12" style="139" customWidth="1"/>
    <col min="4607" max="4607" width="7" style="139" customWidth="1"/>
    <col min="4608" max="4608" width="12" style="139" customWidth="1"/>
    <col min="4609" max="4609" width="7" style="139" customWidth="1"/>
    <col min="4610" max="4610" width="12" style="139" customWidth="1"/>
    <col min="4611" max="4611" width="7" style="139" customWidth="1"/>
    <col min="4612" max="4612" width="12" style="139" customWidth="1"/>
    <col min="4613" max="4613" width="7" style="139" customWidth="1"/>
    <col min="4614" max="4614" width="12" style="139" customWidth="1"/>
    <col min="4615" max="4615" width="7" style="139" customWidth="1"/>
    <col min="4616" max="4616" width="12" style="139" customWidth="1"/>
    <col min="4617" max="4617" width="7" style="139" customWidth="1"/>
    <col min="4618" max="4618" width="12" style="139" customWidth="1"/>
    <col min="4619" max="4619" width="9.109375" style="139"/>
    <col min="4620" max="4622" width="12.6640625" style="139" customWidth="1"/>
    <col min="4623" max="4858" width="9.109375" style="139"/>
    <col min="4859" max="4859" width="6.6640625" style="139" customWidth="1"/>
    <col min="4860" max="4860" width="8.6640625" style="139" customWidth="1"/>
    <col min="4861" max="4861" width="15.33203125" style="139" customWidth="1"/>
    <col min="4862" max="4862" width="12" style="139" customWidth="1"/>
    <col min="4863" max="4863" width="7" style="139" customWidth="1"/>
    <col min="4864" max="4864" width="12" style="139" customWidth="1"/>
    <col min="4865" max="4865" width="7" style="139" customWidth="1"/>
    <col min="4866" max="4866" width="12" style="139" customWidth="1"/>
    <col min="4867" max="4867" width="7" style="139" customWidth="1"/>
    <col min="4868" max="4868" width="12" style="139" customWidth="1"/>
    <col min="4869" max="4869" width="7" style="139" customWidth="1"/>
    <col min="4870" max="4870" width="12" style="139" customWidth="1"/>
    <col min="4871" max="4871" width="7" style="139" customWidth="1"/>
    <col min="4872" max="4872" width="12" style="139" customWidth="1"/>
    <col min="4873" max="4873" width="7" style="139" customWidth="1"/>
    <col min="4874" max="4874" width="12" style="139" customWidth="1"/>
    <col min="4875" max="4875" width="9.109375" style="139"/>
    <col min="4876" max="4878" width="12.6640625" style="139" customWidth="1"/>
    <col min="4879" max="5114" width="9.109375" style="139"/>
    <col min="5115" max="5115" width="6.6640625" style="139" customWidth="1"/>
    <col min="5116" max="5116" width="8.6640625" style="139" customWidth="1"/>
    <col min="5117" max="5117" width="15.33203125" style="139" customWidth="1"/>
    <col min="5118" max="5118" width="12" style="139" customWidth="1"/>
    <col min="5119" max="5119" width="7" style="139" customWidth="1"/>
    <col min="5120" max="5120" width="12" style="139" customWidth="1"/>
    <col min="5121" max="5121" width="7" style="139" customWidth="1"/>
    <col min="5122" max="5122" width="12" style="139" customWidth="1"/>
    <col min="5123" max="5123" width="7" style="139" customWidth="1"/>
    <col min="5124" max="5124" width="12" style="139" customWidth="1"/>
    <col min="5125" max="5125" width="7" style="139" customWidth="1"/>
    <col min="5126" max="5126" width="12" style="139" customWidth="1"/>
    <col min="5127" max="5127" width="7" style="139" customWidth="1"/>
    <col min="5128" max="5128" width="12" style="139" customWidth="1"/>
    <col min="5129" max="5129" width="7" style="139" customWidth="1"/>
    <col min="5130" max="5130" width="12" style="139" customWidth="1"/>
    <col min="5131" max="5131" width="9.109375" style="139"/>
    <col min="5132" max="5134" width="12.6640625" style="139" customWidth="1"/>
    <col min="5135" max="5370" width="9.109375" style="139"/>
    <col min="5371" max="5371" width="6.6640625" style="139" customWidth="1"/>
    <col min="5372" max="5372" width="8.6640625" style="139" customWidth="1"/>
    <col min="5373" max="5373" width="15.33203125" style="139" customWidth="1"/>
    <col min="5374" max="5374" width="12" style="139" customWidth="1"/>
    <col min="5375" max="5375" width="7" style="139" customWidth="1"/>
    <col min="5376" max="5376" width="12" style="139" customWidth="1"/>
    <col min="5377" max="5377" width="7" style="139" customWidth="1"/>
    <col min="5378" max="5378" width="12" style="139" customWidth="1"/>
    <col min="5379" max="5379" width="7" style="139" customWidth="1"/>
    <col min="5380" max="5380" width="12" style="139" customWidth="1"/>
    <col min="5381" max="5381" width="7" style="139" customWidth="1"/>
    <col min="5382" max="5382" width="12" style="139" customWidth="1"/>
    <col min="5383" max="5383" width="7" style="139" customWidth="1"/>
    <col min="5384" max="5384" width="12" style="139" customWidth="1"/>
    <col min="5385" max="5385" width="7" style="139" customWidth="1"/>
    <col min="5386" max="5386" width="12" style="139" customWidth="1"/>
    <col min="5387" max="5387" width="9.109375" style="139"/>
    <col min="5388" max="5390" width="12.6640625" style="139" customWidth="1"/>
    <col min="5391" max="5626" width="9.109375" style="139"/>
    <col min="5627" max="5627" width="6.6640625" style="139" customWidth="1"/>
    <col min="5628" max="5628" width="8.6640625" style="139" customWidth="1"/>
    <col min="5629" max="5629" width="15.33203125" style="139" customWidth="1"/>
    <col min="5630" max="5630" width="12" style="139" customWidth="1"/>
    <col min="5631" max="5631" width="7" style="139" customWidth="1"/>
    <col min="5632" max="5632" width="12" style="139" customWidth="1"/>
    <col min="5633" max="5633" width="7" style="139" customWidth="1"/>
    <col min="5634" max="5634" width="12" style="139" customWidth="1"/>
    <col min="5635" max="5635" width="7" style="139" customWidth="1"/>
    <col min="5636" max="5636" width="12" style="139" customWidth="1"/>
    <col min="5637" max="5637" width="7" style="139" customWidth="1"/>
    <col min="5638" max="5638" width="12" style="139" customWidth="1"/>
    <col min="5639" max="5639" width="7" style="139" customWidth="1"/>
    <col min="5640" max="5640" width="12" style="139" customWidth="1"/>
    <col min="5641" max="5641" width="7" style="139" customWidth="1"/>
    <col min="5642" max="5642" width="12" style="139" customWidth="1"/>
    <col min="5643" max="5643" width="9.109375" style="139"/>
    <col min="5644" max="5646" width="12.6640625" style="139" customWidth="1"/>
    <col min="5647" max="5882" width="9.109375" style="139"/>
    <col min="5883" max="5883" width="6.6640625" style="139" customWidth="1"/>
    <col min="5884" max="5884" width="8.6640625" style="139" customWidth="1"/>
    <col min="5885" max="5885" width="15.33203125" style="139" customWidth="1"/>
    <col min="5886" max="5886" width="12" style="139" customWidth="1"/>
    <col min="5887" max="5887" width="7" style="139" customWidth="1"/>
    <col min="5888" max="5888" width="12" style="139" customWidth="1"/>
    <col min="5889" max="5889" width="7" style="139" customWidth="1"/>
    <col min="5890" max="5890" width="12" style="139" customWidth="1"/>
    <col min="5891" max="5891" width="7" style="139" customWidth="1"/>
    <col min="5892" max="5892" width="12" style="139" customWidth="1"/>
    <col min="5893" max="5893" width="7" style="139" customWidth="1"/>
    <col min="5894" max="5894" width="12" style="139" customWidth="1"/>
    <col min="5895" max="5895" width="7" style="139" customWidth="1"/>
    <col min="5896" max="5896" width="12" style="139" customWidth="1"/>
    <col min="5897" max="5897" width="7" style="139" customWidth="1"/>
    <col min="5898" max="5898" width="12" style="139" customWidth="1"/>
    <col min="5899" max="5899" width="9.109375" style="139"/>
    <col min="5900" max="5902" width="12.6640625" style="139" customWidth="1"/>
    <col min="5903" max="6138" width="9.109375" style="139"/>
    <col min="6139" max="6139" width="6.6640625" style="139" customWidth="1"/>
    <col min="6140" max="6140" width="8.6640625" style="139" customWidth="1"/>
    <col min="6141" max="6141" width="15.33203125" style="139" customWidth="1"/>
    <col min="6142" max="6142" width="12" style="139" customWidth="1"/>
    <col min="6143" max="6143" width="7" style="139" customWidth="1"/>
    <col min="6144" max="6144" width="12" style="139" customWidth="1"/>
    <col min="6145" max="6145" width="7" style="139" customWidth="1"/>
    <col min="6146" max="6146" width="12" style="139" customWidth="1"/>
    <col min="6147" max="6147" width="7" style="139" customWidth="1"/>
    <col min="6148" max="6148" width="12" style="139" customWidth="1"/>
    <col min="6149" max="6149" width="7" style="139" customWidth="1"/>
    <col min="6150" max="6150" width="12" style="139" customWidth="1"/>
    <col min="6151" max="6151" width="7" style="139" customWidth="1"/>
    <col min="6152" max="6152" width="12" style="139" customWidth="1"/>
    <col min="6153" max="6153" width="7" style="139" customWidth="1"/>
    <col min="6154" max="6154" width="12" style="139" customWidth="1"/>
    <col min="6155" max="6155" width="9.109375" style="139"/>
    <col min="6156" max="6158" width="12.6640625" style="139" customWidth="1"/>
    <col min="6159" max="6394" width="9.109375" style="139"/>
    <col min="6395" max="6395" width="6.6640625" style="139" customWidth="1"/>
    <col min="6396" max="6396" width="8.6640625" style="139" customWidth="1"/>
    <col min="6397" max="6397" width="15.33203125" style="139" customWidth="1"/>
    <col min="6398" max="6398" width="12" style="139" customWidth="1"/>
    <col min="6399" max="6399" width="7" style="139" customWidth="1"/>
    <col min="6400" max="6400" width="12" style="139" customWidth="1"/>
    <col min="6401" max="6401" width="7" style="139" customWidth="1"/>
    <col min="6402" max="6402" width="12" style="139" customWidth="1"/>
    <col min="6403" max="6403" width="7" style="139" customWidth="1"/>
    <col min="6404" max="6404" width="12" style="139" customWidth="1"/>
    <col min="6405" max="6405" width="7" style="139" customWidth="1"/>
    <col min="6406" max="6406" width="12" style="139" customWidth="1"/>
    <col min="6407" max="6407" width="7" style="139" customWidth="1"/>
    <col min="6408" max="6408" width="12" style="139" customWidth="1"/>
    <col min="6409" max="6409" width="7" style="139" customWidth="1"/>
    <col min="6410" max="6410" width="12" style="139" customWidth="1"/>
    <col min="6411" max="6411" width="9.109375" style="139"/>
    <col min="6412" max="6414" width="12.6640625" style="139" customWidth="1"/>
    <col min="6415" max="6650" width="9.109375" style="139"/>
    <col min="6651" max="6651" width="6.6640625" style="139" customWidth="1"/>
    <col min="6652" max="6652" width="8.6640625" style="139" customWidth="1"/>
    <col min="6653" max="6653" width="15.33203125" style="139" customWidth="1"/>
    <col min="6654" max="6654" width="12" style="139" customWidth="1"/>
    <col min="6655" max="6655" width="7" style="139" customWidth="1"/>
    <col min="6656" max="6656" width="12" style="139" customWidth="1"/>
    <col min="6657" max="6657" width="7" style="139" customWidth="1"/>
    <col min="6658" max="6658" width="12" style="139" customWidth="1"/>
    <col min="6659" max="6659" width="7" style="139" customWidth="1"/>
    <col min="6660" max="6660" width="12" style="139" customWidth="1"/>
    <col min="6661" max="6661" width="7" style="139" customWidth="1"/>
    <col min="6662" max="6662" width="12" style="139" customWidth="1"/>
    <col min="6663" max="6663" width="7" style="139" customWidth="1"/>
    <col min="6664" max="6664" width="12" style="139" customWidth="1"/>
    <col min="6665" max="6665" width="7" style="139" customWidth="1"/>
    <col min="6666" max="6666" width="12" style="139" customWidth="1"/>
    <col min="6667" max="6667" width="9.109375" style="139"/>
    <col min="6668" max="6670" width="12.6640625" style="139" customWidth="1"/>
    <col min="6671" max="6906" width="9.109375" style="139"/>
    <col min="6907" max="6907" width="6.6640625" style="139" customWidth="1"/>
    <col min="6908" max="6908" width="8.6640625" style="139" customWidth="1"/>
    <col min="6909" max="6909" width="15.33203125" style="139" customWidth="1"/>
    <col min="6910" max="6910" width="12" style="139" customWidth="1"/>
    <col min="6911" max="6911" width="7" style="139" customWidth="1"/>
    <col min="6912" max="6912" width="12" style="139" customWidth="1"/>
    <col min="6913" max="6913" width="7" style="139" customWidth="1"/>
    <col min="6914" max="6914" width="12" style="139" customWidth="1"/>
    <col min="6915" max="6915" width="7" style="139" customWidth="1"/>
    <col min="6916" max="6916" width="12" style="139" customWidth="1"/>
    <col min="6917" max="6917" width="7" style="139" customWidth="1"/>
    <col min="6918" max="6918" width="12" style="139" customWidth="1"/>
    <col min="6919" max="6919" width="7" style="139" customWidth="1"/>
    <col min="6920" max="6920" width="12" style="139" customWidth="1"/>
    <col min="6921" max="6921" width="7" style="139" customWidth="1"/>
    <col min="6922" max="6922" width="12" style="139" customWidth="1"/>
    <col min="6923" max="6923" width="9.109375" style="139"/>
    <col min="6924" max="6926" width="12.6640625" style="139" customWidth="1"/>
    <col min="6927" max="7162" width="9.109375" style="139"/>
    <col min="7163" max="7163" width="6.6640625" style="139" customWidth="1"/>
    <col min="7164" max="7164" width="8.6640625" style="139" customWidth="1"/>
    <col min="7165" max="7165" width="15.33203125" style="139" customWidth="1"/>
    <col min="7166" max="7166" width="12" style="139" customWidth="1"/>
    <col min="7167" max="7167" width="7" style="139" customWidth="1"/>
    <col min="7168" max="7168" width="12" style="139" customWidth="1"/>
    <col min="7169" max="7169" width="7" style="139" customWidth="1"/>
    <col min="7170" max="7170" width="12" style="139" customWidth="1"/>
    <col min="7171" max="7171" width="7" style="139" customWidth="1"/>
    <col min="7172" max="7172" width="12" style="139" customWidth="1"/>
    <col min="7173" max="7173" width="7" style="139" customWidth="1"/>
    <col min="7174" max="7174" width="12" style="139" customWidth="1"/>
    <col min="7175" max="7175" width="7" style="139" customWidth="1"/>
    <col min="7176" max="7176" width="12" style="139" customWidth="1"/>
    <col min="7177" max="7177" width="7" style="139" customWidth="1"/>
    <col min="7178" max="7178" width="12" style="139" customWidth="1"/>
    <col min="7179" max="7179" width="9.109375" style="139"/>
    <col min="7180" max="7182" width="12.6640625" style="139" customWidth="1"/>
    <col min="7183" max="7418" width="9.109375" style="139"/>
    <col min="7419" max="7419" width="6.6640625" style="139" customWidth="1"/>
    <col min="7420" max="7420" width="8.6640625" style="139" customWidth="1"/>
    <col min="7421" max="7421" width="15.33203125" style="139" customWidth="1"/>
    <col min="7422" max="7422" width="12" style="139" customWidth="1"/>
    <col min="7423" max="7423" width="7" style="139" customWidth="1"/>
    <col min="7424" max="7424" width="12" style="139" customWidth="1"/>
    <col min="7425" max="7425" width="7" style="139" customWidth="1"/>
    <col min="7426" max="7426" width="12" style="139" customWidth="1"/>
    <col min="7427" max="7427" width="7" style="139" customWidth="1"/>
    <col min="7428" max="7428" width="12" style="139" customWidth="1"/>
    <col min="7429" max="7429" width="7" style="139" customWidth="1"/>
    <col min="7430" max="7430" width="12" style="139" customWidth="1"/>
    <col min="7431" max="7431" width="7" style="139" customWidth="1"/>
    <col min="7432" max="7432" width="12" style="139" customWidth="1"/>
    <col min="7433" max="7433" width="7" style="139" customWidth="1"/>
    <col min="7434" max="7434" width="12" style="139" customWidth="1"/>
    <col min="7435" max="7435" width="9.109375" style="139"/>
    <col min="7436" max="7438" width="12.6640625" style="139" customWidth="1"/>
    <col min="7439" max="7674" width="9.109375" style="139"/>
    <col min="7675" max="7675" width="6.6640625" style="139" customWidth="1"/>
    <col min="7676" max="7676" width="8.6640625" style="139" customWidth="1"/>
    <col min="7677" max="7677" width="15.33203125" style="139" customWidth="1"/>
    <col min="7678" max="7678" width="12" style="139" customWidth="1"/>
    <col min="7679" max="7679" width="7" style="139" customWidth="1"/>
    <col min="7680" max="7680" width="12" style="139" customWidth="1"/>
    <col min="7681" max="7681" width="7" style="139" customWidth="1"/>
    <col min="7682" max="7682" width="12" style="139" customWidth="1"/>
    <col min="7683" max="7683" width="7" style="139" customWidth="1"/>
    <col min="7684" max="7684" width="12" style="139" customWidth="1"/>
    <col min="7685" max="7685" width="7" style="139" customWidth="1"/>
    <col min="7686" max="7686" width="12" style="139" customWidth="1"/>
    <col min="7687" max="7687" width="7" style="139" customWidth="1"/>
    <col min="7688" max="7688" width="12" style="139" customWidth="1"/>
    <col min="7689" max="7689" width="7" style="139" customWidth="1"/>
    <col min="7690" max="7690" width="12" style="139" customWidth="1"/>
    <col min="7691" max="7691" width="9.109375" style="139"/>
    <col min="7692" max="7694" width="12.6640625" style="139" customWidth="1"/>
    <col min="7695" max="7930" width="9.109375" style="139"/>
    <col min="7931" max="7931" width="6.6640625" style="139" customWidth="1"/>
    <col min="7932" max="7932" width="8.6640625" style="139" customWidth="1"/>
    <col min="7933" max="7933" width="15.33203125" style="139" customWidth="1"/>
    <col min="7934" max="7934" width="12" style="139" customWidth="1"/>
    <col min="7935" max="7935" width="7" style="139" customWidth="1"/>
    <col min="7936" max="7936" width="12" style="139" customWidth="1"/>
    <col min="7937" max="7937" width="7" style="139" customWidth="1"/>
    <col min="7938" max="7938" width="12" style="139" customWidth="1"/>
    <col min="7939" max="7939" width="7" style="139" customWidth="1"/>
    <col min="7940" max="7940" width="12" style="139" customWidth="1"/>
    <col min="7941" max="7941" width="7" style="139" customWidth="1"/>
    <col min="7942" max="7942" width="12" style="139" customWidth="1"/>
    <col min="7943" max="7943" width="7" style="139" customWidth="1"/>
    <col min="7944" max="7944" width="12" style="139" customWidth="1"/>
    <col min="7945" max="7945" width="7" style="139" customWidth="1"/>
    <col min="7946" max="7946" width="12" style="139" customWidth="1"/>
    <col min="7947" max="7947" width="9.109375" style="139"/>
    <col min="7948" max="7950" width="12.6640625" style="139" customWidth="1"/>
    <col min="7951" max="8186" width="9.109375" style="139"/>
    <col min="8187" max="8187" width="6.6640625" style="139" customWidth="1"/>
    <col min="8188" max="8188" width="8.6640625" style="139" customWidth="1"/>
    <col min="8189" max="8189" width="15.33203125" style="139" customWidth="1"/>
    <col min="8190" max="8190" width="12" style="139" customWidth="1"/>
    <col min="8191" max="8191" width="7" style="139" customWidth="1"/>
    <col min="8192" max="8192" width="12" style="139" customWidth="1"/>
    <col min="8193" max="8193" width="7" style="139" customWidth="1"/>
    <col min="8194" max="8194" width="12" style="139" customWidth="1"/>
    <col min="8195" max="8195" width="7" style="139" customWidth="1"/>
    <col min="8196" max="8196" width="12" style="139" customWidth="1"/>
    <col min="8197" max="8197" width="7" style="139" customWidth="1"/>
    <col min="8198" max="8198" width="12" style="139" customWidth="1"/>
    <col min="8199" max="8199" width="7" style="139" customWidth="1"/>
    <col min="8200" max="8200" width="12" style="139" customWidth="1"/>
    <col min="8201" max="8201" width="7" style="139" customWidth="1"/>
    <col min="8202" max="8202" width="12" style="139" customWidth="1"/>
    <col min="8203" max="8203" width="9.109375" style="139"/>
    <col min="8204" max="8206" width="12.6640625" style="139" customWidth="1"/>
    <col min="8207" max="8442" width="9.109375" style="139"/>
    <col min="8443" max="8443" width="6.6640625" style="139" customWidth="1"/>
    <col min="8444" max="8444" width="8.6640625" style="139" customWidth="1"/>
    <col min="8445" max="8445" width="15.33203125" style="139" customWidth="1"/>
    <col min="8446" max="8446" width="12" style="139" customWidth="1"/>
    <col min="8447" max="8447" width="7" style="139" customWidth="1"/>
    <col min="8448" max="8448" width="12" style="139" customWidth="1"/>
    <col min="8449" max="8449" width="7" style="139" customWidth="1"/>
    <col min="8450" max="8450" width="12" style="139" customWidth="1"/>
    <col min="8451" max="8451" width="7" style="139" customWidth="1"/>
    <col min="8452" max="8452" width="12" style="139" customWidth="1"/>
    <col min="8453" max="8453" width="7" style="139" customWidth="1"/>
    <col min="8454" max="8454" width="12" style="139" customWidth="1"/>
    <col min="8455" max="8455" width="7" style="139" customWidth="1"/>
    <col min="8456" max="8456" width="12" style="139" customWidth="1"/>
    <col min="8457" max="8457" width="7" style="139" customWidth="1"/>
    <col min="8458" max="8458" width="12" style="139" customWidth="1"/>
    <col min="8459" max="8459" width="9.109375" style="139"/>
    <col min="8460" max="8462" width="12.6640625" style="139" customWidth="1"/>
    <col min="8463" max="8698" width="9.109375" style="139"/>
    <col min="8699" max="8699" width="6.6640625" style="139" customWidth="1"/>
    <col min="8700" max="8700" width="8.6640625" style="139" customWidth="1"/>
    <col min="8701" max="8701" width="15.33203125" style="139" customWidth="1"/>
    <col min="8702" max="8702" width="12" style="139" customWidth="1"/>
    <col min="8703" max="8703" width="7" style="139" customWidth="1"/>
    <col min="8704" max="8704" width="12" style="139" customWidth="1"/>
    <col min="8705" max="8705" width="7" style="139" customWidth="1"/>
    <col min="8706" max="8706" width="12" style="139" customWidth="1"/>
    <col min="8707" max="8707" width="7" style="139" customWidth="1"/>
    <col min="8708" max="8708" width="12" style="139" customWidth="1"/>
    <col min="8709" max="8709" width="7" style="139" customWidth="1"/>
    <col min="8710" max="8710" width="12" style="139" customWidth="1"/>
    <col min="8711" max="8711" width="7" style="139" customWidth="1"/>
    <col min="8712" max="8712" width="12" style="139" customWidth="1"/>
    <col min="8713" max="8713" width="7" style="139" customWidth="1"/>
    <col min="8714" max="8714" width="12" style="139" customWidth="1"/>
    <col min="8715" max="8715" width="9.109375" style="139"/>
    <col min="8716" max="8718" width="12.6640625" style="139" customWidth="1"/>
    <col min="8719" max="8954" width="9.109375" style="139"/>
    <col min="8955" max="8955" width="6.6640625" style="139" customWidth="1"/>
    <col min="8956" max="8956" width="8.6640625" style="139" customWidth="1"/>
    <col min="8957" max="8957" width="15.33203125" style="139" customWidth="1"/>
    <col min="8958" max="8958" width="12" style="139" customWidth="1"/>
    <col min="8959" max="8959" width="7" style="139" customWidth="1"/>
    <col min="8960" max="8960" width="12" style="139" customWidth="1"/>
    <col min="8961" max="8961" width="7" style="139" customWidth="1"/>
    <col min="8962" max="8962" width="12" style="139" customWidth="1"/>
    <col min="8963" max="8963" width="7" style="139" customWidth="1"/>
    <col min="8964" max="8964" width="12" style="139" customWidth="1"/>
    <col min="8965" max="8965" width="7" style="139" customWidth="1"/>
    <col min="8966" max="8966" width="12" style="139" customWidth="1"/>
    <col min="8967" max="8967" width="7" style="139" customWidth="1"/>
    <col min="8968" max="8968" width="12" style="139" customWidth="1"/>
    <col min="8969" max="8969" width="7" style="139" customWidth="1"/>
    <col min="8970" max="8970" width="12" style="139" customWidth="1"/>
    <col min="8971" max="8971" width="9.109375" style="139"/>
    <col min="8972" max="8974" width="12.6640625" style="139" customWidth="1"/>
    <col min="8975" max="9210" width="9.109375" style="139"/>
    <col min="9211" max="9211" width="6.6640625" style="139" customWidth="1"/>
    <col min="9212" max="9212" width="8.6640625" style="139" customWidth="1"/>
    <col min="9213" max="9213" width="15.33203125" style="139" customWidth="1"/>
    <col min="9214" max="9214" width="12" style="139" customWidth="1"/>
    <col min="9215" max="9215" width="7" style="139" customWidth="1"/>
    <col min="9216" max="9216" width="12" style="139" customWidth="1"/>
    <col min="9217" max="9217" width="7" style="139" customWidth="1"/>
    <col min="9218" max="9218" width="12" style="139" customWidth="1"/>
    <col min="9219" max="9219" width="7" style="139" customWidth="1"/>
    <col min="9220" max="9220" width="12" style="139" customWidth="1"/>
    <col min="9221" max="9221" width="7" style="139" customWidth="1"/>
    <col min="9222" max="9222" width="12" style="139" customWidth="1"/>
    <col min="9223" max="9223" width="7" style="139" customWidth="1"/>
    <col min="9224" max="9224" width="12" style="139" customWidth="1"/>
    <col min="9225" max="9225" width="7" style="139" customWidth="1"/>
    <col min="9226" max="9226" width="12" style="139" customWidth="1"/>
    <col min="9227" max="9227" width="9.109375" style="139"/>
    <col min="9228" max="9230" width="12.6640625" style="139" customWidth="1"/>
    <col min="9231" max="9466" width="9.109375" style="139"/>
    <col min="9467" max="9467" width="6.6640625" style="139" customWidth="1"/>
    <col min="9468" max="9468" width="8.6640625" style="139" customWidth="1"/>
    <col min="9469" max="9469" width="15.33203125" style="139" customWidth="1"/>
    <col min="9470" max="9470" width="12" style="139" customWidth="1"/>
    <col min="9471" max="9471" width="7" style="139" customWidth="1"/>
    <col min="9472" max="9472" width="12" style="139" customWidth="1"/>
    <col min="9473" max="9473" width="7" style="139" customWidth="1"/>
    <col min="9474" max="9474" width="12" style="139" customWidth="1"/>
    <col min="9475" max="9475" width="7" style="139" customWidth="1"/>
    <col min="9476" max="9476" width="12" style="139" customWidth="1"/>
    <col min="9477" max="9477" width="7" style="139" customWidth="1"/>
    <col min="9478" max="9478" width="12" style="139" customWidth="1"/>
    <col min="9479" max="9479" width="7" style="139" customWidth="1"/>
    <col min="9480" max="9480" width="12" style="139" customWidth="1"/>
    <col min="9481" max="9481" width="7" style="139" customWidth="1"/>
    <col min="9482" max="9482" width="12" style="139" customWidth="1"/>
    <col min="9483" max="9483" width="9.109375" style="139"/>
    <col min="9484" max="9486" width="12.6640625" style="139" customWidth="1"/>
    <col min="9487" max="9722" width="9.109375" style="139"/>
    <col min="9723" max="9723" width="6.6640625" style="139" customWidth="1"/>
    <col min="9724" max="9724" width="8.6640625" style="139" customWidth="1"/>
    <col min="9725" max="9725" width="15.33203125" style="139" customWidth="1"/>
    <col min="9726" max="9726" width="12" style="139" customWidth="1"/>
    <col min="9727" max="9727" width="7" style="139" customWidth="1"/>
    <col min="9728" max="9728" width="12" style="139" customWidth="1"/>
    <col min="9729" max="9729" width="7" style="139" customWidth="1"/>
    <col min="9730" max="9730" width="12" style="139" customWidth="1"/>
    <col min="9731" max="9731" width="7" style="139" customWidth="1"/>
    <col min="9732" max="9732" width="12" style="139" customWidth="1"/>
    <col min="9733" max="9733" width="7" style="139" customWidth="1"/>
    <col min="9734" max="9734" width="12" style="139" customWidth="1"/>
    <col min="9735" max="9735" width="7" style="139" customWidth="1"/>
    <col min="9736" max="9736" width="12" style="139" customWidth="1"/>
    <col min="9737" max="9737" width="7" style="139" customWidth="1"/>
    <col min="9738" max="9738" width="12" style="139" customWidth="1"/>
    <col min="9739" max="9739" width="9.109375" style="139"/>
    <col min="9740" max="9742" width="12.6640625" style="139" customWidth="1"/>
    <col min="9743" max="9978" width="9.109375" style="139"/>
    <col min="9979" max="9979" width="6.6640625" style="139" customWidth="1"/>
    <col min="9980" max="9980" width="8.6640625" style="139" customWidth="1"/>
    <col min="9981" max="9981" width="15.33203125" style="139" customWidth="1"/>
    <col min="9982" max="9982" width="12" style="139" customWidth="1"/>
    <col min="9983" max="9983" width="7" style="139" customWidth="1"/>
    <col min="9984" max="9984" width="12" style="139" customWidth="1"/>
    <col min="9985" max="9985" width="7" style="139" customWidth="1"/>
    <col min="9986" max="9986" width="12" style="139" customWidth="1"/>
    <col min="9987" max="9987" width="7" style="139" customWidth="1"/>
    <col min="9988" max="9988" width="12" style="139" customWidth="1"/>
    <col min="9989" max="9989" width="7" style="139" customWidth="1"/>
    <col min="9990" max="9990" width="12" style="139" customWidth="1"/>
    <col min="9991" max="9991" width="7" style="139" customWidth="1"/>
    <col min="9992" max="9992" width="12" style="139" customWidth="1"/>
    <col min="9993" max="9993" width="7" style="139" customWidth="1"/>
    <col min="9994" max="9994" width="12" style="139" customWidth="1"/>
    <col min="9995" max="9995" width="9.109375" style="139"/>
    <col min="9996" max="9998" width="12.6640625" style="139" customWidth="1"/>
    <col min="9999" max="10234" width="9.109375" style="139"/>
    <col min="10235" max="10235" width="6.6640625" style="139" customWidth="1"/>
    <col min="10236" max="10236" width="8.6640625" style="139" customWidth="1"/>
    <col min="10237" max="10237" width="15.33203125" style="139" customWidth="1"/>
    <col min="10238" max="10238" width="12" style="139" customWidth="1"/>
    <col min="10239" max="10239" width="7" style="139" customWidth="1"/>
    <col min="10240" max="10240" width="12" style="139" customWidth="1"/>
    <col min="10241" max="10241" width="7" style="139" customWidth="1"/>
    <col min="10242" max="10242" width="12" style="139" customWidth="1"/>
    <col min="10243" max="10243" width="7" style="139" customWidth="1"/>
    <col min="10244" max="10244" width="12" style="139" customWidth="1"/>
    <col min="10245" max="10245" width="7" style="139" customWidth="1"/>
    <col min="10246" max="10246" width="12" style="139" customWidth="1"/>
    <col min="10247" max="10247" width="7" style="139" customWidth="1"/>
    <col min="10248" max="10248" width="12" style="139" customWidth="1"/>
    <col min="10249" max="10249" width="7" style="139" customWidth="1"/>
    <col min="10250" max="10250" width="12" style="139" customWidth="1"/>
    <col min="10251" max="10251" width="9.109375" style="139"/>
    <col min="10252" max="10254" width="12.6640625" style="139" customWidth="1"/>
    <col min="10255" max="10490" width="9.109375" style="139"/>
    <col min="10491" max="10491" width="6.6640625" style="139" customWidth="1"/>
    <col min="10492" max="10492" width="8.6640625" style="139" customWidth="1"/>
    <col min="10493" max="10493" width="15.33203125" style="139" customWidth="1"/>
    <col min="10494" max="10494" width="12" style="139" customWidth="1"/>
    <col min="10495" max="10495" width="7" style="139" customWidth="1"/>
    <col min="10496" max="10496" width="12" style="139" customWidth="1"/>
    <col min="10497" max="10497" width="7" style="139" customWidth="1"/>
    <col min="10498" max="10498" width="12" style="139" customWidth="1"/>
    <col min="10499" max="10499" width="7" style="139" customWidth="1"/>
    <col min="10500" max="10500" width="12" style="139" customWidth="1"/>
    <col min="10501" max="10501" width="7" style="139" customWidth="1"/>
    <col min="10502" max="10502" width="12" style="139" customWidth="1"/>
    <col min="10503" max="10503" width="7" style="139" customWidth="1"/>
    <col min="10504" max="10504" width="12" style="139" customWidth="1"/>
    <col min="10505" max="10505" width="7" style="139" customWidth="1"/>
    <col min="10506" max="10506" width="12" style="139" customWidth="1"/>
    <col min="10507" max="10507" width="9.109375" style="139"/>
    <col min="10508" max="10510" width="12.6640625" style="139" customWidth="1"/>
    <col min="10511" max="10746" width="9.109375" style="139"/>
    <col min="10747" max="10747" width="6.6640625" style="139" customWidth="1"/>
    <col min="10748" max="10748" width="8.6640625" style="139" customWidth="1"/>
    <col min="10749" max="10749" width="15.33203125" style="139" customWidth="1"/>
    <col min="10750" max="10750" width="12" style="139" customWidth="1"/>
    <col min="10751" max="10751" width="7" style="139" customWidth="1"/>
    <col min="10752" max="10752" width="12" style="139" customWidth="1"/>
    <col min="10753" max="10753" width="7" style="139" customWidth="1"/>
    <col min="10754" max="10754" width="12" style="139" customWidth="1"/>
    <col min="10755" max="10755" width="7" style="139" customWidth="1"/>
    <col min="10756" max="10756" width="12" style="139" customWidth="1"/>
    <col min="10757" max="10757" width="7" style="139" customWidth="1"/>
    <col min="10758" max="10758" width="12" style="139" customWidth="1"/>
    <col min="10759" max="10759" width="7" style="139" customWidth="1"/>
    <col min="10760" max="10760" width="12" style="139" customWidth="1"/>
    <col min="10761" max="10761" width="7" style="139" customWidth="1"/>
    <col min="10762" max="10762" width="12" style="139" customWidth="1"/>
    <col min="10763" max="10763" width="9.109375" style="139"/>
    <col min="10764" max="10766" width="12.6640625" style="139" customWidth="1"/>
    <col min="10767" max="11002" width="9.109375" style="139"/>
    <col min="11003" max="11003" width="6.6640625" style="139" customWidth="1"/>
    <col min="11004" max="11004" width="8.6640625" style="139" customWidth="1"/>
    <col min="11005" max="11005" width="15.33203125" style="139" customWidth="1"/>
    <col min="11006" max="11006" width="12" style="139" customWidth="1"/>
    <col min="11007" max="11007" width="7" style="139" customWidth="1"/>
    <col min="11008" max="11008" width="12" style="139" customWidth="1"/>
    <col min="11009" max="11009" width="7" style="139" customWidth="1"/>
    <col min="11010" max="11010" width="12" style="139" customWidth="1"/>
    <col min="11011" max="11011" width="7" style="139" customWidth="1"/>
    <col min="11012" max="11012" width="12" style="139" customWidth="1"/>
    <col min="11013" max="11013" width="7" style="139" customWidth="1"/>
    <col min="11014" max="11014" width="12" style="139" customWidth="1"/>
    <col min="11015" max="11015" width="7" style="139" customWidth="1"/>
    <col min="11016" max="11016" width="12" style="139" customWidth="1"/>
    <col min="11017" max="11017" width="7" style="139" customWidth="1"/>
    <col min="11018" max="11018" width="12" style="139" customWidth="1"/>
    <col min="11019" max="11019" width="9.109375" style="139"/>
    <col min="11020" max="11022" width="12.6640625" style="139" customWidth="1"/>
    <col min="11023" max="11258" width="9.109375" style="139"/>
    <col min="11259" max="11259" width="6.6640625" style="139" customWidth="1"/>
    <col min="11260" max="11260" width="8.6640625" style="139" customWidth="1"/>
    <col min="11261" max="11261" width="15.33203125" style="139" customWidth="1"/>
    <col min="11262" max="11262" width="12" style="139" customWidth="1"/>
    <col min="11263" max="11263" width="7" style="139" customWidth="1"/>
    <col min="11264" max="11264" width="12" style="139" customWidth="1"/>
    <col min="11265" max="11265" width="7" style="139" customWidth="1"/>
    <col min="11266" max="11266" width="12" style="139" customWidth="1"/>
    <col min="11267" max="11267" width="7" style="139" customWidth="1"/>
    <col min="11268" max="11268" width="12" style="139" customWidth="1"/>
    <col min="11269" max="11269" width="7" style="139" customWidth="1"/>
    <col min="11270" max="11270" width="12" style="139" customWidth="1"/>
    <col min="11271" max="11271" width="7" style="139" customWidth="1"/>
    <col min="11272" max="11272" width="12" style="139" customWidth="1"/>
    <col min="11273" max="11273" width="7" style="139" customWidth="1"/>
    <col min="11274" max="11274" width="12" style="139" customWidth="1"/>
    <col min="11275" max="11275" width="9.109375" style="139"/>
    <col min="11276" max="11278" width="12.6640625" style="139" customWidth="1"/>
    <col min="11279" max="11514" width="9.109375" style="139"/>
    <col min="11515" max="11515" width="6.6640625" style="139" customWidth="1"/>
    <col min="11516" max="11516" width="8.6640625" style="139" customWidth="1"/>
    <col min="11517" max="11517" width="15.33203125" style="139" customWidth="1"/>
    <col min="11518" max="11518" width="12" style="139" customWidth="1"/>
    <col min="11519" max="11519" width="7" style="139" customWidth="1"/>
    <col min="11520" max="11520" width="12" style="139" customWidth="1"/>
    <col min="11521" max="11521" width="7" style="139" customWidth="1"/>
    <col min="11522" max="11522" width="12" style="139" customWidth="1"/>
    <col min="11523" max="11523" width="7" style="139" customWidth="1"/>
    <col min="11524" max="11524" width="12" style="139" customWidth="1"/>
    <col min="11525" max="11525" width="7" style="139" customWidth="1"/>
    <col min="11526" max="11526" width="12" style="139" customWidth="1"/>
    <col min="11527" max="11527" width="7" style="139" customWidth="1"/>
    <col min="11528" max="11528" width="12" style="139" customWidth="1"/>
    <col min="11529" max="11529" width="7" style="139" customWidth="1"/>
    <col min="11530" max="11530" width="12" style="139" customWidth="1"/>
    <col min="11531" max="11531" width="9.109375" style="139"/>
    <col min="11532" max="11534" width="12.6640625" style="139" customWidth="1"/>
    <col min="11535" max="11770" width="9.109375" style="139"/>
    <col min="11771" max="11771" width="6.6640625" style="139" customWidth="1"/>
    <col min="11772" max="11772" width="8.6640625" style="139" customWidth="1"/>
    <col min="11773" max="11773" width="15.33203125" style="139" customWidth="1"/>
    <col min="11774" max="11774" width="12" style="139" customWidth="1"/>
    <col min="11775" max="11775" width="7" style="139" customWidth="1"/>
    <col min="11776" max="11776" width="12" style="139" customWidth="1"/>
    <col min="11777" max="11777" width="7" style="139" customWidth="1"/>
    <col min="11778" max="11778" width="12" style="139" customWidth="1"/>
    <col min="11779" max="11779" width="7" style="139" customWidth="1"/>
    <col min="11780" max="11780" width="12" style="139" customWidth="1"/>
    <col min="11781" max="11781" width="7" style="139" customWidth="1"/>
    <col min="11782" max="11782" width="12" style="139" customWidth="1"/>
    <col min="11783" max="11783" width="7" style="139" customWidth="1"/>
    <col min="11784" max="11784" width="12" style="139" customWidth="1"/>
    <col min="11785" max="11785" width="7" style="139" customWidth="1"/>
    <col min="11786" max="11786" width="12" style="139" customWidth="1"/>
    <col min="11787" max="11787" width="9.109375" style="139"/>
    <col min="11788" max="11790" width="12.6640625" style="139" customWidth="1"/>
    <col min="11791" max="12026" width="9.109375" style="139"/>
    <col min="12027" max="12027" width="6.6640625" style="139" customWidth="1"/>
    <col min="12028" max="12028" width="8.6640625" style="139" customWidth="1"/>
    <col min="12029" max="12029" width="15.33203125" style="139" customWidth="1"/>
    <col min="12030" max="12030" width="12" style="139" customWidth="1"/>
    <col min="12031" max="12031" width="7" style="139" customWidth="1"/>
    <col min="12032" max="12032" width="12" style="139" customWidth="1"/>
    <col min="12033" max="12033" width="7" style="139" customWidth="1"/>
    <col min="12034" max="12034" width="12" style="139" customWidth="1"/>
    <col min="12035" max="12035" width="7" style="139" customWidth="1"/>
    <col min="12036" max="12036" width="12" style="139" customWidth="1"/>
    <col min="12037" max="12037" width="7" style="139" customWidth="1"/>
    <col min="12038" max="12038" width="12" style="139" customWidth="1"/>
    <col min="12039" max="12039" width="7" style="139" customWidth="1"/>
    <col min="12040" max="12040" width="12" style="139" customWidth="1"/>
    <col min="12041" max="12041" width="7" style="139" customWidth="1"/>
    <col min="12042" max="12042" width="12" style="139" customWidth="1"/>
    <col min="12043" max="12043" width="9.109375" style="139"/>
    <col min="12044" max="12046" width="12.6640625" style="139" customWidth="1"/>
    <col min="12047" max="12282" width="9.109375" style="139"/>
    <col min="12283" max="12283" width="6.6640625" style="139" customWidth="1"/>
    <col min="12284" max="12284" width="8.6640625" style="139" customWidth="1"/>
    <col min="12285" max="12285" width="15.33203125" style="139" customWidth="1"/>
    <col min="12286" max="12286" width="12" style="139" customWidth="1"/>
    <col min="12287" max="12287" width="7" style="139" customWidth="1"/>
    <col min="12288" max="12288" width="12" style="139" customWidth="1"/>
    <col min="12289" max="12289" width="7" style="139" customWidth="1"/>
    <col min="12290" max="12290" width="12" style="139" customWidth="1"/>
    <col min="12291" max="12291" width="7" style="139" customWidth="1"/>
    <col min="12292" max="12292" width="12" style="139" customWidth="1"/>
    <col min="12293" max="12293" width="7" style="139" customWidth="1"/>
    <col min="12294" max="12294" width="12" style="139" customWidth="1"/>
    <col min="12295" max="12295" width="7" style="139" customWidth="1"/>
    <col min="12296" max="12296" width="12" style="139" customWidth="1"/>
    <col min="12297" max="12297" width="7" style="139" customWidth="1"/>
    <col min="12298" max="12298" width="12" style="139" customWidth="1"/>
    <col min="12299" max="12299" width="9.109375" style="139"/>
    <col min="12300" max="12302" width="12.6640625" style="139" customWidth="1"/>
    <col min="12303" max="12538" width="9.109375" style="139"/>
    <col min="12539" max="12539" width="6.6640625" style="139" customWidth="1"/>
    <col min="12540" max="12540" width="8.6640625" style="139" customWidth="1"/>
    <col min="12541" max="12541" width="15.33203125" style="139" customWidth="1"/>
    <col min="12542" max="12542" width="12" style="139" customWidth="1"/>
    <col min="12543" max="12543" width="7" style="139" customWidth="1"/>
    <col min="12544" max="12544" width="12" style="139" customWidth="1"/>
    <col min="12545" max="12545" width="7" style="139" customWidth="1"/>
    <col min="12546" max="12546" width="12" style="139" customWidth="1"/>
    <col min="12547" max="12547" width="7" style="139" customWidth="1"/>
    <col min="12548" max="12548" width="12" style="139" customWidth="1"/>
    <col min="12549" max="12549" width="7" style="139" customWidth="1"/>
    <col min="12550" max="12550" width="12" style="139" customWidth="1"/>
    <col min="12551" max="12551" width="7" style="139" customWidth="1"/>
    <col min="12552" max="12552" width="12" style="139" customWidth="1"/>
    <col min="12553" max="12553" width="7" style="139" customWidth="1"/>
    <col min="12554" max="12554" width="12" style="139" customWidth="1"/>
    <col min="12555" max="12555" width="9.109375" style="139"/>
    <col min="12556" max="12558" width="12.6640625" style="139" customWidth="1"/>
    <col min="12559" max="12794" width="9.109375" style="139"/>
    <col min="12795" max="12795" width="6.6640625" style="139" customWidth="1"/>
    <col min="12796" max="12796" width="8.6640625" style="139" customWidth="1"/>
    <col min="12797" max="12797" width="15.33203125" style="139" customWidth="1"/>
    <col min="12798" max="12798" width="12" style="139" customWidth="1"/>
    <col min="12799" max="12799" width="7" style="139" customWidth="1"/>
    <col min="12800" max="12800" width="12" style="139" customWidth="1"/>
    <col min="12801" max="12801" width="7" style="139" customWidth="1"/>
    <col min="12802" max="12802" width="12" style="139" customWidth="1"/>
    <col min="12803" max="12803" width="7" style="139" customWidth="1"/>
    <col min="12804" max="12804" width="12" style="139" customWidth="1"/>
    <col min="12805" max="12805" width="7" style="139" customWidth="1"/>
    <col min="12806" max="12806" width="12" style="139" customWidth="1"/>
    <col min="12807" max="12807" width="7" style="139" customWidth="1"/>
    <col min="12808" max="12808" width="12" style="139" customWidth="1"/>
    <col min="12809" max="12809" width="7" style="139" customWidth="1"/>
    <col min="12810" max="12810" width="12" style="139" customWidth="1"/>
    <col min="12811" max="12811" width="9.109375" style="139"/>
    <col min="12812" max="12814" width="12.6640625" style="139" customWidth="1"/>
    <col min="12815" max="13050" width="9.109375" style="139"/>
    <col min="13051" max="13051" width="6.6640625" style="139" customWidth="1"/>
    <col min="13052" max="13052" width="8.6640625" style="139" customWidth="1"/>
    <col min="13053" max="13053" width="15.33203125" style="139" customWidth="1"/>
    <col min="13054" max="13054" width="12" style="139" customWidth="1"/>
    <col min="13055" max="13055" width="7" style="139" customWidth="1"/>
    <col min="13056" max="13056" width="12" style="139" customWidth="1"/>
    <col min="13057" max="13057" width="7" style="139" customWidth="1"/>
    <col min="13058" max="13058" width="12" style="139" customWidth="1"/>
    <col min="13059" max="13059" width="7" style="139" customWidth="1"/>
    <col min="13060" max="13060" width="12" style="139" customWidth="1"/>
    <col min="13061" max="13061" width="7" style="139" customWidth="1"/>
    <col min="13062" max="13062" width="12" style="139" customWidth="1"/>
    <col min="13063" max="13063" width="7" style="139" customWidth="1"/>
    <col min="13064" max="13064" width="12" style="139" customWidth="1"/>
    <col min="13065" max="13065" width="7" style="139" customWidth="1"/>
    <col min="13066" max="13066" width="12" style="139" customWidth="1"/>
    <col min="13067" max="13067" width="9.109375" style="139"/>
    <col min="13068" max="13070" width="12.6640625" style="139" customWidth="1"/>
    <col min="13071" max="13306" width="9.109375" style="139"/>
    <col min="13307" max="13307" width="6.6640625" style="139" customWidth="1"/>
    <col min="13308" max="13308" width="8.6640625" style="139" customWidth="1"/>
    <col min="13309" max="13309" width="15.33203125" style="139" customWidth="1"/>
    <col min="13310" max="13310" width="12" style="139" customWidth="1"/>
    <col min="13311" max="13311" width="7" style="139" customWidth="1"/>
    <col min="13312" max="13312" width="12" style="139" customWidth="1"/>
    <col min="13313" max="13313" width="7" style="139" customWidth="1"/>
    <col min="13314" max="13314" width="12" style="139" customWidth="1"/>
    <col min="13315" max="13315" width="7" style="139" customWidth="1"/>
    <col min="13316" max="13316" width="12" style="139" customWidth="1"/>
    <col min="13317" max="13317" width="7" style="139" customWidth="1"/>
    <col min="13318" max="13318" width="12" style="139" customWidth="1"/>
    <col min="13319" max="13319" width="7" style="139" customWidth="1"/>
    <col min="13320" max="13320" width="12" style="139" customWidth="1"/>
    <col min="13321" max="13321" width="7" style="139" customWidth="1"/>
    <col min="13322" max="13322" width="12" style="139" customWidth="1"/>
    <col min="13323" max="13323" width="9.109375" style="139"/>
    <col min="13324" max="13326" width="12.6640625" style="139" customWidth="1"/>
    <col min="13327" max="13562" width="9.109375" style="139"/>
    <col min="13563" max="13563" width="6.6640625" style="139" customWidth="1"/>
    <col min="13564" max="13564" width="8.6640625" style="139" customWidth="1"/>
    <col min="13565" max="13565" width="15.33203125" style="139" customWidth="1"/>
    <col min="13566" max="13566" width="12" style="139" customWidth="1"/>
    <col min="13567" max="13567" width="7" style="139" customWidth="1"/>
    <col min="13568" max="13568" width="12" style="139" customWidth="1"/>
    <col min="13569" max="13569" width="7" style="139" customWidth="1"/>
    <col min="13570" max="13570" width="12" style="139" customWidth="1"/>
    <col min="13571" max="13571" width="7" style="139" customWidth="1"/>
    <col min="13572" max="13572" width="12" style="139" customWidth="1"/>
    <col min="13573" max="13573" width="7" style="139" customWidth="1"/>
    <col min="13574" max="13574" width="12" style="139" customWidth="1"/>
    <col min="13575" max="13575" width="7" style="139" customWidth="1"/>
    <col min="13576" max="13576" width="12" style="139" customWidth="1"/>
    <col min="13577" max="13577" width="7" style="139" customWidth="1"/>
    <col min="13578" max="13578" width="12" style="139" customWidth="1"/>
    <col min="13579" max="13579" width="9.109375" style="139"/>
    <col min="13580" max="13582" width="12.6640625" style="139" customWidth="1"/>
    <col min="13583" max="13818" width="9.109375" style="139"/>
    <col min="13819" max="13819" width="6.6640625" style="139" customWidth="1"/>
    <col min="13820" max="13820" width="8.6640625" style="139" customWidth="1"/>
    <col min="13821" max="13821" width="15.33203125" style="139" customWidth="1"/>
    <col min="13822" max="13822" width="12" style="139" customWidth="1"/>
    <col min="13823" max="13823" width="7" style="139" customWidth="1"/>
    <col min="13824" max="13824" width="12" style="139" customWidth="1"/>
    <col min="13825" max="13825" width="7" style="139" customWidth="1"/>
    <col min="13826" max="13826" width="12" style="139" customWidth="1"/>
    <col min="13827" max="13827" width="7" style="139" customWidth="1"/>
    <col min="13828" max="13828" width="12" style="139" customWidth="1"/>
    <col min="13829" max="13829" width="7" style="139" customWidth="1"/>
    <col min="13830" max="13830" width="12" style="139" customWidth="1"/>
    <col min="13831" max="13831" width="7" style="139" customWidth="1"/>
    <col min="13832" max="13832" width="12" style="139" customWidth="1"/>
    <col min="13833" max="13833" width="7" style="139" customWidth="1"/>
    <col min="13834" max="13834" width="12" style="139" customWidth="1"/>
    <col min="13835" max="13835" width="9.109375" style="139"/>
    <col min="13836" max="13838" width="12.6640625" style="139" customWidth="1"/>
    <col min="13839" max="14074" width="9.109375" style="139"/>
    <col min="14075" max="14075" width="6.6640625" style="139" customWidth="1"/>
    <col min="14076" max="14076" width="8.6640625" style="139" customWidth="1"/>
    <col min="14077" max="14077" width="15.33203125" style="139" customWidth="1"/>
    <col min="14078" max="14078" width="12" style="139" customWidth="1"/>
    <col min="14079" max="14079" width="7" style="139" customWidth="1"/>
    <col min="14080" max="14080" width="12" style="139" customWidth="1"/>
    <col min="14081" max="14081" width="7" style="139" customWidth="1"/>
    <col min="14082" max="14082" width="12" style="139" customWidth="1"/>
    <col min="14083" max="14083" width="7" style="139" customWidth="1"/>
    <col min="14084" max="14084" width="12" style="139" customWidth="1"/>
    <col min="14085" max="14085" width="7" style="139" customWidth="1"/>
    <col min="14086" max="14086" width="12" style="139" customWidth="1"/>
    <col min="14087" max="14087" width="7" style="139" customWidth="1"/>
    <col min="14088" max="14088" width="12" style="139" customWidth="1"/>
    <col min="14089" max="14089" width="7" style="139" customWidth="1"/>
    <col min="14090" max="14090" width="12" style="139" customWidth="1"/>
    <col min="14091" max="14091" width="9.109375" style="139"/>
    <col min="14092" max="14094" width="12.6640625" style="139" customWidth="1"/>
    <col min="14095" max="14330" width="9.109375" style="139"/>
    <col min="14331" max="14331" width="6.6640625" style="139" customWidth="1"/>
    <col min="14332" max="14332" width="8.6640625" style="139" customWidth="1"/>
    <col min="14333" max="14333" width="15.33203125" style="139" customWidth="1"/>
    <col min="14334" max="14334" width="12" style="139" customWidth="1"/>
    <col min="14335" max="14335" width="7" style="139" customWidth="1"/>
    <col min="14336" max="14336" width="12" style="139" customWidth="1"/>
    <col min="14337" max="14337" width="7" style="139" customWidth="1"/>
    <col min="14338" max="14338" width="12" style="139" customWidth="1"/>
    <col min="14339" max="14339" width="7" style="139" customWidth="1"/>
    <col min="14340" max="14340" width="12" style="139" customWidth="1"/>
    <col min="14341" max="14341" width="7" style="139" customWidth="1"/>
    <col min="14342" max="14342" width="12" style="139" customWidth="1"/>
    <col min="14343" max="14343" width="7" style="139" customWidth="1"/>
    <col min="14344" max="14344" width="12" style="139" customWidth="1"/>
    <col min="14345" max="14345" width="7" style="139" customWidth="1"/>
    <col min="14346" max="14346" width="12" style="139" customWidth="1"/>
    <col min="14347" max="14347" width="9.109375" style="139"/>
    <col min="14348" max="14350" width="12.6640625" style="139" customWidth="1"/>
    <col min="14351" max="14586" width="9.109375" style="139"/>
    <col min="14587" max="14587" width="6.6640625" style="139" customWidth="1"/>
    <col min="14588" max="14588" width="8.6640625" style="139" customWidth="1"/>
    <col min="14589" max="14589" width="15.33203125" style="139" customWidth="1"/>
    <col min="14590" max="14590" width="12" style="139" customWidth="1"/>
    <col min="14591" max="14591" width="7" style="139" customWidth="1"/>
    <col min="14592" max="14592" width="12" style="139" customWidth="1"/>
    <col min="14593" max="14593" width="7" style="139" customWidth="1"/>
    <col min="14594" max="14594" width="12" style="139" customWidth="1"/>
    <col min="14595" max="14595" width="7" style="139" customWidth="1"/>
    <col min="14596" max="14596" width="12" style="139" customWidth="1"/>
    <col min="14597" max="14597" width="7" style="139" customWidth="1"/>
    <col min="14598" max="14598" width="12" style="139" customWidth="1"/>
    <col min="14599" max="14599" width="7" style="139" customWidth="1"/>
    <col min="14600" max="14600" width="12" style="139" customWidth="1"/>
    <col min="14601" max="14601" width="7" style="139" customWidth="1"/>
    <col min="14602" max="14602" width="12" style="139" customWidth="1"/>
    <col min="14603" max="14603" width="9.109375" style="139"/>
    <col min="14604" max="14606" width="12.6640625" style="139" customWidth="1"/>
    <col min="14607" max="14842" width="9.109375" style="139"/>
    <col min="14843" max="14843" width="6.6640625" style="139" customWidth="1"/>
    <col min="14844" max="14844" width="8.6640625" style="139" customWidth="1"/>
    <col min="14845" max="14845" width="15.33203125" style="139" customWidth="1"/>
    <col min="14846" max="14846" width="12" style="139" customWidth="1"/>
    <col min="14847" max="14847" width="7" style="139" customWidth="1"/>
    <col min="14848" max="14848" width="12" style="139" customWidth="1"/>
    <col min="14849" max="14849" width="7" style="139" customWidth="1"/>
    <col min="14850" max="14850" width="12" style="139" customWidth="1"/>
    <col min="14851" max="14851" width="7" style="139" customWidth="1"/>
    <col min="14852" max="14852" width="12" style="139" customWidth="1"/>
    <col min="14853" max="14853" width="7" style="139" customWidth="1"/>
    <col min="14854" max="14854" width="12" style="139" customWidth="1"/>
    <col min="14855" max="14855" width="7" style="139" customWidth="1"/>
    <col min="14856" max="14856" width="12" style="139" customWidth="1"/>
    <col min="14857" max="14857" width="7" style="139" customWidth="1"/>
    <col min="14858" max="14858" width="12" style="139" customWidth="1"/>
    <col min="14859" max="14859" width="9.109375" style="139"/>
    <col min="14860" max="14862" width="12.6640625" style="139" customWidth="1"/>
    <col min="14863" max="15098" width="9.109375" style="139"/>
    <col min="15099" max="15099" width="6.6640625" style="139" customWidth="1"/>
    <col min="15100" max="15100" width="8.6640625" style="139" customWidth="1"/>
    <col min="15101" max="15101" width="15.33203125" style="139" customWidth="1"/>
    <col min="15102" max="15102" width="12" style="139" customWidth="1"/>
    <col min="15103" max="15103" width="7" style="139" customWidth="1"/>
    <col min="15104" max="15104" width="12" style="139" customWidth="1"/>
    <col min="15105" max="15105" width="7" style="139" customWidth="1"/>
    <col min="15106" max="15106" width="12" style="139" customWidth="1"/>
    <col min="15107" max="15107" width="7" style="139" customWidth="1"/>
    <col min="15108" max="15108" width="12" style="139" customWidth="1"/>
    <col min="15109" max="15109" width="7" style="139" customWidth="1"/>
    <col min="15110" max="15110" width="12" style="139" customWidth="1"/>
    <col min="15111" max="15111" width="7" style="139" customWidth="1"/>
    <col min="15112" max="15112" width="12" style="139" customWidth="1"/>
    <col min="15113" max="15113" width="7" style="139" customWidth="1"/>
    <col min="15114" max="15114" width="12" style="139" customWidth="1"/>
    <col min="15115" max="15115" width="9.109375" style="139"/>
    <col min="15116" max="15118" width="12.6640625" style="139" customWidth="1"/>
    <col min="15119" max="15354" width="9.109375" style="139"/>
    <col min="15355" max="15355" width="6.6640625" style="139" customWidth="1"/>
    <col min="15356" max="15356" width="8.6640625" style="139" customWidth="1"/>
    <col min="15357" max="15357" width="15.33203125" style="139" customWidth="1"/>
    <col min="15358" max="15358" width="12" style="139" customWidth="1"/>
    <col min="15359" max="15359" width="7" style="139" customWidth="1"/>
    <col min="15360" max="15360" width="12" style="139" customWidth="1"/>
    <col min="15361" max="15361" width="7" style="139" customWidth="1"/>
    <col min="15362" max="15362" width="12" style="139" customWidth="1"/>
    <col min="15363" max="15363" width="7" style="139" customWidth="1"/>
    <col min="15364" max="15364" width="12" style="139" customWidth="1"/>
    <col min="15365" max="15365" width="7" style="139" customWidth="1"/>
    <col min="15366" max="15366" width="12" style="139" customWidth="1"/>
    <col min="15367" max="15367" width="7" style="139" customWidth="1"/>
    <col min="15368" max="15368" width="12" style="139" customWidth="1"/>
    <col min="15369" max="15369" width="7" style="139" customWidth="1"/>
    <col min="15370" max="15370" width="12" style="139" customWidth="1"/>
    <col min="15371" max="15371" width="9.109375" style="139"/>
    <col min="15372" max="15374" width="12.6640625" style="139" customWidth="1"/>
    <col min="15375" max="15610" width="9.109375" style="139"/>
    <col min="15611" max="15611" width="6.6640625" style="139" customWidth="1"/>
    <col min="15612" max="15612" width="8.6640625" style="139" customWidth="1"/>
    <col min="15613" max="15613" width="15.33203125" style="139" customWidth="1"/>
    <col min="15614" max="15614" width="12" style="139" customWidth="1"/>
    <col min="15615" max="15615" width="7" style="139" customWidth="1"/>
    <col min="15616" max="15616" width="12" style="139" customWidth="1"/>
    <col min="15617" max="15617" width="7" style="139" customWidth="1"/>
    <col min="15618" max="15618" width="12" style="139" customWidth="1"/>
    <col min="15619" max="15619" width="7" style="139" customWidth="1"/>
    <col min="15620" max="15620" width="12" style="139" customWidth="1"/>
    <col min="15621" max="15621" width="7" style="139" customWidth="1"/>
    <col min="15622" max="15622" width="12" style="139" customWidth="1"/>
    <col min="15623" max="15623" width="7" style="139" customWidth="1"/>
    <col min="15624" max="15624" width="12" style="139" customWidth="1"/>
    <col min="15625" max="15625" width="7" style="139" customWidth="1"/>
    <col min="15626" max="15626" width="12" style="139" customWidth="1"/>
    <col min="15627" max="15627" width="9.109375" style="139"/>
    <col min="15628" max="15630" width="12.6640625" style="139" customWidth="1"/>
    <col min="15631" max="15866" width="9.109375" style="139"/>
    <col min="15867" max="15867" width="6.6640625" style="139" customWidth="1"/>
    <col min="15868" max="15868" width="8.6640625" style="139" customWidth="1"/>
    <col min="15869" max="15869" width="15.33203125" style="139" customWidth="1"/>
    <col min="15870" max="15870" width="12" style="139" customWidth="1"/>
    <col min="15871" max="15871" width="7" style="139" customWidth="1"/>
    <col min="15872" max="15872" width="12" style="139" customWidth="1"/>
    <col min="15873" max="15873" width="7" style="139" customWidth="1"/>
    <col min="15874" max="15874" width="12" style="139" customWidth="1"/>
    <col min="15875" max="15875" width="7" style="139" customWidth="1"/>
    <col min="15876" max="15876" width="12" style="139" customWidth="1"/>
    <col min="15877" max="15877" width="7" style="139" customWidth="1"/>
    <col min="15878" max="15878" width="12" style="139" customWidth="1"/>
    <col min="15879" max="15879" width="7" style="139" customWidth="1"/>
    <col min="15880" max="15880" width="12" style="139" customWidth="1"/>
    <col min="15881" max="15881" width="7" style="139" customWidth="1"/>
    <col min="15882" max="15882" width="12" style="139" customWidth="1"/>
    <col min="15883" max="15883" width="9.109375" style="139"/>
    <col min="15884" max="15886" width="12.6640625" style="139" customWidth="1"/>
    <col min="15887" max="16122" width="9.109375" style="139"/>
    <col min="16123" max="16123" width="6.6640625" style="139" customWidth="1"/>
    <col min="16124" max="16124" width="8.6640625" style="139" customWidth="1"/>
    <col min="16125" max="16125" width="15.33203125" style="139" customWidth="1"/>
    <col min="16126" max="16126" width="12" style="139" customWidth="1"/>
    <col min="16127" max="16127" width="7" style="139" customWidth="1"/>
    <col min="16128" max="16128" width="12" style="139" customWidth="1"/>
    <col min="16129" max="16129" width="7" style="139" customWidth="1"/>
    <col min="16130" max="16130" width="12" style="139" customWidth="1"/>
    <col min="16131" max="16131" width="7" style="139" customWidth="1"/>
    <col min="16132" max="16132" width="12" style="139" customWidth="1"/>
    <col min="16133" max="16133" width="7" style="139" customWidth="1"/>
    <col min="16134" max="16134" width="12" style="139" customWidth="1"/>
    <col min="16135" max="16135" width="7" style="139" customWidth="1"/>
    <col min="16136" max="16136" width="12" style="139" customWidth="1"/>
    <col min="16137" max="16137" width="7" style="139" customWidth="1"/>
    <col min="16138" max="16138" width="12" style="139" customWidth="1"/>
    <col min="16139" max="16139" width="9.109375" style="139"/>
    <col min="16140" max="16142" width="12.6640625" style="139" customWidth="1"/>
    <col min="16143" max="16384" width="9.109375" style="139"/>
  </cols>
  <sheetData>
    <row r="1" spans="1:17" ht="16.5" customHeight="1" x14ac:dyDescent="0.25">
      <c r="A1" s="587" t="s">
        <v>605</v>
      </c>
      <c r="B1" s="588"/>
      <c r="C1" s="588"/>
      <c r="D1" s="588"/>
      <c r="E1" s="588"/>
      <c r="F1" s="588"/>
      <c r="G1" s="588"/>
      <c r="H1" s="589"/>
      <c r="I1" s="593" t="s">
        <v>610</v>
      </c>
      <c r="J1" s="594"/>
      <c r="K1" s="594"/>
      <c r="L1" s="594"/>
      <c r="M1" s="594"/>
      <c r="N1" s="594"/>
      <c r="O1" s="595"/>
    </row>
    <row r="2" spans="1:17" ht="16.5" customHeight="1" x14ac:dyDescent="0.25">
      <c r="A2" s="590"/>
      <c r="B2" s="591"/>
      <c r="C2" s="591"/>
      <c r="D2" s="591"/>
      <c r="E2" s="591"/>
      <c r="F2" s="591"/>
      <c r="G2" s="591"/>
      <c r="H2" s="592"/>
      <c r="I2" s="596"/>
      <c r="J2" s="597"/>
      <c r="K2" s="597"/>
      <c r="L2" s="597"/>
      <c r="M2" s="597"/>
      <c r="N2" s="597"/>
      <c r="O2" s="598"/>
    </row>
    <row r="3" spans="1:17" ht="6" customHeight="1" x14ac:dyDescent="0.25">
      <c r="A3" s="140"/>
      <c r="B3" s="140"/>
      <c r="C3" s="141"/>
      <c r="D3" s="141"/>
      <c r="E3" s="142"/>
      <c r="F3" s="143"/>
      <c r="G3" s="142"/>
      <c r="H3" s="142"/>
      <c r="I3" s="142"/>
      <c r="J3" s="142"/>
      <c r="K3" s="142"/>
      <c r="L3" s="142"/>
      <c r="M3" s="142"/>
      <c r="N3" s="142"/>
      <c r="O3" s="142"/>
    </row>
    <row r="4" spans="1:17" ht="15.75" customHeight="1" x14ac:dyDescent="0.25">
      <c r="A4" s="122" t="str">
        <f>"Obra: "&amp;Resumo!B20</f>
        <v>Obra: Ponte Rio Crixás Mirim</v>
      </c>
      <c r="B4" s="144"/>
      <c r="C4" s="145"/>
      <c r="D4" s="145"/>
      <c r="E4" s="145"/>
      <c r="F4" s="146"/>
      <c r="G4" s="147"/>
      <c r="H4" s="148"/>
      <c r="I4" s="599" t="s">
        <v>338</v>
      </c>
      <c r="J4" s="600"/>
      <c r="K4" s="600"/>
      <c r="L4" s="600"/>
      <c r="M4" s="600"/>
      <c r="N4" s="600"/>
      <c r="O4" s="601"/>
    </row>
    <row r="5" spans="1:17" ht="15.75" customHeight="1" x14ac:dyDescent="0.25">
      <c r="A5" s="124" t="str">
        <f>"Rodovia: "&amp;Resumo!B21</f>
        <v>Rodovia: GO-347</v>
      </c>
      <c r="B5" s="174"/>
      <c r="C5" s="175"/>
      <c r="D5" s="175"/>
      <c r="E5" s="175"/>
      <c r="F5" s="176"/>
      <c r="G5" s="177"/>
      <c r="H5" s="149"/>
      <c r="I5" s="602"/>
      <c r="J5" s="603"/>
      <c r="K5" s="603"/>
      <c r="L5" s="603"/>
      <c r="M5" s="603"/>
      <c r="N5" s="603"/>
      <c r="O5" s="604"/>
    </row>
    <row r="6" spans="1:17" ht="15.75" customHeight="1" x14ac:dyDescent="0.25">
      <c r="A6" s="124" t="str">
        <f>"Trecho: "&amp;Resumo!B22</f>
        <v>Trecho: Mozarlândia – Crixás</v>
      </c>
      <c r="B6" s="174"/>
      <c r="C6" s="175"/>
      <c r="D6" s="175"/>
      <c r="E6" s="175"/>
      <c r="F6" s="176"/>
      <c r="G6" s="177"/>
      <c r="H6" s="149"/>
      <c r="I6" s="602"/>
      <c r="J6" s="603"/>
      <c r="K6" s="603"/>
      <c r="L6" s="603"/>
      <c r="M6" s="603"/>
      <c r="N6" s="603"/>
      <c r="O6" s="604"/>
    </row>
    <row r="7" spans="1:17" ht="15.75" customHeight="1" x14ac:dyDescent="0.25">
      <c r="A7" s="585" t="str">
        <f>"Coordenadas: "&amp;UPPER(Resumo!$B$23)</f>
        <v>Coordenadas: -14º41'24,92'' / -50º11'05.14''</v>
      </c>
      <c r="B7" s="586"/>
      <c r="C7" s="586"/>
      <c r="D7" s="586"/>
      <c r="E7" s="586"/>
      <c r="F7" s="586"/>
      <c r="G7" s="150"/>
      <c r="H7" s="151" t="s">
        <v>7828</v>
      </c>
      <c r="I7" s="605"/>
      <c r="J7" s="606"/>
      <c r="K7" s="606"/>
      <c r="L7" s="606"/>
      <c r="M7" s="606"/>
      <c r="N7" s="606"/>
      <c r="O7" s="607"/>
    </row>
    <row r="8" spans="1:17" ht="6" customHeight="1" x14ac:dyDescent="0.25">
      <c r="A8" s="152"/>
      <c r="B8" s="152"/>
      <c r="C8" s="153"/>
      <c r="D8" s="153"/>
      <c r="E8" s="153"/>
      <c r="F8" s="154"/>
      <c r="G8" s="153"/>
      <c r="H8" s="153"/>
      <c r="I8" s="153"/>
      <c r="J8" s="153"/>
      <c r="K8" s="153"/>
      <c r="L8" s="153"/>
      <c r="M8" s="153"/>
      <c r="N8" s="153"/>
      <c r="O8" s="155"/>
    </row>
    <row r="9" spans="1:17" ht="12.9" customHeight="1" x14ac:dyDescent="0.25">
      <c r="A9" s="565" t="s">
        <v>226</v>
      </c>
      <c r="B9" s="568" t="s">
        <v>339</v>
      </c>
      <c r="C9" s="569"/>
      <c r="D9" s="570"/>
      <c r="E9" s="574" t="s">
        <v>338</v>
      </c>
      <c r="F9" s="575"/>
      <c r="G9" s="575"/>
      <c r="H9" s="575"/>
      <c r="I9" s="575"/>
      <c r="J9" s="575"/>
      <c r="K9" s="575"/>
      <c r="L9" s="575"/>
      <c r="M9" s="575"/>
      <c r="N9" s="575"/>
      <c r="O9" s="576"/>
    </row>
    <row r="10" spans="1:17" ht="12.9" customHeight="1" x14ac:dyDescent="0.25">
      <c r="A10" s="566"/>
      <c r="B10" s="571"/>
      <c r="C10" s="572"/>
      <c r="D10" s="573"/>
      <c r="E10" s="577" t="s">
        <v>332</v>
      </c>
      <c r="F10" s="578"/>
      <c r="G10" s="579"/>
      <c r="H10" s="579"/>
      <c r="I10" s="579"/>
      <c r="J10" s="579"/>
      <c r="K10" s="579"/>
      <c r="L10" s="579"/>
      <c r="M10" s="579"/>
      <c r="N10" s="579"/>
      <c r="O10" s="580"/>
    </row>
    <row r="11" spans="1:17" ht="12.9" customHeight="1" x14ac:dyDescent="0.25">
      <c r="A11" s="566"/>
      <c r="B11" s="568" t="s">
        <v>282</v>
      </c>
      <c r="C11" s="570"/>
      <c r="D11" s="156" t="s">
        <v>340</v>
      </c>
      <c r="E11" s="581" t="s">
        <v>341</v>
      </c>
      <c r="F11" s="582"/>
      <c r="G11" s="583">
        <f>E11+1</f>
        <v>2</v>
      </c>
      <c r="H11" s="584"/>
      <c r="I11" s="583">
        <f>G11+1</f>
        <v>3</v>
      </c>
      <c r="J11" s="584"/>
      <c r="K11" s="583">
        <f>I11+1</f>
        <v>4</v>
      </c>
      <c r="L11" s="584"/>
      <c r="M11" s="583">
        <f>K11+1</f>
        <v>5</v>
      </c>
      <c r="N11" s="584"/>
      <c r="O11" s="157"/>
    </row>
    <row r="12" spans="1:17" ht="12.9" customHeight="1" x14ac:dyDescent="0.25">
      <c r="A12" s="567"/>
      <c r="B12" s="571"/>
      <c r="C12" s="573"/>
      <c r="D12" s="158" t="s">
        <v>333</v>
      </c>
      <c r="E12" s="159" t="s">
        <v>331</v>
      </c>
      <c r="F12" s="160" t="s">
        <v>342</v>
      </c>
      <c r="G12" s="159" t="s">
        <v>331</v>
      </c>
      <c r="H12" s="160" t="s">
        <v>342</v>
      </c>
      <c r="I12" s="159" t="s">
        <v>331</v>
      </c>
      <c r="J12" s="160" t="s">
        <v>342</v>
      </c>
      <c r="K12" s="159" t="s">
        <v>331</v>
      </c>
      <c r="L12" s="160" t="s">
        <v>342</v>
      </c>
      <c r="M12" s="159" t="s">
        <v>331</v>
      </c>
      <c r="N12" s="160" t="s">
        <v>342</v>
      </c>
      <c r="O12" s="161"/>
    </row>
    <row r="13" spans="1:17" ht="12.9" customHeight="1" x14ac:dyDescent="0.25">
      <c r="A13" s="162" t="s">
        <v>341</v>
      </c>
      <c r="B13" s="163" t="s">
        <v>343</v>
      </c>
      <c r="C13" s="164"/>
      <c r="D13" s="297">
        <f>Resumo!G5</f>
        <v>286795.56</v>
      </c>
      <c r="E13" s="361">
        <v>0.2261</v>
      </c>
      <c r="F13" s="165">
        <f>E13*$D13</f>
        <v>64844.476115999998</v>
      </c>
      <c r="G13" s="361">
        <v>9.1300000000000006E-2</v>
      </c>
      <c r="H13" s="165">
        <f>G13*$D13</f>
        <v>26184.434628000003</v>
      </c>
      <c r="I13" s="361">
        <v>9.1300000000000006E-2</v>
      </c>
      <c r="J13" s="165">
        <f>I13*$D13</f>
        <v>26184.434628000003</v>
      </c>
      <c r="K13" s="361">
        <v>9.1300000000000006E-2</v>
      </c>
      <c r="L13" s="165">
        <f>K13*$D13</f>
        <v>26184.434628000003</v>
      </c>
      <c r="M13" s="361">
        <v>9.1300000000000006E-2</v>
      </c>
      <c r="N13" s="165">
        <f>M13*$D13</f>
        <v>26184.434628000003</v>
      </c>
      <c r="O13" s="165"/>
      <c r="Q13" s="181"/>
    </row>
    <row r="14" spans="1:17" ht="25.5" customHeight="1" x14ac:dyDescent="0.25">
      <c r="A14" s="260" t="s">
        <v>479</v>
      </c>
      <c r="B14" s="557" t="str">
        <f>Resumo!A6</f>
        <v>Ponte sobre o Rio do Crixás Mirim</v>
      </c>
      <c r="C14" s="558"/>
      <c r="D14" s="298"/>
      <c r="E14" s="365"/>
      <c r="F14" s="166"/>
      <c r="G14" s="365"/>
      <c r="H14" s="166"/>
      <c r="I14" s="365"/>
      <c r="J14" s="166"/>
      <c r="K14" s="365"/>
      <c r="L14" s="166"/>
      <c r="M14" s="365"/>
      <c r="N14" s="166"/>
      <c r="O14" s="166"/>
      <c r="Q14" s="181"/>
    </row>
    <row r="15" spans="1:17" ht="12.9" customHeight="1" x14ac:dyDescent="0.25">
      <c r="A15" s="260" t="s">
        <v>241</v>
      </c>
      <c r="B15" s="261" t="s">
        <v>477</v>
      </c>
      <c r="C15" s="262"/>
      <c r="D15" s="298">
        <f>Resumo!G7</f>
        <v>184471.59</v>
      </c>
      <c r="E15" s="365">
        <v>0.25</v>
      </c>
      <c r="F15" s="165">
        <f>E15*$D15</f>
        <v>46117.897499999999</v>
      </c>
      <c r="G15" s="365">
        <v>0.75</v>
      </c>
      <c r="H15" s="166">
        <f t="shared" ref="H15:L24" si="0">G15*$D15</f>
        <v>138353.6925</v>
      </c>
      <c r="I15" s="365"/>
      <c r="J15" s="166"/>
      <c r="K15" s="365"/>
      <c r="L15" s="166"/>
      <c r="M15" s="365"/>
      <c r="N15" s="166">
        <f t="shared" ref="N15:N24" si="1">M15*$D15</f>
        <v>0</v>
      </c>
      <c r="O15" s="166"/>
      <c r="Q15" s="181"/>
    </row>
    <row r="16" spans="1:17" ht="12.9" customHeight="1" x14ac:dyDescent="0.25">
      <c r="A16" s="260" t="s">
        <v>244</v>
      </c>
      <c r="B16" s="261" t="s">
        <v>478</v>
      </c>
      <c r="C16" s="262"/>
      <c r="D16" s="298">
        <f>Resumo!G8</f>
        <v>93028.28</v>
      </c>
      <c r="E16" s="365"/>
      <c r="F16" s="166"/>
      <c r="G16" s="365">
        <v>0.5</v>
      </c>
      <c r="H16" s="166">
        <f t="shared" si="0"/>
        <v>46514.14</v>
      </c>
      <c r="I16" s="365">
        <v>0.5</v>
      </c>
      <c r="J16" s="166">
        <f t="shared" si="0"/>
        <v>46514.14</v>
      </c>
      <c r="K16" s="365"/>
      <c r="L16" s="166"/>
      <c r="M16" s="365"/>
      <c r="N16" s="166">
        <f t="shared" si="1"/>
        <v>0</v>
      </c>
      <c r="O16" s="166"/>
      <c r="Q16" s="181"/>
    </row>
    <row r="17" spans="1:17" ht="12.9" customHeight="1" x14ac:dyDescent="0.25">
      <c r="A17" s="260" t="s">
        <v>246</v>
      </c>
      <c r="B17" s="261" t="s">
        <v>344</v>
      </c>
      <c r="C17" s="262"/>
      <c r="D17" s="298">
        <f>Resumo!G9</f>
        <v>1396983.2899999998</v>
      </c>
      <c r="E17" s="365"/>
      <c r="F17" s="166"/>
      <c r="G17" s="365"/>
      <c r="H17" s="166"/>
      <c r="I17" s="365"/>
      <c r="J17" s="166">
        <f t="shared" si="0"/>
        <v>0</v>
      </c>
      <c r="K17" s="365">
        <v>0.2</v>
      </c>
      <c r="L17" s="166">
        <f t="shared" si="0"/>
        <v>279396.658</v>
      </c>
      <c r="M17" s="365">
        <v>0.2</v>
      </c>
      <c r="N17" s="166">
        <f t="shared" si="1"/>
        <v>279396.658</v>
      </c>
      <c r="O17" s="166"/>
      <c r="Q17" s="181"/>
    </row>
    <row r="18" spans="1:17" ht="12.9" customHeight="1" x14ac:dyDescent="0.25">
      <c r="A18" s="260" t="s">
        <v>545</v>
      </c>
      <c r="B18" s="261" t="s">
        <v>615</v>
      </c>
      <c r="C18" s="262"/>
      <c r="D18" s="298">
        <f>Resumo!G10</f>
        <v>1188342.8500000001</v>
      </c>
      <c r="E18" s="365">
        <v>0.25</v>
      </c>
      <c r="F18" s="165">
        <f>E18*$D18</f>
        <v>297085.71250000002</v>
      </c>
      <c r="G18" s="365">
        <v>0.25</v>
      </c>
      <c r="H18" s="165">
        <f>G18*$D18</f>
        <v>297085.71250000002</v>
      </c>
      <c r="I18" s="365">
        <v>0.25</v>
      </c>
      <c r="J18" s="166">
        <f t="shared" si="0"/>
        <v>297085.71250000002</v>
      </c>
      <c r="K18" s="365"/>
      <c r="L18" s="166"/>
      <c r="M18" s="365"/>
      <c r="N18" s="166">
        <f t="shared" si="1"/>
        <v>0</v>
      </c>
      <c r="O18" s="166"/>
      <c r="Q18" s="181"/>
    </row>
    <row r="19" spans="1:17" ht="12.9" customHeight="1" x14ac:dyDescent="0.25">
      <c r="A19" s="260" t="s">
        <v>547</v>
      </c>
      <c r="B19" s="261" t="s">
        <v>515</v>
      </c>
      <c r="C19" s="262"/>
      <c r="D19" s="298">
        <f>Resumo!G11</f>
        <v>127069.95000000001</v>
      </c>
      <c r="E19" s="365"/>
      <c r="F19" s="166"/>
      <c r="G19" s="365"/>
      <c r="H19" s="166"/>
      <c r="I19" s="365"/>
      <c r="J19" s="166">
        <f t="shared" si="0"/>
        <v>0</v>
      </c>
      <c r="K19" s="365"/>
      <c r="L19" s="166">
        <f t="shared" si="0"/>
        <v>0</v>
      </c>
      <c r="M19" s="365"/>
      <c r="N19" s="166">
        <f t="shared" si="1"/>
        <v>0</v>
      </c>
      <c r="O19" s="166"/>
      <c r="Q19" s="181"/>
    </row>
    <row r="20" spans="1:17" ht="12.9" customHeight="1" x14ac:dyDescent="0.25">
      <c r="A20" s="260" t="s">
        <v>641</v>
      </c>
      <c r="B20" s="261" t="s">
        <v>771</v>
      </c>
      <c r="C20" s="262"/>
      <c r="D20" s="298">
        <f>Resumo!G12</f>
        <v>25586.629999999997</v>
      </c>
      <c r="E20" s="365">
        <v>0.5</v>
      </c>
      <c r="F20" s="166">
        <f t="shared" ref="F20:J23" si="2">E20*$D20</f>
        <v>12793.314999999999</v>
      </c>
      <c r="G20" s="365">
        <v>0.25</v>
      </c>
      <c r="H20" s="166">
        <f t="shared" si="2"/>
        <v>6396.6574999999993</v>
      </c>
      <c r="I20" s="365">
        <v>0.25</v>
      </c>
      <c r="J20" s="166">
        <f t="shared" si="2"/>
        <v>6396.6574999999993</v>
      </c>
      <c r="K20" s="365"/>
      <c r="L20" s="166"/>
      <c r="M20" s="365"/>
      <c r="N20" s="166"/>
      <c r="O20" s="166"/>
      <c r="Q20" s="181"/>
    </row>
    <row r="21" spans="1:17" ht="12.9" customHeight="1" x14ac:dyDescent="0.25">
      <c r="A21" s="260" t="s">
        <v>705</v>
      </c>
      <c r="B21" s="261" t="s">
        <v>706</v>
      </c>
      <c r="C21" s="262"/>
      <c r="D21" s="298">
        <f>Resumo!G13</f>
        <v>218345.5</v>
      </c>
      <c r="E21" s="365">
        <v>0.5</v>
      </c>
      <c r="F21" s="166">
        <f t="shared" si="2"/>
        <v>109172.75</v>
      </c>
      <c r="G21" s="365">
        <v>0.5</v>
      </c>
      <c r="H21" s="166">
        <f t="shared" ref="H21" si="3">G21*$D21</f>
        <v>109172.75</v>
      </c>
      <c r="I21" s="365"/>
      <c r="J21" s="166"/>
      <c r="K21" s="365"/>
      <c r="L21" s="166"/>
      <c r="M21" s="365"/>
      <c r="N21" s="166"/>
      <c r="O21" s="166"/>
      <c r="Q21" s="181"/>
    </row>
    <row r="22" spans="1:17" ht="12.9" customHeight="1" x14ac:dyDescent="0.25">
      <c r="A22" s="260" t="s">
        <v>741</v>
      </c>
      <c r="B22" s="261" t="s">
        <v>746</v>
      </c>
      <c r="C22" s="262"/>
      <c r="D22" s="298">
        <f>Resumo!G14</f>
        <v>71534.86</v>
      </c>
      <c r="E22" s="365">
        <v>1</v>
      </c>
      <c r="F22" s="166">
        <f t="shared" si="2"/>
        <v>71534.86</v>
      </c>
      <c r="G22" s="365"/>
      <c r="H22" s="166"/>
      <c r="I22" s="365"/>
      <c r="J22" s="166"/>
      <c r="K22" s="365"/>
      <c r="L22" s="166"/>
      <c r="M22" s="365"/>
      <c r="N22" s="166"/>
      <c r="O22" s="166"/>
      <c r="Q22" s="181"/>
    </row>
    <row r="23" spans="1:17" ht="12.9" customHeight="1" x14ac:dyDescent="0.25">
      <c r="A23" s="260" t="s">
        <v>756</v>
      </c>
      <c r="B23" s="261" t="s">
        <v>672</v>
      </c>
      <c r="C23" s="262"/>
      <c r="D23" s="298">
        <f>Resumo!G15</f>
        <v>299981.3</v>
      </c>
      <c r="E23" s="365">
        <v>0.25</v>
      </c>
      <c r="F23" s="166">
        <f t="shared" si="2"/>
        <v>74995.324999999997</v>
      </c>
      <c r="G23" s="365">
        <v>0.25</v>
      </c>
      <c r="H23" s="166">
        <f t="shared" si="2"/>
        <v>74995.324999999997</v>
      </c>
      <c r="I23" s="365">
        <v>0.25</v>
      </c>
      <c r="J23" s="166">
        <f t="shared" si="2"/>
        <v>74995.324999999997</v>
      </c>
      <c r="K23" s="365">
        <v>0.25</v>
      </c>
      <c r="L23" s="166">
        <f t="shared" ref="L23" si="4">K23*$D23</f>
        <v>74995.324999999997</v>
      </c>
      <c r="M23" s="365"/>
      <c r="N23" s="166">
        <f t="shared" ref="N23" si="5">M23*$D23</f>
        <v>0</v>
      </c>
      <c r="O23" s="166"/>
      <c r="Q23" s="181"/>
    </row>
    <row r="24" spans="1:17" ht="12.9" customHeight="1" x14ac:dyDescent="0.25">
      <c r="A24" s="260" t="s">
        <v>612</v>
      </c>
      <c r="B24" s="167" t="s">
        <v>345</v>
      </c>
      <c r="C24" s="262"/>
      <c r="D24" s="298">
        <f>Resumo!G16</f>
        <v>216955.46</v>
      </c>
      <c r="E24" s="365"/>
      <c r="F24" s="166"/>
      <c r="G24" s="366">
        <f>100/6/100</f>
        <v>0.16666666666666669</v>
      </c>
      <c r="H24" s="166">
        <f t="shared" ref="H24" si="6">G24*$D24</f>
        <v>36159.243333333339</v>
      </c>
      <c r="I24" s="366">
        <f>G24</f>
        <v>0.16666666666666669</v>
      </c>
      <c r="J24" s="166">
        <f t="shared" si="0"/>
        <v>36159.243333333339</v>
      </c>
      <c r="K24" s="366">
        <f>I24</f>
        <v>0.16666666666666669</v>
      </c>
      <c r="L24" s="166">
        <f t="shared" si="0"/>
        <v>36159.243333333339</v>
      </c>
      <c r="M24" s="366">
        <f>K24</f>
        <v>0.16666666666666669</v>
      </c>
      <c r="N24" s="166">
        <f t="shared" si="1"/>
        <v>36159.243333333339</v>
      </c>
      <c r="O24" s="166"/>
      <c r="Q24" s="181"/>
    </row>
    <row r="25" spans="1:17" ht="12.9" customHeight="1" x14ac:dyDescent="0.25">
      <c r="A25" s="559" t="s">
        <v>346</v>
      </c>
      <c r="B25" s="560"/>
      <c r="C25" s="561"/>
      <c r="D25" s="168">
        <f>SUM(D13:D24)</f>
        <v>4109095.2699999996</v>
      </c>
      <c r="E25" s="362">
        <f>ROUND(F25/$D$26,4)</f>
        <v>0.1646</v>
      </c>
      <c r="F25" s="169">
        <f>SUM(F13:F24)</f>
        <v>676544.33611599996</v>
      </c>
      <c r="G25" s="362">
        <f>ROUND(H25/$D$26,4)</f>
        <v>0.17879999999999999</v>
      </c>
      <c r="H25" s="169">
        <f>SUM(H13:H24)</f>
        <v>734861.95546133327</v>
      </c>
      <c r="I25" s="362">
        <f>ROUND(J25/$D$26,4)</f>
        <v>0.1186</v>
      </c>
      <c r="J25" s="169">
        <f>SUM(J13:J24)</f>
        <v>487335.51296133338</v>
      </c>
      <c r="K25" s="362">
        <f>ROUND(L25/$D$26,4)</f>
        <v>0.1014</v>
      </c>
      <c r="L25" s="169">
        <f>SUM(L13:L24)</f>
        <v>416735.66096133337</v>
      </c>
      <c r="M25" s="362">
        <f>ROUND(N25/$D$26,4)</f>
        <v>8.3199999999999996E-2</v>
      </c>
      <c r="N25" s="169">
        <f>SUM(N13:N24)</f>
        <v>341740.33596133336</v>
      </c>
      <c r="O25" s="170"/>
      <c r="Q25" s="181"/>
    </row>
    <row r="26" spans="1:17" x14ac:dyDescent="0.25">
      <c r="A26" s="562" t="s">
        <v>347</v>
      </c>
      <c r="B26" s="563"/>
      <c r="C26" s="564"/>
      <c r="D26" s="171">
        <f>D25</f>
        <v>4109095.2699999996</v>
      </c>
      <c r="E26" s="363">
        <f>ROUND(F26/$D$26,4)</f>
        <v>0.1646</v>
      </c>
      <c r="F26" s="172">
        <f>F25</f>
        <v>676544.33611599996</v>
      </c>
      <c r="G26" s="363">
        <f>ROUND(H26/$D$26,4)</f>
        <v>0.34350000000000003</v>
      </c>
      <c r="H26" s="173">
        <f>SUM(F26+H25)</f>
        <v>1411406.2915773331</v>
      </c>
      <c r="I26" s="363">
        <f>ROUND(J26/$D$26,4)</f>
        <v>0.46210000000000001</v>
      </c>
      <c r="J26" s="173">
        <f>SUM(H26+J25)</f>
        <v>1898741.8045386665</v>
      </c>
      <c r="K26" s="363">
        <f>ROUND(L26/$D$26,4)</f>
        <v>0.5635</v>
      </c>
      <c r="L26" s="173">
        <f>SUM(J26+L25)</f>
        <v>2315477.4654999999</v>
      </c>
      <c r="M26" s="363">
        <f>ROUND(N26/$D$26,4)</f>
        <v>0.64670000000000005</v>
      </c>
      <c r="N26" s="173">
        <f>SUM(L26+N25)</f>
        <v>2657217.8014613334</v>
      </c>
      <c r="O26" s="173"/>
      <c r="Q26" s="181"/>
    </row>
    <row r="29" spans="1:17" ht="12.9" customHeight="1" x14ac:dyDescent="0.25">
      <c r="A29" s="565" t="s">
        <v>226</v>
      </c>
      <c r="B29" s="568" t="s">
        <v>339</v>
      </c>
      <c r="C29" s="569"/>
      <c r="D29" s="570"/>
      <c r="E29" s="574" t="s">
        <v>338</v>
      </c>
      <c r="F29" s="575"/>
      <c r="G29" s="575"/>
      <c r="H29" s="575"/>
      <c r="I29" s="575"/>
      <c r="J29" s="575"/>
      <c r="K29" s="575"/>
      <c r="L29" s="575"/>
      <c r="M29" s="575"/>
      <c r="N29" s="575"/>
      <c r="O29" s="576"/>
      <c r="Q29" s="181"/>
    </row>
    <row r="30" spans="1:17" ht="23.25" customHeight="1" x14ac:dyDescent="0.25">
      <c r="A30" s="566"/>
      <c r="B30" s="571"/>
      <c r="C30" s="572"/>
      <c r="D30" s="573"/>
      <c r="E30" s="577" t="s">
        <v>332</v>
      </c>
      <c r="F30" s="578"/>
      <c r="G30" s="579"/>
      <c r="H30" s="579"/>
      <c r="I30" s="579"/>
      <c r="J30" s="579"/>
      <c r="K30" s="579"/>
      <c r="L30" s="579"/>
      <c r="M30" s="579"/>
      <c r="N30" s="579"/>
      <c r="O30" s="580"/>
      <c r="Q30" s="181"/>
    </row>
    <row r="31" spans="1:17" ht="12.9" customHeight="1" x14ac:dyDescent="0.25">
      <c r="A31" s="566"/>
      <c r="B31" s="568" t="s">
        <v>282</v>
      </c>
      <c r="C31" s="570"/>
      <c r="D31" s="156" t="s">
        <v>340</v>
      </c>
      <c r="E31" s="581" t="s">
        <v>611</v>
      </c>
      <c r="F31" s="582"/>
      <c r="G31" s="583">
        <f>E31+1</f>
        <v>7</v>
      </c>
      <c r="H31" s="584"/>
      <c r="I31" s="583">
        <f>G31+1</f>
        <v>8</v>
      </c>
      <c r="J31" s="584"/>
      <c r="K31" s="583">
        <f>I31+1</f>
        <v>9</v>
      </c>
      <c r="L31" s="584"/>
      <c r="M31" s="583">
        <f>K31+1</f>
        <v>10</v>
      </c>
      <c r="N31" s="584"/>
      <c r="O31" s="157"/>
      <c r="Q31" s="181"/>
    </row>
    <row r="32" spans="1:17" ht="12.9" customHeight="1" x14ac:dyDescent="0.25">
      <c r="A32" s="567"/>
      <c r="B32" s="571"/>
      <c r="C32" s="573"/>
      <c r="D32" s="350" t="s">
        <v>333</v>
      </c>
      <c r="E32" s="159" t="s">
        <v>331</v>
      </c>
      <c r="F32" s="160" t="s">
        <v>342</v>
      </c>
      <c r="G32" s="159" t="s">
        <v>331</v>
      </c>
      <c r="H32" s="160" t="s">
        <v>342</v>
      </c>
      <c r="I32" s="159" t="s">
        <v>331</v>
      </c>
      <c r="J32" s="160" t="s">
        <v>342</v>
      </c>
      <c r="K32" s="159" t="s">
        <v>331</v>
      </c>
      <c r="L32" s="160" t="s">
        <v>342</v>
      </c>
      <c r="M32" s="159" t="s">
        <v>331</v>
      </c>
      <c r="N32" s="160" t="s">
        <v>342</v>
      </c>
      <c r="O32" s="161"/>
      <c r="Q32" s="181"/>
    </row>
    <row r="33" spans="1:17" ht="12.9" customHeight="1" x14ac:dyDescent="0.25">
      <c r="A33" s="162" t="s">
        <v>341</v>
      </c>
      <c r="B33" s="163" t="s">
        <v>343</v>
      </c>
      <c r="C33" s="164"/>
      <c r="D33" s="297">
        <f>D13</f>
        <v>286795.56</v>
      </c>
      <c r="E33" s="361">
        <v>9.1300000000000006E-2</v>
      </c>
      <c r="F33" s="165">
        <f>E33*$D33</f>
        <v>26184.434628000003</v>
      </c>
      <c r="G33" s="361">
        <v>9.1300000000000006E-2</v>
      </c>
      <c r="H33" s="165">
        <f>G33*$D33</f>
        <v>26184.434628000003</v>
      </c>
      <c r="I33" s="361">
        <v>0.2261</v>
      </c>
      <c r="J33" s="165">
        <f>I33*$D33</f>
        <v>64844.476115999998</v>
      </c>
      <c r="K33" s="361"/>
      <c r="L33" s="165"/>
      <c r="M33" s="361"/>
      <c r="N33" s="165">
        <f>M33*$D33</f>
        <v>0</v>
      </c>
      <c r="O33" s="165"/>
      <c r="Q33" s="493">
        <f>I33+G33+E33+M13+K13+I13+G13+E13</f>
        <v>1.0000000000000002</v>
      </c>
    </row>
    <row r="34" spans="1:17" ht="24.75" customHeight="1" x14ac:dyDescent="0.25">
      <c r="A34" s="260" t="s">
        <v>479</v>
      </c>
      <c r="B34" s="557" t="str">
        <f>B14</f>
        <v>Ponte sobre o Rio do Crixás Mirim</v>
      </c>
      <c r="C34" s="558"/>
      <c r="D34" s="298"/>
      <c r="E34" s="365"/>
      <c r="F34" s="166"/>
      <c r="G34" s="365"/>
      <c r="H34" s="166"/>
      <c r="I34" s="365"/>
      <c r="J34" s="166"/>
      <c r="K34" s="365"/>
      <c r="L34" s="166"/>
      <c r="M34" s="365"/>
      <c r="N34" s="166"/>
      <c r="O34" s="166"/>
      <c r="Q34" s="181"/>
    </row>
    <row r="35" spans="1:17" ht="12.9" customHeight="1" x14ac:dyDescent="0.25">
      <c r="A35" s="260" t="s">
        <v>241</v>
      </c>
      <c r="B35" s="261" t="s">
        <v>477</v>
      </c>
      <c r="C35" s="262"/>
      <c r="D35" s="298">
        <f t="shared" ref="D35:D43" si="7">D15</f>
        <v>184471.59</v>
      </c>
      <c r="E35" s="365"/>
      <c r="F35" s="166"/>
      <c r="G35" s="365"/>
      <c r="H35" s="166"/>
      <c r="I35" s="365"/>
      <c r="J35" s="166">
        <f t="shared" ref="J35:J44" si="8">I35*$D35</f>
        <v>0</v>
      </c>
      <c r="K35" s="365"/>
      <c r="L35" s="166">
        <f t="shared" ref="L35:L36" si="9">K35*$D35</f>
        <v>0</v>
      </c>
      <c r="M35" s="365"/>
      <c r="N35" s="166">
        <f t="shared" ref="N35:N44" si="10">M35*$D35</f>
        <v>0</v>
      </c>
      <c r="O35" s="166"/>
      <c r="Q35" s="181"/>
    </row>
    <row r="36" spans="1:17" x14ac:dyDescent="0.25">
      <c r="A36" s="260" t="s">
        <v>244</v>
      </c>
      <c r="B36" s="261" t="s">
        <v>478</v>
      </c>
      <c r="C36" s="262"/>
      <c r="D36" s="298">
        <f t="shared" si="7"/>
        <v>93028.28</v>
      </c>
      <c r="E36" s="365"/>
      <c r="F36" s="166"/>
      <c r="G36" s="365"/>
      <c r="H36" s="166"/>
      <c r="I36" s="365"/>
      <c r="J36" s="166"/>
      <c r="K36" s="365"/>
      <c r="L36" s="166">
        <f t="shared" si="9"/>
        <v>0</v>
      </c>
      <c r="M36" s="365"/>
      <c r="N36" s="166">
        <f t="shared" si="10"/>
        <v>0</v>
      </c>
      <c r="O36" s="166"/>
      <c r="Q36" s="181"/>
    </row>
    <row r="37" spans="1:17" ht="12.9" customHeight="1" x14ac:dyDescent="0.25">
      <c r="A37" s="260" t="s">
        <v>246</v>
      </c>
      <c r="B37" s="261" t="s">
        <v>344</v>
      </c>
      <c r="C37" s="262"/>
      <c r="D37" s="298">
        <f t="shared" si="7"/>
        <v>1396983.2899999998</v>
      </c>
      <c r="E37" s="367">
        <v>0.2</v>
      </c>
      <c r="F37" s="166">
        <f t="shared" ref="F37:J37" si="11">E37*$D37</f>
        <v>279396.658</v>
      </c>
      <c r="G37" s="367">
        <v>0.2</v>
      </c>
      <c r="H37" s="166">
        <f t="shared" si="11"/>
        <v>279396.658</v>
      </c>
      <c r="I37" s="367">
        <v>0.2</v>
      </c>
      <c r="J37" s="166">
        <f t="shared" si="11"/>
        <v>279396.658</v>
      </c>
      <c r="K37" s="367"/>
      <c r="L37" s="165"/>
      <c r="M37" s="365"/>
      <c r="N37" s="166">
        <f t="shared" si="10"/>
        <v>0</v>
      </c>
      <c r="O37" s="166"/>
      <c r="Q37" s="181"/>
    </row>
    <row r="38" spans="1:17" ht="12.9" customHeight="1" x14ac:dyDescent="0.25">
      <c r="A38" s="260" t="s">
        <v>545</v>
      </c>
      <c r="B38" s="261" t="s">
        <v>615</v>
      </c>
      <c r="C38" s="262"/>
      <c r="D38" s="298">
        <f t="shared" si="7"/>
        <v>1188342.8500000001</v>
      </c>
      <c r="E38" s="365"/>
      <c r="F38" s="166"/>
      <c r="G38" s="365"/>
      <c r="H38" s="166"/>
      <c r="I38" s="365">
        <v>0.25</v>
      </c>
      <c r="J38" s="166">
        <f t="shared" si="8"/>
        <v>297085.71250000002</v>
      </c>
      <c r="K38" s="365"/>
      <c r="L38" s="165">
        <f>K38*$D38</f>
        <v>0</v>
      </c>
      <c r="M38" s="365"/>
      <c r="N38" s="166">
        <f t="shared" si="10"/>
        <v>0</v>
      </c>
      <c r="O38" s="166"/>
      <c r="Q38" s="181"/>
    </row>
    <row r="39" spans="1:17" ht="12.9" customHeight="1" x14ac:dyDescent="0.25">
      <c r="A39" s="260" t="s">
        <v>547</v>
      </c>
      <c r="B39" s="261" t="s">
        <v>515</v>
      </c>
      <c r="C39" s="262"/>
      <c r="D39" s="298">
        <f t="shared" si="7"/>
        <v>127069.95000000001</v>
      </c>
      <c r="E39" s="365"/>
      <c r="F39" s="166"/>
      <c r="G39" s="365"/>
      <c r="H39" s="166"/>
      <c r="I39" s="365">
        <v>1</v>
      </c>
      <c r="J39" s="166">
        <f t="shared" si="8"/>
        <v>127069.95000000001</v>
      </c>
      <c r="K39" s="365"/>
      <c r="L39" s="165">
        <f>K39*$D39</f>
        <v>0</v>
      </c>
      <c r="M39" s="365"/>
      <c r="N39" s="166">
        <f t="shared" si="10"/>
        <v>0</v>
      </c>
      <c r="O39" s="166"/>
      <c r="Q39" s="181"/>
    </row>
    <row r="40" spans="1:17" ht="12.9" customHeight="1" x14ac:dyDescent="0.25">
      <c r="A40" s="260" t="s">
        <v>641</v>
      </c>
      <c r="B40" s="261" t="s">
        <v>771</v>
      </c>
      <c r="C40" s="262"/>
      <c r="D40" s="298">
        <f t="shared" si="7"/>
        <v>25586.629999999997</v>
      </c>
      <c r="E40" s="365"/>
      <c r="F40" s="166"/>
      <c r="G40" s="365"/>
      <c r="H40" s="166"/>
      <c r="I40" s="365"/>
      <c r="J40" s="166"/>
      <c r="K40" s="365"/>
      <c r="L40" s="165"/>
      <c r="M40" s="365"/>
      <c r="N40" s="166"/>
      <c r="O40" s="166"/>
      <c r="Q40" s="181"/>
    </row>
    <row r="41" spans="1:17" ht="12.9" customHeight="1" x14ac:dyDescent="0.25">
      <c r="A41" s="260" t="s">
        <v>705</v>
      </c>
      <c r="B41" s="261" t="s">
        <v>706</v>
      </c>
      <c r="C41" s="262"/>
      <c r="D41" s="298">
        <f t="shared" si="7"/>
        <v>218345.5</v>
      </c>
      <c r="E41" s="365"/>
      <c r="F41" s="166"/>
      <c r="G41" s="365"/>
      <c r="H41" s="166"/>
      <c r="I41" s="365"/>
      <c r="J41" s="166"/>
      <c r="K41" s="365"/>
      <c r="L41" s="165"/>
      <c r="M41" s="365"/>
      <c r="N41" s="166"/>
      <c r="O41" s="166"/>
      <c r="Q41" s="181"/>
    </row>
    <row r="42" spans="1:17" ht="12.9" customHeight="1" x14ac:dyDescent="0.25">
      <c r="A42" s="260" t="s">
        <v>741</v>
      </c>
      <c r="B42" s="261" t="s">
        <v>746</v>
      </c>
      <c r="C42" s="262"/>
      <c r="D42" s="298">
        <f t="shared" si="7"/>
        <v>71534.86</v>
      </c>
      <c r="E42" s="365"/>
      <c r="F42" s="166"/>
      <c r="G42" s="365"/>
      <c r="H42" s="166"/>
      <c r="I42" s="365"/>
      <c r="J42" s="166"/>
      <c r="K42" s="365"/>
      <c r="L42" s="165"/>
      <c r="M42" s="365"/>
      <c r="N42" s="166"/>
      <c r="O42" s="166"/>
      <c r="Q42" s="181"/>
    </row>
    <row r="43" spans="1:17" ht="12.9" customHeight="1" x14ac:dyDescent="0.25">
      <c r="A43" s="260" t="s">
        <v>756</v>
      </c>
      <c r="B43" s="261" t="s">
        <v>672</v>
      </c>
      <c r="C43" s="262"/>
      <c r="D43" s="298">
        <f t="shared" si="7"/>
        <v>299981.3</v>
      </c>
      <c r="E43" s="365"/>
      <c r="F43" s="166"/>
      <c r="G43" s="365"/>
      <c r="H43" s="166"/>
      <c r="I43" s="365"/>
      <c r="J43" s="166"/>
      <c r="K43" s="365"/>
      <c r="L43" s="165"/>
      <c r="M43" s="365"/>
      <c r="N43" s="166"/>
      <c r="O43" s="166"/>
      <c r="Q43" s="181"/>
    </row>
    <row r="44" spans="1:17" ht="12.9" customHeight="1" x14ac:dyDescent="0.25">
      <c r="A44" s="260" t="s">
        <v>612</v>
      </c>
      <c r="B44" s="167" t="s">
        <v>345</v>
      </c>
      <c r="C44" s="262"/>
      <c r="D44" s="298">
        <f t="shared" ref="D44" si="12">D24</f>
        <v>216955.46</v>
      </c>
      <c r="E44" s="366">
        <f>M24</f>
        <v>0.16666666666666669</v>
      </c>
      <c r="F44" s="166">
        <f t="shared" ref="F44" si="13">E44*$D44</f>
        <v>36159.243333333339</v>
      </c>
      <c r="G44" s="366">
        <f>E44</f>
        <v>0.16666666666666669</v>
      </c>
      <c r="H44" s="166">
        <f t="shared" ref="H44" si="14">G44*$D44</f>
        <v>36159.243333333339</v>
      </c>
      <c r="I44" s="366"/>
      <c r="J44" s="166">
        <f t="shared" si="8"/>
        <v>0</v>
      </c>
      <c r="K44" s="366"/>
      <c r="L44" s="166">
        <f t="shared" ref="L44" si="15">K44*$D44</f>
        <v>0</v>
      </c>
      <c r="M44" s="365"/>
      <c r="N44" s="166">
        <f t="shared" si="10"/>
        <v>0</v>
      </c>
      <c r="O44" s="166"/>
      <c r="Q44" s="181"/>
    </row>
    <row r="45" spans="1:17" ht="12.9" customHeight="1" x14ac:dyDescent="0.25">
      <c r="A45" s="559" t="s">
        <v>346</v>
      </c>
      <c r="B45" s="560"/>
      <c r="C45" s="561"/>
      <c r="D45" s="168">
        <f>SUM(D33:D44)</f>
        <v>4109095.2699999996</v>
      </c>
      <c r="E45" s="362">
        <f>ROUND(F45/$D$26,4)</f>
        <v>8.3199999999999996E-2</v>
      </c>
      <c r="F45" s="169">
        <f>SUM(F33:F44)</f>
        <v>341740.33596133336</v>
      </c>
      <c r="G45" s="362">
        <f>ROUND(H45/$D$26,4)</f>
        <v>8.3199999999999996E-2</v>
      </c>
      <c r="H45" s="169">
        <f>SUM(H33:H44)</f>
        <v>341740.33596133336</v>
      </c>
      <c r="I45" s="362">
        <f>ROUND(J45/$D$26,4)</f>
        <v>0.187</v>
      </c>
      <c r="J45" s="169">
        <f>SUM(J33:J44)</f>
        <v>768396.79661599989</v>
      </c>
      <c r="K45" s="362"/>
      <c r="L45" s="169"/>
      <c r="M45" s="362"/>
      <c r="N45" s="169"/>
      <c r="O45" s="170"/>
      <c r="Q45" s="181"/>
    </row>
    <row r="46" spans="1:17" x14ac:dyDescent="0.25">
      <c r="A46" s="562" t="s">
        <v>347</v>
      </c>
      <c r="B46" s="563"/>
      <c r="C46" s="564"/>
      <c r="D46" s="171">
        <f>D45</f>
        <v>4109095.2699999996</v>
      </c>
      <c r="E46" s="363">
        <f>ROUND(F46/$D$26,4)</f>
        <v>0.7298</v>
      </c>
      <c r="F46" s="172">
        <f>F45+N26</f>
        <v>2998958.1374226669</v>
      </c>
      <c r="G46" s="363">
        <f>ROUND(H46/$D$26,4)</f>
        <v>0.81299999999999994</v>
      </c>
      <c r="H46" s="173">
        <f>SUM(F46+H45)</f>
        <v>3340698.4733840004</v>
      </c>
      <c r="I46" s="363">
        <f>ROUND(J46/$D$26,4)</f>
        <v>1</v>
      </c>
      <c r="J46" s="173">
        <f>SUM(H46+J45)</f>
        <v>4109095.2700000005</v>
      </c>
      <c r="K46" s="363"/>
      <c r="L46" s="173"/>
      <c r="M46" s="363"/>
      <c r="N46" s="173"/>
      <c r="O46" s="173"/>
      <c r="Q46" s="181"/>
    </row>
    <row r="49" spans="10:10" x14ac:dyDescent="0.25">
      <c r="J49" s="492">
        <f>J46-D46</f>
        <v>0</v>
      </c>
    </row>
  </sheetData>
  <mergeCells count="30">
    <mergeCell ref="A1:H2"/>
    <mergeCell ref="I1:O2"/>
    <mergeCell ref="I4:O7"/>
    <mergeCell ref="A9:A12"/>
    <mergeCell ref="B9:D10"/>
    <mergeCell ref="E9:O9"/>
    <mergeCell ref="E10:O10"/>
    <mergeCell ref="B11:C12"/>
    <mergeCell ref="E11:F11"/>
    <mergeCell ref="G11:H11"/>
    <mergeCell ref="I11:J11"/>
    <mergeCell ref="K11:L11"/>
    <mergeCell ref="B14:C14"/>
    <mergeCell ref="A25:C25"/>
    <mergeCell ref="A26:C26"/>
    <mergeCell ref="A7:F7"/>
    <mergeCell ref="M11:N11"/>
    <mergeCell ref="E29:O29"/>
    <mergeCell ref="E30:O30"/>
    <mergeCell ref="B31:C32"/>
    <mergeCell ref="E31:F31"/>
    <mergeCell ref="G31:H31"/>
    <mergeCell ref="I31:J31"/>
    <mergeCell ref="K31:L31"/>
    <mergeCell ref="M31:N31"/>
    <mergeCell ref="B34:C34"/>
    <mergeCell ref="A45:C45"/>
    <mergeCell ref="A46:C46"/>
    <mergeCell ref="A29:A32"/>
    <mergeCell ref="B29:D30"/>
  </mergeCells>
  <phoneticPr fontId="19" type="noConversion"/>
  <conditionalFormatting sqref="F13:F23">
    <cfRule type="cellIs" dxfId="9" priority="4" operator="equal">
      <formula>0</formula>
    </cfRule>
  </conditionalFormatting>
  <conditionalFormatting sqref="F33:F44">
    <cfRule type="cellIs" dxfId="8" priority="1" operator="equal">
      <formula>0</formula>
    </cfRule>
  </conditionalFormatting>
  <conditionalFormatting sqref="H13:H24">
    <cfRule type="cellIs" dxfId="7" priority="3" operator="equal">
      <formula>0</formula>
    </cfRule>
  </conditionalFormatting>
  <conditionalFormatting sqref="H33:H44 J33:J44">
    <cfRule type="cellIs" dxfId="6" priority="14" operator="equal">
      <formula>0</formula>
    </cfRule>
  </conditionalFormatting>
  <conditionalFormatting sqref="J13:J24">
    <cfRule type="cellIs" dxfId="5" priority="2" operator="equal">
      <formula>0</formula>
    </cfRule>
  </conditionalFormatting>
  <conditionalFormatting sqref="L13:L24">
    <cfRule type="cellIs" dxfId="4" priority="8" operator="equal">
      <formula>0</formula>
    </cfRule>
  </conditionalFormatting>
  <conditionalFormatting sqref="L33:L44">
    <cfRule type="cellIs" dxfId="3" priority="10" operator="equal">
      <formula>0</formula>
    </cfRule>
  </conditionalFormatting>
  <conditionalFormatting sqref="N13:N24">
    <cfRule type="cellIs" dxfId="2" priority="7" operator="equal">
      <formula>0</formula>
    </cfRule>
  </conditionalFormatting>
  <conditionalFormatting sqref="N33:N44">
    <cfRule type="cellIs" dxfId="1" priority="11" operator="equal">
      <formula>0</formula>
    </cfRule>
  </conditionalFormatting>
  <printOptions horizontalCentered="1"/>
  <pageMargins left="0.31496062992125984" right="0.31496062992125984" top="0.70866141732283472" bottom="0.39370078740157483" header="0.51181102362204722" footer="0.51181102362204722"/>
  <pageSetup paperSize="9" scale="80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3FA284-29BF-4DFD-86CD-E0AA7C3D7CEE}">
  <sheetPr>
    <pageSetUpPr fitToPage="1"/>
  </sheetPr>
  <dimension ref="A1:J54"/>
  <sheetViews>
    <sheetView view="pageBreakPreview" topLeftCell="A19" zoomScaleNormal="100" zoomScaleSheetLayoutView="100" workbookViewId="0">
      <selection activeCell="I39" sqref="I39"/>
    </sheetView>
  </sheetViews>
  <sheetFormatPr defaultColWidth="9.33203125" defaultRowHeight="13.2" x14ac:dyDescent="0.3"/>
  <cols>
    <col min="1" max="1" width="9.33203125" style="465" customWidth="1"/>
    <col min="2" max="2" width="98" style="465" customWidth="1"/>
    <col min="3" max="3" width="5.77734375" style="465" hidden="1" customWidth="1"/>
    <col min="4" max="4" width="12.6640625" style="465" hidden="1" customWidth="1"/>
    <col min="5" max="5" width="10.44140625" style="465" hidden="1" customWidth="1"/>
    <col min="6" max="6" width="18.6640625" style="465" hidden="1" customWidth="1"/>
    <col min="7" max="7" width="18.6640625" style="465" customWidth="1"/>
    <col min="8" max="8" width="19.77734375" style="465" customWidth="1"/>
    <col min="9" max="10" width="18.6640625" style="465" customWidth="1"/>
    <col min="11" max="11" width="2.109375" style="465" customWidth="1"/>
    <col min="12" max="16384" width="9.33203125" style="465"/>
  </cols>
  <sheetData>
    <row r="1" spans="1:10" ht="21" customHeight="1" x14ac:dyDescent="0.3">
      <c r="A1" s="464" t="s">
        <v>7759</v>
      </c>
    </row>
    <row r="2" spans="1:10" ht="24.9" customHeight="1" x14ac:dyDescent="0.3">
      <c r="A2" s="610" t="s">
        <v>7760</v>
      </c>
      <c r="B2" s="611"/>
      <c r="C2" s="612" t="s">
        <v>7761</v>
      </c>
      <c r="D2" s="613"/>
      <c r="E2" s="466" t="s">
        <v>7762</v>
      </c>
      <c r="F2" s="466" t="s">
        <v>7763</v>
      </c>
      <c r="G2" s="467" t="s">
        <v>7764</v>
      </c>
      <c r="H2" s="466" t="s">
        <v>7765</v>
      </c>
      <c r="I2" s="466" t="s">
        <v>7766</v>
      </c>
      <c r="J2" s="466" t="s">
        <v>7767</v>
      </c>
    </row>
    <row r="3" spans="1:10" ht="12" customHeight="1" x14ac:dyDescent="0.3">
      <c r="A3" s="614" t="s">
        <v>7768</v>
      </c>
      <c r="B3" s="615"/>
      <c r="C3" s="615"/>
      <c r="D3" s="615"/>
      <c r="E3" s="615"/>
      <c r="F3" s="615"/>
      <c r="G3" s="615"/>
      <c r="H3" s="615"/>
      <c r="I3" s="615"/>
      <c r="J3" s="616"/>
    </row>
    <row r="4" spans="1:10" ht="12" customHeight="1" x14ac:dyDescent="0.3">
      <c r="A4" s="468">
        <v>30050</v>
      </c>
      <c r="B4" s="469" t="s">
        <v>7769</v>
      </c>
      <c r="C4" s="608">
        <v>30050</v>
      </c>
      <c r="D4" s="609"/>
      <c r="E4" s="470">
        <v>1</v>
      </c>
      <c r="F4" s="470">
        <v>10.85</v>
      </c>
      <c r="G4" s="471">
        <v>322</v>
      </c>
      <c r="H4" s="472">
        <v>8.58</v>
      </c>
      <c r="I4" s="471"/>
      <c r="J4" s="473">
        <f>TRUNC(G4*H4*I4,2)</f>
        <v>0</v>
      </c>
    </row>
    <row r="5" spans="1:10" ht="12" customHeight="1" x14ac:dyDescent="0.3">
      <c r="A5" s="468">
        <v>30037</v>
      </c>
      <c r="B5" s="469" t="s">
        <v>7770</v>
      </c>
      <c r="C5" s="608">
        <v>30037</v>
      </c>
      <c r="D5" s="609"/>
      <c r="E5" s="470">
        <v>1</v>
      </c>
      <c r="F5" s="470">
        <v>6.66</v>
      </c>
      <c r="G5" s="471">
        <v>322</v>
      </c>
      <c r="H5" s="472">
        <v>5.56</v>
      </c>
      <c r="I5" s="471">
        <v>2</v>
      </c>
      <c r="J5" s="473">
        <f t="shared" ref="J5:J16" si="0">TRUNC(G5*H5*I5,2)</f>
        <v>3580.64</v>
      </c>
    </row>
    <row r="6" spans="1:10" ht="12" customHeight="1" x14ac:dyDescent="0.3">
      <c r="A6" s="468">
        <v>30036</v>
      </c>
      <c r="B6" s="469" t="s">
        <v>7771</v>
      </c>
      <c r="C6" s="608">
        <v>30036</v>
      </c>
      <c r="D6" s="609"/>
      <c r="E6" s="470">
        <v>1</v>
      </c>
      <c r="F6" s="470">
        <v>3.99</v>
      </c>
      <c r="G6" s="471">
        <v>322</v>
      </c>
      <c r="H6" s="472">
        <v>3.34</v>
      </c>
      <c r="I6" s="471"/>
      <c r="J6" s="473">
        <f t="shared" si="0"/>
        <v>0</v>
      </c>
    </row>
    <row r="7" spans="1:10" ht="12" customHeight="1" x14ac:dyDescent="0.3">
      <c r="A7" s="468">
        <v>30035</v>
      </c>
      <c r="B7" s="469" t="s">
        <v>7772</v>
      </c>
      <c r="C7" s="608">
        <v>30035</v>
      </c>
      <c r="D7" s="609"/>
      <c r="E7" s="470">
        <v>1</v>
      </c>
      <c r="F7" s="470">
        <v>5.94</v>
      </c>
      <c r="G7" s="471">
        <v>322</v>
      </c>
      <c r="H7" s="472">
        <v>4.6100000000000003</v>
      </c>
      <c r="I7" s="471">
        <v>1</v>
      </c>
      <c r="J7" s="473">
        <f t="shared" si="0"/>
        <v>1484.42</v>
      </c>
    </row>
    <row r="8" spans="1:10" ht="12" customHeight="1" x14ac:dyDescent="0.3">
      <c r="A8" s="468">
        <v>30125</v>
      </c>
      <c r="B8" s="469" t="s">
        <v>7773</v>
      </c>
      <c r="C8" s="608">
        <v>30125</v>
      </c>
      <c r="D8" s="609"/>
      <c r="E8" s="470">
        <v>1</v>
      </c>
      <c r="F8" s="470">
        <v>280.19</v>
      </c>
      <c r="G8" s="471">
        <v>322</v>
      </c>
      <c r="H8" s="472">
        <v>5.27</v>
      </c>
      <c r="I8" s="471">
        <v>1</v>
      </c>
      <c r="J8" s="473">
        <f t="shared" si="0"/>
        <v>1696.94</v>
      </c>
    </row>
    <row r="9" spans="1:10" ht="12" customHeight="1" x14ac:dyDescent="0.3">
      <c r="A9" s="468">
        <v>30120</v>
      </c>
      <c r="B9" s="469" t="s">
        <v>7774</v>
      </c>
      <c r="C9" s="608">
        <v>30120</v>
      </c>
      <c r="D9" s="609"/>
      <c r="E9" s="470">
        <v>1</v>
      </c>
      <c r="F9" s="470">
        <v>428.33</v>
      </c>
      <c r="G9" s="471">
        <v>322</v>
      </c>
      <c r="H9" s="472">
        <v>7.94</v>
      </c>
      <c r="I9" s="471"/>
      <c r="J9" s="473">
        <f t="shared" si="0"/>
        <v>0</v>
      </c>
    </row>
    <row r="10" spans="1:10" ht="12" customHeight="1" x14ac:dyDescent="0.3">
      <c r="A10" s="468">
        <v>31062</v>
      </c>
      <c r="B10" s="469" t="s">
        <v>7775</v>
      </c>
      <c r="C10" s="608">
        <v>31062</v>
      </c>
      <c r="D10" s="609"/>
      <c r="E10" s="470">
        <v>1</v>
      </c>
      <c r="F10" s="470">
        <v>245.1</v>
      </c>
      <c r="G10" s="471">
        <v>322</v>
      </c>
      <c r="H10" s="472">
        <v>4.53</v>
      </c>
      <c r="I10" s="471">
        <v>1</v>
      </c>
      <c r="J10" s="473">
        <f t="shared" si="0"/>
        <v>1458.66</v>
      </c>
    </row>
    <row r="11" spans="1:10" ht="12" customHeight="1" x14ac:dyDescent="0.3">
      <c r="A11" s="468">
        <v>30053</v>
      </c>
      <c r="B11" s="469" t="s">
        <v>7776</v>
      </c>
      <c r="C11" s="608">
        <v>30053</v>
      </c>
      <c r="D11" s="609"/>
      <c r="E11" s="470">
        <v>1</v>
      </c>
      <c r="F11" s="470">
        <v>291.64999999999998</v>
      </c>
      <c r="G11" s="471">
        <v>322</v>
      </c>
      <c r="H11" s="472">
        <v>5.36</v>
      </c>
      <c r="I11" s="471"/>
      <c r="J11" s="473">
        <f t="shared" si="0"/>
        <v>0</v>
      </c>
    </row>
    <row r="12" spans="1:10" ht="12" customHeight="1" x14ac:dyDescent="0.3">
      <c r="A12" s="468">
        <v>30049</v>
      </c>
      <c r="B12" s="469" t="s">
        <v>7777</v>
      </c>
      <c r="C12" s="608">
        <v>30049</v>
      </c>
      <c r="D12" s="609"/>
      <c r="E12" s="470">
        <v>1</v>
      </c>
      <c r="F12" s="470">
        <v>308.02</v>
      </c>
      <c r="G12" s="471">
        <v>322</v>
      </c>
      <c r="H12" s="472">
        <v>5.82</v>
      </c>
      <c r="I12" s="471"/>
      <c r="J12" s="473">
        <f t="shared" si="0"/>
        <v>0</v>
      </c>
    </row>
    <row r="13" spans="1:10" ht="12" customHeight="1" x14ac:dyDescent="0.3">
      <c r="A13" s="468">
        <v>30040</v>
      </c>
      <c r="B13" s="469" t="s">
        <v>7778</v>
      </c>
      <c r="C13" s="608">
        <v>30040</v>
      </c>
      <c r="D13" s="609"/>
      <c r="E13" s="470">
        <v>1</v>
      </c>
      <c r="F13" s="470">
        <v>295.44</v>
      </c>
      <c r="G13" s="471">
        <v>322</v>
      </c>
      <c r="H13" s="472">
        <v>5.5</v>
      </c>
      <c r="I13" s="471">
        <v>1</v>
      </c>
      <c r="J13" s="473">
        <f t="shared" si="0"/>
        <v>1771</v>
      </c>
    </row>
    <row r="14" spans="1:10" ht="12" customHeight="1" x14ac:dyDescent="0.3">
      <c r="A14" s="468">
        <v>30039</v>
      </c>
      <c r="B14" s="469" t="s">
        <v>7779</v>
      </c>
      <c r="C14" s="608">
        <v>30039</v>
      </c>
      <c r="D14" s="609"/>
      <c r="E14" s="470">
        <v>1</v>
      </c>
      <c r="F14" s="470">
        <v>224.74</v>
      </c>
      <c r="G14" s="471">
        <v>322</v>
      </c>
      <c r="H14" s="472">
        <v>4.2</v>
      </c>
      <c r="I14" s="471">
        <v>1</v>
      </c>
      <c r="J14" s="473">
        <f t="shared" si="0"/>
        <v>1352.4</v>
      </c>
    </row>
    <row r="15" spans="1:10" ht="12" customHeight="1" x14ac:dyDescent="0.3">
      <c r="A15" s="468">
        <v>30021</v>
      </c>
      <c r="B15" s="469" t="s">
        <v>7780</v>
      </c>
      <c r="C15" s="608">
        <v>30021</v>
      </c>
      <c r="D15" s="609"/>
      <c r="E15" s="470">
        <v>1</v>
      </c>
      <c r="F15" s="470">
        <v>235.66</v>
      </c>
      <c r="G15" s="471">
        <v>322</v>
      </c>
      <c r="H15" s="472">
        <v>9.61</v>
      </c>
      <c r="I15" s="471"/>
      <c r="J15" s="473">
        <f t="shared" si="0"/>
        <v>0</v>
      </c>
    </row>
    <row r="16" spans="1:10" ht="12" customHeight="1" x14ac:dyDescent="0.3">
      <c r="A16" s="468">
        <v>30030</v>
      </c>
      <c r="B16" s="469" t="s">
        <v>7781</v>
      </c>
      <c r="C16" s="608">
        <v>30030</v>
      </c>
      <c r="D16" s="609"/>
      <c r="E16" s="470">
        <v>1</v>
      </c>
      <c r="F16" s="470">
        <v>622.11</v>
      </c>
      <c r="G16" s="471">
        <v>322</v>
      </c>
      <c r="H16" s="472">
        <v>11.51</v>
      </c>
      <c r="I16" s="471"/>
      <c r="J16" s="473">
        <f t="shared" si="0"/>
        <v>0</v>
      </c>
    </row>
    <row r="17" spans="1:10" ht="12" customHeight="1" x14ac:dyDescent="0.3">
      <c r="A17" s="614" t="s">
        <v>7782</v>
      </c>
      <c r="B17" s="615"/>
      <c r="C17" s="615"/>
      <c r="D17" s="615"/>
      <c r="E17" s="615"/>
      <c r="F17" s="615"/>
      <c r="G17" s="615"/>
      <c r="H17" s="615"/>
      <c r="I17" s="615"/>
      <c r="J17" s="616"/>
    </row>
    <row r="18" spans="1:10" ht="12" customHeight="1" x14ac:dyDescent="0.3">
      <c r="A18" s="468">
        <v>30010</v>
      </c>
      <c r="B18" s="469" t="s">
        <v>7783</v>
      </c>
      <c r="C18" s="608">
        <f>A18</f>
        <v>30010</v>
      </c>
      <c r="D18" s="609"/>
      <c r="E18" s="470">
        <v>0.5</v>
      </c>
      <c r="F18" s="470">
        <v>380.42</v>
      </c>
      <c r="G18" s="471">
        <v>322</v>
      </c>
      <c r="H18" s="472">
        <v>4.4400000000000004</v>
      </c>
      <c r="I18" s="471"/>
      <c r="J18" s="473">
        <f>TRUNC(G18*H18*I18,2)</f>
        <v>0</v>
      </c>
    </row>
    <row r="19" spans="1:10" ht="12" customHeight="1" x14ac:dyDescent="0.3">
      <c r="A19" s="468">
        <v>30007</v>
      </c>
      <c r="B19" s="469" t="s">
        <v>7784</v>
      </c>
      <c r="C19" s="608">
        <f t="shared" ref="C19:C45" si="1">A19</f>
        <v>30007</v>
      </c>
      <c r="D19" s="609"/>
      <c r="E19" s="470">
        <v>0.5</v>
      </c>
      <c r="F19" s="470">
        <v>380.42</v>
      </c>
      <c r="G19" s="471">
        <v>322</v>
      </c>
      <c r="H19" s="472">
        <v>4.4400000000000004</v>
      </c>
      <c r="I19" s="471"/>
      <c r="J19" s="473">
        <f t="shared" ref="J19:J45" si="2">TRUNC(G19*H19*I19,2)</f>
        <v>0</v>
      </c>
    </row>
    <row r="20" spans="1:10" ht="12" customHeight="1" x14ac:dyDescent="0.3">
      <c r="A20" s="468">
        <v>30011</v>
      </c>
      <c r="B20" s="469" t="s">
        <v>7785</v>
      </c>
      <c r="C20" s="608">
        <f t="shared" si="1"/>
        <v>30011</v>
      </c>
      <c r="D20" s="609"/>
      <c r="E20" s="470">
        <v>1</v>
      </c>
      <c r="F20" s="470">
        <v>380.42</v>
      </c>
      <c r="G20" s="471">
        <v>322</v>
      </c>
      <c r="H20" s="472">
        <v>8.89</v>
      </c>
      <c r="I20" s="471"/>
      <c r="J20" s="473">
        <f t="shared" si="2"/>
        <v>0</v>
      </c>
    </row>
    <row r="21" spans="1:10" ht="12" customHeight="1" x14ac:dyDescent="0.3">
      <c r="A21" s="468">
        <v>30057</v>
      </c>
      <c r="B21" s="469" t="s">
        <v>7786</v>
      </c>
      <c r="C21" s="608">
        <f t="shared" si="1"/>
        <v>30057</v>
      </c>
      <c r="D21" s="609"/>
      <c r="E21" s="470">
        <v>1</v>
      </c>
      <c r="F21" s="470">
        <v>380.42</v>
      </c>
      <c r="G21" s="471">
        <v>322</v>
      </c>
      <c r="H21" s="472">
        <v>8.89</v>
      </c>
      <c r="I21" s="471">
        <v>1</v>
      </c>
      <c r="J21" s="473">
        <f t="shared" si="2"/>
        <v>2862.58</v>
      </c>
    </row>
    <row r="22" spans="1:10" ht="12" customHeight="1" x14ac:dyDescent="0.3">
      <c r="A22" s="468">
        <v>30019</v>
      </c>
      <c r="B22" s="469" t="s">
        <v>7787</v>
      </c>
      <c r="C22" s="608">
        <f t="shared" si="1"/>
        <v>30019</v>
      </c>
      <c r="D22" s="609"/>
      <c r="E22" s="470">
        <v>1</v>
      </c>
      <c r="F22" s="470">
        <v>380.42</v>
      </c>
      <c r="G22" s="471">
        <v>322</v>
      </c>
      <c r="H22" s="472">
        <v>8.89</v>
      </c>
      <c r="I22" s="471"/>
      <c r="J22" s="473">
        <f t="shared" si="2"/>
        <v>0</v>
      </c>
    </row>
    <row r="23" spans="1:10" ht="12" customHeight="1" x14ac:dyDescent="0.3">
      <c r="A23" s="468">
        <v>30058</v>
      </c>
      <c r="B23" s="469" t="s">
        <v>7788</v>
      </c>
      <c r="C23" s="608">
        <f t="shared" si="1"/>
        <v>30058</v>
      </c>
      <c r="D23" s="609"/>
      <c r="E23" s="470">
        <v>0.33</v>
      </c>
      <c r="F23" s="470">
        <v>380.42</v>
      </c>
      <c r="G23" s="471">
        <v>322</v>
      </c>
      <c r="H23" s="472">
        <v>2.66</v>
      </c>
      <c r="I23" s="471"/>
      <c r="J23" s="473">
        <f t="shared" si="2"/>
        <v>0</v>
      </c>
    </row>
    <row r="24" spans="1:10" ht="12" customHeight="1" x14ac:dyDescent="0.3">
      <c r="A24" s="468">
        <v>30046</v>
      </c>
      <c r="B24" s="469" t="s">
        <v>7789</v>
      </c>
      <c r="C24" s="608">
        <f t="shared" si="1"/>
        <v>30046</v>
      </c>
      <c r="D24" s="609"/>
      <c r="E24" s="470">
        <v>1</v>
      </c>
      <c r="F24" s="470">
        <v>380.42</v>
      </c>
      <c r="G24" s="471">
        <v>322</v>
      </c>
      <c r="H24" s="472">
        <v>8.89</v>
      </c>
      <c r="I24" s="471">
        <v>1</v>
      </c>
      <c r="J24" s="473">
        <f t="shared" si="2"/>
        <v>2862.58</v>
      </c>
    </row>
    <row r="25" spans="1:10" ht="12" customHeight="1" x14ac:dyDescent="0.3">
      <c r="A25" s="468">
        <v>30029</v>
      </c>
      <c r="B25" s="469" t="s">
        <v>7790</v>
      </c>
      <c r="C25" s="608">
        <f t="shared" si="1"/>
        <v>30029</v>
      </c>
      <c r="D25" s="609"/>
      <c r="E25" s="470">
        <v>0.5</v>
      </c>
      <c r="F25" s="470">
        <v>380.42</v>
      </c>
      <c r="G25" s="471">
        <v>322</v>
      </c>
      <c r="H25" s="472">
        <v>8.89</v>
      </c>
      <c r="I25" s="471"/>
      <c r="J25" s="473">
        <f t="shared" si="2"/>
        <v>0</v>
      </c>
    </row>
    <row r="26" spans="1:10" ht="12" customHeight="1" x14ac:dyDescent="0.3">
      <c r="A26" s="468">
        <v>30101</v>
      </c>
      <c r="B26" s="469" t="s">
        <v>7791</v>
      </c>
      <c r="C26" s="608">
        <f t="shared" si="1"/>
        <v>30101</v>
      </c>
      <c r="D26" s="609"/>
      <c r="E26" s="470">
        <v>1</v>
      </c>
      <c r="F26" s="470">
        <v>380.42</v>
      </c>
      <c r="G26" s="471">
        <v>322</v>
      </c>
      <c r="H26" s="472">
        <v>8.89</v>
      </c>
      <c r="I26" s="471"/>
      <c r="J26" s="473">
        <f t="shared" si="2"/>
        <v>0</v>
      </c>
    </row>
    <row r="27" spans="1:10" ht="12" customHeight="1" x14ac:dyDescent="0.3">
      <c r="A27" s="468">
        <v>30008</v>
      </c>
      <c r="B27" s="469" t="s">
        <v>7792</v>
      </c>
      <c r="C27" s="608">
        <f t="shared" si="1"/>
        <v>30008</v>
      </c>
      <c r="D27" s="609"/>
      <c r="E27" s="470">
        <v>0.5</v>
      </c>
      <c r="F27" s="470">
        <v>380.42</v>
      </c>
      <c r="G27" s="471">
        <v>322</v>
      </c>
      <c r="H27" s="472">
        <v>4.4400000000000004</v>
      </c>
      <c r="I27" s="471">
        <v>1</v>
      </c>
      <c r="J27" s="473">
        <f t="shared" si="2"/>
        <v>1429.68</v>
      </c>
    </row>
    <row r="28" spans="1:10" ht="12" customHeight="1" x14ac:dyDescent="0.3">
      <c r="A28" s="468">
        <v>30015</v>
      </c>
      <c r="B28" s="469" t="s">
        <v>7793</v>
      </c>
      <c r="C28" s="608">
        <f t="shared" si="1"/>
        <v>30015</v>
      </c>
      <c r="D28" s="609"/>
      <c r="E28" s="470">
        <v>0.5</v>
      </c>
      <c r="F28" s="470">
        <v>380.42</v>
      </c>
      <c r="G28" s="471">
        <v>322</v>
      </c>
      <c r="H28" s="472">
        <v>8.89</v>
      </c>
      <c r="I28" s="471"/>
      <c r="J28" s="473">
        <f t="shared" si="2"/>
        <v>0</v>
      </c>
    </row>
    <row r="29" spans="1:10" ht="12" customHeight="1" x14ac:dyDescent="0.3">
      <c r="A29" s="468">
        <v>30012</v>
      </c>
      <c r="B29" s="469" t="s">
        <v>7794</v>
      </c>
      <c r="C29" s="608">
        <f t="shared" si="1"/>
        <v>30012</v>
      </c>
      <c r="D29" s="609"/>
      <c r="E29" s="470">
        <v>0.5</v>
      </c>
      <c r="F29" s="470">
        <v>380.42</v>
      </c>
      <c r="G29" s="471">
        <v>322</v>
      </c>
      <c r="H29" s="472">
        <v>4.4400000000000004</v>
      </c>
      <c r="I29" s="471"/>
      <c r="J29" s="473">
        <f t="shared" si="2"/>
        <v>0</v>
      </c>
    </row>
    <row r="30" spans="1:10" ht="12" customHeight="1" x14ac:dyDescent="0.3">
      <c r="A30" s="468">
        <v>30014</v>
      </c>
      <c r="B30" s="469" t="s">
        <v>7795</v>
      </c>
      <c r="C30" s="608">
        <f t="shared" si="1"/>
        <v>30014</v>
      </c>
      <c r="D30" s="609"/>
      <c r="E30" s="470">
        <v>0.5</v>
      </c>
      <c r="F30" s="470">
        <v>380.42</v>
      </c>
      <c r="G30" s="471">
        <v>322</v>
      </c>
      <c r="H30" s="472">
        <v>4.4400000000000004</v>
      </c>
      <c r="I30" s="471"/>
      <c r="J30" s="473">
        <f t="shared" si="2"/>
        <v>0</v>
      </c>
    </row>
    <row r="31" spans="1:10" ht="12" customHeight="1" x14ac:dyDescent="0.3">
      <c r="A31" s="468">
        <v>30009</v>
      </c>
      <c r="B31" s="469" t="s">
        <v>7796</v>
      </c>
      <c r="C31" s="608">
        <f t="shared" si="1"/>
        <v>30009</v>
      </c>
      <c r="D31" s="609"/>
      <c r="E31" s="470">
        <v>0.5</v>
      </c>
      <c r="F31" s="470">
        <v>380.42</v>
      </c>
      <c r="G31" s="471">
        <v>322</v>
      </c>
      <c r="H31" s="472">
        <v>4.4400000000000004</v>
      </c>
      <c r="I31" s="471">
        <v>1</v>
      </c>
      <c r="J31" s="473">
        <f t="shared" si="2"/>
        <v>1429.68</v>
      </c>
    </row>
    <row r="32" spans="1:10" ht="12" customHeight="1" x14ac:dyDescent="0.3">
      <c r="A32" s="468">
        <v>30020</v>
      </c>
      <c r="B32" s="469" t="s">
        <v>7797</v>
      </c>
      <c r="C32" s="608">
        <f t="shared" si="1"/>
        <v>30020</v>
      </c>
      <c r="D32" s="609"/>
      <c r="E32" s="470">
        <v>1</v>
      </c>
      <c r="F32" s="470">
        <v>380.42</v>
      </c>
      <c r="G32" s="471">
        <v>322</v>
      </c>
      <c r="H32" s="472">
        <v>8.89</v>
      </c>
      <c r="I32" s="471"/>
      <c r="J32" s="473">
        <f t="shared" si="2"/>
        <v>0</v>
      </c>
    </row>
    <row r="33" spans="1:10" ht="12" customHeight="1" x14ac:dyDescent="0.3">
      <c r="A33" s="468">
        <v>30005</v>
      </c>
      <c r="B33" s="469" t="s">
        <v>7798</v>
      </c>
      <c r="C33" s="608">
        <f t="shared" si="1"/>
        <v>30005</v>
      </c>
      <c r="D33" s="609"/>
      <c r="E33" s="470">
        <v>0.5</v>
      </c>
      <c r="F33" s="470">
        <v>380.42</v>
      </c>
      <c r="G33" s="471">
        <v>322</v>
      </c>
      <c r="H33" s="472">
        <v>4.4400000000000004</v>
      </c>
      <c r="I33" s="471">
        <v>1</v>
      </c>
      <c r="J33" s="473">
        <f t="shared" si="2"/>
        <v>1429.68</v>
      </c>
    </row>
    <row r="34" spans="1:10" ht="12" customHeight="1" x14ac:dyDescent="0.3">
      <c r="A34" s="468">
        <v>30006</v>
      </c>
      <c r="B34" s="469" t="s">
        <v>7799</v>
      </c>
      <c r="C34" s="608">
        <f t="shared" si="1"/>
        <v>30006</v>
      </c>
      <c r="D34" s="609"/>
      <c r="E34" s="470">
        <v>0.5</v>
      </c>
      <c r="F34" s="470">
        <v>380.42</v>
      </c>
      <c r="G34" s="471">
        <v>322</v>
      </c>
      <c r="H34" s="472">
        <v>4.4400000000000004</v>
      </c>
      <c r="I34" s="471"/>
      <c r="J34" s="473">
        <f t="shared" si="2"/>
        <v>0</v>
      </c>
    </row>
    <row r="35" spans="1:10" ht="12" customHeight="1" x14ac:dyDescent="0.3">
      <c r="A35" s="468">
        <v>30001</v>
      </c>
      <c r="B35" s="469" t="s">
        <v>7800</v>
      </c>
      <c r="C35" s="608">
        <f t="shared" si="1"/>
        <v>30001</v>
      </c>
      <c r="D35" s="609"/>
      <c r="E35" s="470">
        <v>1</v>
      </c>
      <c r="F35" s="470">
        <v>380.42</v>
      </c>
      <c r="G35" s="471">
        <v>322</v>
      </c>
      <c r="H35" s="472">
        <v>8.89</v>
      </c>
      <c r="I35" s="471"/>
      <c r="J35" s="473">
        <f t="shared" si="2"/>
        <v>0</v>
      </c>
    </row>
    <row r="36" spans="1:10" ht="12" customHeight="1" x14ac:dyDescent="0.3">
      <c r="A36" s="468">
        <v>30002</v>
      </c>
      <c r="B36" s="469" t="s">
        <v>7801</v>
      </c>
      <c r="C36" s="608">
        <f t="shared" si="1"/>
        <v>30002</v>
      </c>
      <c r="D36" s="609"/>
      <c r="E36" s="470">
        <v>1</v>
      </c>
      <c r="F36" s="470">
        <v>380.42</v>
      </c>
      <c r="G36" s="471">
        <v>322</v>
      </c>
      <c r="H36" s="472">
        <v>8.89</v>
      </c>
      <c r="I36" s="471"/>
      <c r="J36" s="473">
        <f t="shared" si="2"/>
        <v>0</v>
      </c>
    </row>
    <row r="37" spans="1:10" ht="12" customHeight="1" x14ac:dyDescent="0.3">
      <c r="A37" s="468">
        <v>30000</v>
      </c>
      <c r="B37" s="469" t="s">
        <v>7802</v>
      </c>
      <c r="C37" s="608">
        <f t="shared" si="1"/>
        <v>30000</v>
      </c>
      <c r="D37" s="609"/>
      <c r="E37" s="470">
        <v>0.5</v>
      </c>
      <c r="F37" s="470">
        <v>380.42</v>
      </c>
      <c r="G37" s="471">
        <v>322</v>
      </c>
      <c r="H37" s="472">
        <v>8.89</v>
      </c>
      <c r="I37" s="471">
        <v>1</v>
      </c>
      <c r="J37" s="473">
        <f t="shared" si="2"/>
        <v>2862.58</v>
      </c>
    </row>
    <row r="38" spans="1:10" ht="12" customHeight="1" x14ac:dyDescent="0.3">
      <c r="A38" s="468">
        <v>30059</v>
      </c>
      <c r="B38" s="469" t="s">
        <v>7803</v>
      </c>
      <c r="C38" s="608">
        <f t="shared" si="1"/>
        <v>30059</v>
      </c>
      <c r="D38" s="609"/>
      <c r="E38" s="470" t="s">
        <v>7804</v>
      </c>
      <c r="F38" s="470" t="s">
        <v>7804</v>
      </c>
      <c r="G38" s="471">
        <v>322</v>
      </c>
      <c r="H38" s="472">
        <v>4.4400000000000004</v>
      </c>
      <c r="I38" s="471"/>
      <c r="J38" s="473">
        <f t="shared" si="2"/>
        <v>0</v>
      </c>
    </row>
    <row r="39" spans="1:10" ht="12" customHeight="1" x14ac:dyDescent="0.3">
      <c r="A39" s="468">
        <v>30025</v>
      </c>
      <c r="B39" s="469" t="s">
        <v>7805</v>
      </c>
      <c r="C39" s="608">
        <f t="shared" si="1"/>
        <v>30025</v>
      </c>
      <c r="D39" s="609"/>
      <c r="E39" s="470" t="s">
        <v>7804</v>
      </c>
      <c r="F39" s="470" t="s">
        <v>7804</v>
      </c>
      <c r="G39" s="471">
        <v>322</v>
      </c>
      <c r="H39" s="472">
        <v>35.58</v>
      </c>
      <c r="I39" s="471"/>
      <c r="J39" s="473">
        <f t="shared" si="2"/>
        <v>0</v>
      </c>
    </row>
    <row r="40" spans="1:10" ht="12" customHeight="1" x14ac:dyDescent="0.3">
      <c r="A40" s="468">
        <v>30016</v>
      </c>
      <c r="B40" s="469" t="s">
        <v>7806</v>
      </c>
      <c r="C40" s="608">
        <f t="shared" si="1"/>
        <v>30016</v>
      </c>
      <c r="D40" s="609"/>
      <c r="E40" s="470">
        <v>2</v>
      </c>
      <c r="F40" s="470">
        <v>380.42</v>
      </c>
      <c r="G40" s="471">
        <v>322</v>
      </c>
      <c r="H40" s="472">
        <v>17.79</v>
      </c>
      <c r="I40" s="471"/>
      <c r="J40" s="473">
        <f t="shared" si="2"/>
        <v>0</v>
      </c>
    </row>
    <row r="41" spans="1:10" ht="12" customHeight="1" x14ac:dyDescent="0.3">
      <c r="A41" s="468">
        <v>30024</v>
      </c>
      <c r="B41" s="469" t="s">
        <v>7807</v>
      </c>
      <c r="C41" s="608">
        <f t="shared" si="1"/>
        <v>30024</v>
      </c>
      <c r="D41" s="609"/>
      <c r="E41" s="470">
        <v>1</v>
      </c>
      <c r="F41" s="470">
        <v>380.42</v>
      </c>
      <c r="G41" s="471">
        <v>322</v>
      </c>
      <c r="H41" s="472">
        <v>8.89</v>
      </c>
      <c r="I41" s="471"/>
      <c r="J41" s="473">
        <f t="shared" si="2"/>
        <v>0</v>
      </c>
    </row>
    <row r="42" spans="1:10" ht="12" customHeight="1" x14ac:dyDescent="0.3">
      <c r="A42" s="468">
        <v>30023</v>
      </c>
      <c r="B42" s="469" t="s">
        <v>7808</v>
      </c>
      <c r="C42" s="608">
        <f t="shared" si="1"/>
        <v>30023</v>
      </c>
      <c r="D42" s="609"/>
      <c r="E42" s="470">
        <v>0.5</v>
      </c>
      <c r="F42" s="470">
        <v>380.42</v>
      </c>
      <c r="G42" s="471">
        <v>322</v>
      </c>
      <c r="H42" s="472">
        <v>4.4400000000000004</v>
      </c>
      <c r="I42" s="471"/>
      <c r="J42" s="473">
        <f t="shared" si="2"/>
        <v>0</v>
      </c>
    </row>
    <row r="43" spans="1:10" ht="12" customHeight="1" x14ac:dyDescent="0.3">
      <c r="A43" s="474" t="s">
        <v>782</v>
      </c>
      <c r="B43" s="475" t="s">
        <v>7809</v>
      </c>
      <c r="C43" s="608" t="str">
        <f t="shared" si="1"/>
        <v>E9070</v>
      </c>
      <c r="D43" s="609"/>
      <c r="E43" s="476" t="s">
        <v>7804</v>
      </c>
      <c r="F43" s="477" t="s">
        <v>7804</v>
      </c>
      <c r="G43" s="478">
        <v>322</v>
      </c>
      <c r="H43" s="479">
        <v>8.83</v>
      </c>
      <c r="I43" s="480">
        <v>1</v>
      </c>
      <c r="J43" s="473">
        <f t="shared" si="2"/>
        <v>2843.26</v>
      </c>
    </row>
    <row r="44" spans="1:10" ht="12" customHeight="1" x14ac:dyDescent="0.3">
      <c r="A44" s="474" t="s">
        <v>216</v>
      </c>
      <c r="B44" s="475" t="s">
        <v>7810</v>
      </c>
      <c r="C44" s="608" t="str">
        <f t="shared" si="1"/>
        <v>E9076</v>
      </c>
      <c r="D44" s="609"/>
      <c r="E44" s="476" t="s">
        <v>7804</v>
      </c>
      <c r="F44" s="477" t="s">
        <v>7804</v>
      </c>
      <c r="G44" s="478">
        <v>322</v>
      </c>
      <c r="H44" s="479">
        <v>4.41</v>
      </c>
      <c r="I44" s="480">
        <v>1</v>
      </c>
      <c r="J44" s="473">
        <f t="shared" si="2"/>
        <v>1420.02</v>
      </c>
    </row>
    <row r="45" spans="1:10" ht="12" customHeight="1" x14ac:dyDescent="0.3">
      <c r="A45" s="474" t="s">
        <v>388</v>
      </c>
      <c r="B45" s="475" t="s">
        <v>7811</v>
      </c>
      <c r="C45" s="608" t="str">
        <f t="shared" si="1"/>
        <v>E9502</v>
      </c>
      <c r="D45" s="609"/>
      <c r="E45" s="476" t="s">
        <v>7804</v>
      </c>
      <c r="F45" s="477" t="s">
        <v>7804</v>
      </c>
      <c r="G45" s="478">
        <v>322</v>
      </c>
      <c r="H45" s="479">
        <v>8.83</v>
      </c>
      <c r="I45" s="480">
        <v>1</v>
      </c>
      <c r="J45" s="473">
        <f t="shared" si="2"/>
        <v>2843.26</v>
      </c>
    </row>
    <row r="46" spans="1:10" ht="12" customHeight="1" x14ac:dyDescent="0.3">
      <c r="A46" s="617" t="s">
        <v>7812</v>
      </c>
      <c r="B46" s="618"/>
      <c r="C46" s="618"/>
      <c r="D46" s="618"/>
      <c r="E46" s="618"/>
      <c r="F46" s="618"/>
      <c r="G46" s="618"/>
      <c r="H46" s="618"/>
      <c r="I46" s="619"/>
      <c r="J46" s="481">
        <f>SUM(J18:J45)+SUM(J4:J16)</f>
        <v>31327.379999999997</v>
      </c>
    </row>
    <row r="47" spans="1:10" ht="33.6" customHeight="1" x14ac:dyDescent="0.3">
      <c r="A47" s="612" t="s">
        <v>7813</v>
      </c>
      <c r="B47" s="623"/>
      <c r="C47" s="623"/>
      <c r="D47" s="623"/>
      <c r="E47" s="623"/>
      <c r="F47" s="613"/>
      <c r="G47" s="466" t="s">
        <v>7814</v>
      </c>
      <c r="H47" s="466" t="s">
        <v>7815</v>
      </c>
      <c r="I47" s="466" t="s">
        <v>7816</v>
      </c>
      <c r="J47" s="466" t="s">
        <v>7817</v>
      </c>
    </row>
    <row r="48" spans="1:10" ht="12" customHeight="1" x14ac:dyDescent="0.3">
      <c r="A48" s="482" t="s">
        <v>7818</v>
      </c>
      <c r="B48" s="624" t="s">
        <v>7819</v>
      </c>
      <c r="C48" s="625"/>
      <c r="D48" s="625"/>
      <c r="E48" s="625"/>
      <c r="F48" s="626"/>
      <c r="G48" s="483">
        <v>0.3</v>
      </c>
      <c r="H48" s="470">
        <v>104.3</v>
      </c>
      <c r="I48" s="484">
        <v>23</v>
      </c>
      <c r="J48" s="473">
        <f>TRUNC(G48*H48*I48,2)</f>
        <v>719.67</v>
      </c>
    </row>
    <row r="49" spans="1:10" ht="12" customHeight="1" x14ac:dyDescent="0.3">
      <c r="A49" s="617" t="s">
        <v>7820</v>
      </c>
      <c r="B49" s="618"/>
      <c r="C49" s="618"/>
      <c r="D49" s="618"/>
      <c r="E49" s="618"/>
      <c r="F49" s="618"/>
      <c r="G49" s="618"/>
      <c r="H49" s="618"/>
      <c r="I49" s="619"/>
      <c r="J49" s="481">
        <f>J48</f>
        <v>719.67</v>
      </c>
    </row>
    <row r="50" spans="1:10" ht="12" customHeight="1" x14ac:dyDescent="0.3">
      <c r="A50" s="620" t="s">
        <v>7821</v>
      </c>
      <c r="B50" s="621"/>
      <c r="C50" s="621"/>
      <c r="D50" s="621"/>
      <c r="E50" s="621"/>
      <c r="F50" s="621"/>
      <c r="G50" s="621"/>
      <c r="H50" s="621"/>
      <c r="I50" s="622"/>
      <c r="J50" s="485">
        <f>J49+J46</f>
        <v>32047.049999999996</v>
      </c>
    </row>
    <row r="51" spans="1:10" ht="12" customHeight="1" x14ac:dyDescent="0.3">
      <c r="A51" s="486"/>
      <c r="B51" s="487"/>
      <c r="C51" s="487"/>
      <c r="D51" s="487"/>
      <c r="E51" s="487"/>
      <c r="F51" s="487"/>
      <c r="G51" s="487"/>
      <c r="H51" s="488" t="s">
        <v>7822</v>
      </c>
      <c r="I51" s="489">
        <f>#REF!</f>
        <v>0.20599999999999999</v>
      </c>
      <c r="J51" s="485">
        <f>J50*I51</f>
        <v>6601.6922999999988</v>
      </c>
    </row>
    <row r="52" spans="1:10" ht="12" customHeight="1" x14ac:dyDescent="0.3">
      <c r="A52" s="620" t="s">
        <v>7823</v>
      </c>
      <c r="B52" s="621"/>
      <c r="C52" s="621"/>
      <c r="D52" s="621"/>
      <c r="E52" s="621"/>
      <c r="F52" s="621"/>
      <c r="G52" s="621"/>
      <c r="H52" s="621"/>
      <c r="I52" s="622"/>
      <c r="J52" s="485">
        <f>J51+J50</f>
        <v>38648.742299999998</v>
      </c>
    </row>
    <row r="53" spans="1:10" ht="12" customHeight="1" x14ac:dyDescent="0.3">
      <c r="A53" s="620" t="s">
        <v>7824</v>
      </c>
      <c r="B53" s="621"/>
      <c r="C53" s="621"/>
      <c r="D53" s="621"/>
      <c r="E53" s="621"/>
      <c r="F53" s="621"/>
      <c r="G53" s="621"/>
      <c r="H53" s="621"/>
      <c r="I53" s="622"/>
      <c r="J53" s="485">
        <f>J52*2</f>
        <v>77297.484599999996</v>
      </c>
    </row>
    <row r="54" spans="1:10" x14ac:dyDescent="0.3">
      <c r="A54" s="490" t="s">
        <v>7825</v>
      </c>
    </row>
  </sheetData>
  <mergeCells count="52">
    <mergeCell ref="A49:I49"/>
    <mergeCell ref="A50:I50"/>
    <mergeCell ref="A52:I52"/>
    <mergeCell ref="A53:I53"/>
    <mergeCell ref="C43:D43"/>
    <mergeCell ref="C44:D44"/>
    <mergeCell ref="C45:D45"/>
    <mergeCell ref="A46:I46"/>
    <mergeCell ref="A47:F47"/>
    <mergeCell ref="B48:F48"/>
    <mergeCell ref="C42:D42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30:D30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18:D18"/>
    <mergeCell ref="C7:D7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A17:J17"/>
    <mergeCell ref="C6:D6"/>
    <mergeCell ref="A2:B2"/>
    <mergeCell ref="C2:D2"/>
    <mergeCell ref="A3:J3"/>
    <mergeCell ref="C4:D4"/>
    <mergeCell ref="C5:D5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70C0"/>
  </sheetPr>
  <dimension ref="A1:J71"/>
  <sheetViews>
    <sheetView showGridLines="0" zoomScaleNormal="100" zoomScaleSheetLayoutView="70" workbookViewId="0">
      <pane ySplit="6" topLeftCell="A7" activePane="bottomLeft" state="frozen"/>
      <selection activeCell="M8" sqref="M8"/>
      <selection pane="bottomLeft" activeCell="F4" sqref="F4:J4"/>
    </sheetView>
  </sheetViews>
  <sheetFormatPr defaultColWidth="8.88671875" defaultRowHeight="13.2" x14ac:dyDescent="0.25"/>
  <cols>
    <col min="1" max="1" width="7.6640625" style="5" customWidth="1"/>
    <col min="2" max="2" width="68.44140625" style="5" customWidth="1"/>
    <col min="3" max="3" width="11.6640625" style="5" customWidth="1"/>
    <col min="4" max="5" width="7.6640625" style="5" customWidth="1"/>
    <col min="6" max="6" width="13.6640625" style="5" customWidth="1"/>
    <col min="7" max="9" width="12.109375" style="5" customWidth="1"/>
    <col min="10" max="10" width="14.33203125" style="5" customWidth="1"/>
    <col min="11" max="11" width="4.88671875" style="5" customWidth="1"/>
    <col min="12" max="16384" width="8.88671875" style="5"/>
  </cols>
  <sheetData>
    <row r="1" spans="1:10" ht="15.75" customHeight="1" x14ac:dyDescent="0.25">
      <c r="A1" s="3" t="str">
        <f>"OBRA: "&amp;UPPER(Resumo!$B$20)</f>
        <v>OBRA: PONTE RIO CRIXÁS MIRIM</v>
      </c>
      <c r="B1" s="4"/>
      <c r="C1" s="541" t="s">
        <v>222</v>
      </c>
      <c r="D1" s="542"/>
      <c r="E1" s="543"/>
      <c r="F1" s="541" t="str">
        <f>Orçamento!G1</f>
        <v>AGÊNCIA GOIANIA DE INFRAESTRUTURA E TRANSPORTES</v>
      </c>
      <c r="G1" s="542"/>
      <c r="H1" s="542"/>
      <c r="I1" s="542"/>
      <c r="J1" s="543"/>
    </row>
    <row r="2" spans="1:10" ht="15.75" customHeight="1" x14ac:dyDescent="0.25">
      <c r="A2" s="6" t="str">
        <f>"RODOVIA: "&amp;UPPER(Resumo!$B$21)</f>
        <v>RODOVIA: GO-347</v>
      </c>
      <c r="B2" s="7"/>
      <c r="C2" s="544" t="s">
        <v>223</v>
      </c>
      <c r="D2" s="545"/>
      <c r="E2" s="546"/>
      <c r="F2" s="544" t="str">
        <f>Orçamento!G2</f>
        <v>QUADRO DE QUANTIDADES E CUSTOS</v>
      </c>
      <c r="G2" s="545"/>
      <c r="H2" s="545"/>
      <c r="I2" s="545"/>
      <c r="J2" s="546"/>
    </row>
    <row r="3" spans="1:10" ht="15.75" customHeight="1" x14ac:dyDescent="0.25">
      <c r="A3" s="6" t="str">
        <f>"TRECHO: "&amp;UPPER(Resumo!$B$22)</f>
        <v>TRECHO: MOZARLÂNDIA – CRIXÁS</v>
      </c>
      <c r="B3" s="7"/>
      <c r="C3" s="8" t="s">
        <v>225</v>
      </c>
      <c r="D3" s="9"/>
      <c r="E3" s="10">
        <f>Orçamento!F3</f>
        <v>0.20600000000000002</v>
      </c>
      <c r="F3" s="544" t="str">
        <f>Orçamento!G3</f>
        <v>TABELA REFERÊNCIA: GOINFRA</v>
      </c>
      <c r="G3" s="545"/>
      <c r="H3" s="545"/>
      <c r="I3" s="545"/>
      <c r="J3" s="546"/>
    </row>
    <row r="4" spans="1:10" ht="15.75" customHeight="1" x14ac:dyDescent="0.25">
      <c r="A4" s="535" t="str">
        <f>"COORDENADAS: "&amp;UPPER(Resumo!$B$23)</f>
        <v>COORDENADAS: -14º41'24,92'' / -50º11'05.14''</v>
      </c>
      <c r="B4" s="537"/>
      <c r="C4" s="11" t="s">
        <v>421</v>
      </c>
      <c r="D4" s="12"/>
      <c r="E4" s="13">
        <f>Orçamento!F4</f>
        <v>0.11849999999999999</v>
      </c>
      <c r="F4" s="538" t="str">
        <f>Orçamento!G4</f>
        <v>DATA BASE: ABRIL / 2024 (SEM DESON) T-247</v>
      </c>
      <c r="G4" s="539"/>
      <c r="H4" s="539"/>
      <c r="I4" s="539"/>
      <c r="J4" s="540"/>
    </row>
    <row r="5" spans="1:10" x14ac:dyDescent="0.25">
      <c r="A5" s="549" t="s">
        <v>227</v>
      </c>
      <c r="B5" s="554" t="s">
        <v>228</v>
      </c>
      <c r="C5" s="554" t="s">
        <v>229</v>
      </c>
      <c r="D5" s="554" t="s">
        <v>59</v>
      </c>
      <c r="E5" s="554" t="s">
        <v>230</v>
      </c>
      <c r="F5" s="551" t="s">
        <v>231</v>
      </c>
      <c r="G5" s="549" t="s">
        <v>233</v>
      </c>
      <c r="H5" s="551" t="s">
        <v>234</v>
      </c>
      <c r="I5" s="551" t="s">
        <v>378</v>
      </c>
      <c r="J5" s="551" t="s">
        <v>379</v>
      </c>
    </row>
    <row r="6" spans="1:10" x14ac:dyDescent="0.25">
      <c r="A6" s="553"/>
      <c r="B6" s="555"/>
      <c r="C6" s="556"/>
      <c r="D6" s="555"/>
      <c r="E6" s="555"/>
      <c r="F6" s="552"/>
      <c r="G6" s="550"/>
      <c r="H6" s="552"/>
      <c r="I6" s="552"/>
      <c r="J6" s="552"/>
    </row>
    <row r="7" spans="1:10" x14ac:dyDescent="0.25">
      <c r="A7" s="254">
        <v>45155</v>
      </c>
      <c r="B7" s="364" t="s">
        <v>625</v>
      </c>
      <c r="C7" s="254">
        <f>VLOOKUP(B7,Orçamento!$C$7:$I$119,2,0)</f>
        <v>0</v>
      </c>
      <c r="D7" s="25"/>
      <c r="E7" s="23" t="str">
        <f>VLOOKUP(B7,Orçamento!$C$7:$I$119,4,0)</f>
        <v>kg</v>
      </c>
      <c r="F7" s="388">
        <f>SUMIFS(Orçamento!$G$7:$G$119,Orçamento!$C$7:$C$119,'Curva ABC'!B7)</f>
        <v>54894</v>
      </c>
      <c r="G7" s="50">
        <f>VLOOKUP(B7,Orçamento!$C$7:$I$119,7,0)</f>
        <v>14.13</v>
      </c>
      <c r="H7" s="263">
        <f>SUMIFS(Orçamento!$J$7:$J$119,Orçamento!$C$7:$C$119,B7)</f>
        <v>775652.22</v>
      </c>
      <c r="I7" s="265">
        <f t="shared" ref="I7:I53" si="0">H7/$H$55</f>
        <v>0.18876472046363624</v>
      </c>
      <c r="J7" s="266">
        <f>I7</f>
        <v>0.18876472046363624</v>
      </c>
    </row>
    <row r="8" spans="1:10" x14ac:dyDescent="0.25">
      <c r="A8" s="254">
        <v>45131</v>
      </c>
      <c r="B8" s="364" t="s">
        <v>620</v>
      </c>
      <c r="C8" s="254">
        <f>VLOOKUP(B8,Orçamento!$C$7:$I$119,2,0)</f>
        <v>0</v>
      </c>
      <c r="D8" s="25"/>
      <c r="E8" s="23" t="str">
        <f>VLOOKUP(B8,Orçamento!$C$7:$I$119,4,0)</f>
        <v>m³</v>
      </c>
      <c r="F8" s="388">
        <f>SUMIFS(Orçamento!$G$7:$G$119,Orçamento!$C$7:$C$119,'Curva ABC'!B8)</f>
        <v>439.18</v>
      </c>
      <c r="G8" s="50">
        <f>VLOOKUP(B8,Orçamento!$C$7:$I$119,7,0)</f>
        <v>603.24</v>
      </c>
      <c r="H8" s="263">
        <f>SUMIFS(Orçamento!$J$7:$J$119,Orçamento!$C$7:$C$119,B8)</f>
        <v>264930.90999999997</v>
      </c>
      <c r="I8" s="265">
        <f t="shared" si="0"/>
        <v>6.4474268078968139E-2</v>
      </c>
      <c r="J8" s="266">
        <f t="shared" ref="J8:J53" si="1">I8+J7</f>
        <v>0.2532389885426044</v>
      </c>
    </row>
    <row r="9" spans="1:10" x14ac:dyDescent="0.25">
      <c r="A9" s="23">
        <v>42190</v>
      </c>
      <c r="B9" s="369" t="s">
        <v>677</v>
      </c>
      <c r="C9" s="254">
        <f>VLOOKUP(B9,Orçamento!$C$7:$I$119,2,0)</f>
        <v>0</v>
      </c>
      <c r="D9" s="25"/>
      <c r="E9" s="23" t="str">
        <f>VLOOKUP(B9,Orçamento!$C$7:$I$119,4,0)</f>
        <v>unid</v>
      </c>
      <c r="F9" s="388">
        <f>SUMIFS(Orçamento!$G$7:$G$119,Orçamento!$C$7:$C$119,'Curva ABC'!B9)</f>
        <v>1</v>
      </c>
      <c r="G9" s="50">
        <f>VLOOKUP(B9,Orçamento!$C$7:$I$119,7,0)</f>
        <v>216955.46</v>
      </c>
      <c r="H9" s="263">
        <f>SUMIFS(Orçamento!$J$7:$J$119,Orçamento!$C$7:$C$119,B9)</f>
        <v>216955.46</v>
      </c>
      <c r="I9" s="265">
        <f t="shared" si="0"/>
        <v>5.2798839098223187E-2</v>
      </c>
      <c r="J9" s="266">
        <f t="shared" si="1"/>
        <v>0.3060378276408276</v>
      </c>
    </row>
    <row r="10" spans="1:10" x14ac:dyDescent="0.25">
      <c r="A10" s="138">
        <v>45135</v>
      </c>
      <c r="B10" s="321" t="s">
        <v>624</v>
      </c>
      <c r="C10" s="254">
        <f>VLOOKUP(B10,Orçamento!$C$7:$I$119,2,0)</f>
        <v>0</v>
      </c>
      <c r="D10" s="25"/>
      <c r="E10" s="23" t="str">
        <f>VLOOKUP(B10,Orçamento!$C$7:$I$119,4,0)</f>
        <v>m³</v>
      </c>
      <c r="F10" s="388">
        <f>SUMIFS(Orçamento!$G$7:$G$119,Orçamento!$C$7:$C$119,'Curva ABC'!B10)</f>
        <v>2683</v>
      </c>
      <c r="G10" s="50">
        <f>VLOOKUP(B10,Orçamento!$C$7:$I$119,7,0)</f>
        <v>99.54</v>
      </c>
      <c r="H10" s="263">
        <f>SUMIFS(Orçamento!$J$7:$J$119,Orçamento!$C$7:$C$119,B10)</f>
        <v>267065.82</v>
      </c>
      <c r="I10" s="265">
        <f t="shared" si="0"/>
        <v>6.4993825270933656E-2</v>
      </c>
      <c r="J10" s="266">
        <f t="shared" si="1"/>
        <v>0.37103165291176127</v>
      </c>
    </row>
    <row r="11" spans="1:10" x14ac:dyDescent="0.25">
      <c r="A11" s="272">
        <v>45205</v>
      </c>
      <c r="B11" s="369" t="s">
        <v>649</v>
      </c>
      <c r="C11" s="254"/>
      <c r="D11" s="25"/>
      <c r="E11" s="23" t="str">
        <f>VLOOKUP(B11,Orçamento!$C$7:$I$119,4,0)</f>
        <v>tkm</v>
      </c>
      <c r="F11" s="388">
        <f>SUMIFS(Orçamento!$G$7:$G$119,Orçamento!$C$7:$C$119,'Curva ABC'!B11)</f>
        <v>248522.49543799995</v>
      </c>
      <c r="G11" s="50">
        <f>VLOOKUP(B11,Orçamento!$C$7:$I$119,7,0)</f>
        <v>0.91</v>
      </c>
      <c r="H11" s="263">
        <f>SUMIFS(Orçamento!$J$7:$J$119,Orçamento!$C$7:$C$119,B11)</f>
        <v>226155.47</v>
      </c>
      <c r="I11" s="265">
        <f t="shared" si="0"/>
        <v>5.5037777208801486E-2</v>
      </c>
      <c r="J11" s="266">
        <f t="shared" si="1"/>
        <v>0.42606943012056275</v>
      </c>
    </row>
    <row r="12" spans="1:10" x14ac:dyDescent="0.25">
      <c r="A12" s="272">
        <v>40019</v>
      </c>
      <c r="B12" s="368" t="s">
        <v>751</v>
      </c>
      <c r="C12" s="254">
        <f>VLOOKUP(B12,Orçamento!$C$7:$I$119,2,0)</f>
        <v>0</v>
      </c>
      <c r="D12" s="25"/>
      <c r="E12" s="23" t="str">
        <f>VLOOKUP(B12,Orçamento!$C$7:$I$119,4,0)</f>
        <v>m³</v>
      </c>
      <c r="F12" s="388">
        <f>SUMIFS(Orçamento!$G$7:$G$119,Orçamento!$C$7:$C$119,'Curva ABC'!B12)</f>
        <v>16156.32</v>
      </c>
      <c r="G12" s="50">
        <f>VLOOKUP(B12,Orçamento!$C$7:$I$119,7,0)</f>
        <v>11.66</v>
      </c>
      <c r="H12" s="263">
        <f>SUMIFS(Orçamento!$J$7:$J$119,Orçamento!$C$7:$C$119,B12)</f>
        <v>188382.69</v>
      </c>
      <c r="I12" s="265">
        <f t="shared" si="0"/>
        <v>4.5845296256662352E-2</v>
      </c>
      <c r="J12" s="266">
        <f t="shared" si="1"/>
        <v>0.47191472637722509</v>
      </c>
    </row>
    <row r="13" spans="1:10" x14ac:dyDescent="0.25">
      <c r="A13" s="272">
        <v>40017</v>
      </c>
      <c r="B13" s="274" t="s">
        <v>679</v>
      </c>
      <c r="C13" s="254">
        <f>VLOOKUP(B13,Orçamento!$C$7:$I$119,2,0)</f>
        <v>0</v>
      </c>
      <c r="D13" s="25"/>
      <c r="E13" s="23" t="str">
        <f>VLOOKUP(B13,Orçamento!$C$7:$I$119,4,0)</f>
        <v>m³</v>
      </c>
      <c r="F13" s="388">
        <f>SUMIFS(Orçamento!$G$7:$G$119,Orçamento!$C$7:$C$119,'Curva ABC'!B13)</f>
        <v>18788.46</v>
      </c>
      <c r="G13" s="50">
        <f>VLOOKUP(B13,Orçamento!$C$7:$I$119,7,0)</f>
        <v>9.81</v>
      </c>
      <c r="H13" s="263">
        <f>SUMIFS(Orçamento!$J$7:$J$119,Orçamento!$C$7:$C$119,B13)</f>
        <v>184314.79</v>
      </c>
      <c r="I13" s="265">
        <f t="shared" si="0"/>
        <v>4.485532164358895E-2</v>
      </c>
      <c r="J13" s="266">
        <f t="shared" si="1"/>
        <v>0.51677004802081405</v>
      </c>
    </row>
    <row r="14" spans="1:10" x14ac:dyDescent="0.25">
      <c r="A14" s="23">
        <v>42290</v>
      </c>
      <c r="B14" s="372" t="s">
        <v>673</v>
      </c>
      <c r="C14" s="254">
        <f>VLOOKUP(B14,Orçamento!$C$7:$I$119,2,0)</f>
        <v>0</v>
      </c>
      <c r="D14" s="25"/>
      <c r="E14" s="23" t="str">
        <f>VLOOKUP(B14,Orçamento!$C$7:$I$119,4,0)</f>
        <v>unid</v>
      </c>
      <c r="F14" s="388">
        <f>SUMIFS(Orçamento!$G$7:$G$119,Orçamento!$C$7:$C$119,'Curva ABC'!B14)</f>
        <v>1</v>
      </c>
      <c r="G14" s="50">
        <f>VLOOKUP(B14,Orçamento!$C$7:$I$119,7,0)</f>
        <v>209498.08</v>
      </c>
      <c r="H14" s="263">
        <f>SUMIFS(Orçamento!$J$7:$J$119,Orçamento!$C$7:$C$119,B14)</f>
        <v>209498.08</v>
      </c>
      <c r="I14" s="265">
        <f t="shared" si="0"/>
        <v>5.0983991909245747E-2</v>
      </c>
      <c r="J14" s="266">
        <f t="shared" si="1"/>
        <v>0.5677540399300598</v>
      </c>
    </row>
    <row r="15" spans="1:10" x14ac:dyDescent="0.25">
      <c r="A15" s="272">
        <v>40100</v>
      </c>
      <c r="B15" s="368" t="s">
        <v>633</v>
      </c>
      <c r="C15" s="254">
        <f>VLOOKUP(B15,Orçamento!$C$7:$I$119,2,0)</f>
        <v>0</v>
      </c>
      <c r="D15" s="25"/>
      <c r="E15" s="23" t="str">
        <f>VLOOKUP(B15,Orçamento!$C$7:$I$119,4,0)</f>
        <v>m³</v>
      </c>
      <c r="F15" s="388">
        <f>SUMIFS(Orçamento!$G$7:$G$119,Orçamento!$C$7:$C$119,'Curva ABC'!B15)</f>
        <v>35896</v>
      </c>
      <c r="G15" s="50">
        <f>VLOOKUP(B15,Orçamento!$C$7:$I$119,7,0)</f>
        <v>5.1100000000000003</v>
      </c>
      <c r="H15" s="263">
        <f>SUMIFS(Orçamento!$J$7:$J$119,Orçamento!$C$7:$C$119,B15)</f>
        <v>183428.56</v>
      </c>
      <c r="I15" s="265">
        <f t="shared" si="0"/>
        <v>4.4639646430003552E-2</v>
      </c>
      <c r="J15" s="266">
        <f t="shared" si="1"/>
        <v>0.61239368636006331</v>
      </c>
    </row>
    <row r="16" spans="1:10" x14ac:dyDescent="0.25">
      <c r="A16" s="254">
        <v>45035</v>
      </c>
      <c r="B16" s="403" t="s">
        <v>622</v>
      </c>
      <c r="C16" s="254">
        <f>VLOOKUP(B16,Orçamento!$C$7:$I$119,2,0)</f>
        <v>0</v>
      </c>
      <c r="D16" s="25"/>
      <c r="E16" s="23" t="str">
        <f>VLOOKUP(B16,Orçamento!$C$7:$I$119,4,0)</f>
        <v>m²</v>
      </c>
      <c r="F16" s="388">
        <f>SUMIFS(Orçamento!$G$7:$G$119,Orçamento!$C$7:$C$119,'Curva ABC'!B16)</f>
        <v>1604.36</v>
      </c>
      <c r="G16" s="50">
        <f>VLOOKUP(B16,Orçamento!$C$7:$I$119,7,0)</f>
        <v>92.71</v>
      </c>
      <c r="H16" s="263">
        <f>SUMIFS(Orçamento!$J$7:$J$119,Orçamento!$C$7:$C$119,B16)</f>
        <v>148740.18</v>
      </c>
      <c r="I16" s="265">
        <f t="shared" si="0"/>
        <v>3.6197792999820122E-2</v>
      </c>
      <c r="J16" s="266">
        <f t="shared" si="1"/>
        <v>0.64859147935988348</v>
      </c>
    </row>
    <row r="17" spans="1:10" x14ac:dyDescent="0.25">
      <c r="A17" s="272">
        <v>40020</v>
      </c>
      <c r="B17" s="368" t="s">
        <v>681</v>
      </c>
      <c r="C17" s="254">
        <f>VLOOKUP(B17,Orçamento!$C$7:$I$119,2,0)</f>
        <v>0</v>
      </c>
      <c r="D17" s="25"/>
      <c r="E17" s="23" t="str">
        <f>VLOOKUP(B17,Orçamento!$C$7:$I$119,4,0)</f>
        <v>m³</v>
      </c>
      <c r="F17" s="388">
        <f>SUMIFS(Orçamento!$G$7:$G$119,Orçamento!$C$7:$C$119,'Curva ABC'!B17)</f>
        <v>11577.8</v>
      </c>
      <c r="G17" s="50">
        <f>VLOOKUP(B17,Orçamento!$C$7:$I$119,7,0)</f>
        <v>12.24</v>
      </c>
      <c r="H17" s="263">
        <f>SUMIFS(Orçamento!$J$7:$J$119,Orçamento!$C$7:$C$119,B17)</f>
        <v>141712.26999999999</v>
      </c>
      <c r="I17" s="265">
        <f t="shared" si="0"/>
        <v>3.4487462735318858E-2</v>
      </c>
      <c r="J17" s="266">
        <f t="shared" si="1"/>
        <v>0.68307894209520237</v>
      </c>
    </row>
    <row r="18" spans="1:10" x14ac:dyDescent="0.25">
      <c r="A18" s="272">
        <v>42856</v>
      </c>
      <c r="B18" s="368" t="s">
        <v>639</v>
      </c>
      <c r="C18" s="254">
        <f>VLOOKUP(B18,Orçamento!$C$7:$I$119,2,0)</f>
        <v>0</v>
      </c>
      <c r="D18" s="25"/>
      <c r="E18" s="23" t="str">
        <f>VLOOKUP(B18,Orçamento!$C$7:$I$119,4,0)</f>
        <v>m³</v>
      </c>
      <c r="F18" s="388">
        <f>SUMIFS(Orçamento!$G$7:$G$119,Orçamento!$C$7:$C$119,'Curva ABC'!B18)</f>
        <v>382.39</v>
      </c>
      <c r="G18" s="50">
        <f>VLOOKUP(B18,Orçamento!$C$7:$I$119,7,0)</f>
        <v>313.27999999999997</v>
      </c>
      <c r="H18" s="263">
        <f>SUMIFS(Orçamento!$J$7:$J$119,Orçamento!$C$7:$C$119,B18)</f>
        <v>119795.13</v>
      </c>
      <c r="I18" s="265">
        <f t="shared" si="0"/>
        <v>2.9153651139366254E-2</v>
      </c>
      <c r="J18" s="266">
        <f t="shared" si="1"/>
        <v>0.71223259323456867</v>
      </c>
    </row>
    <row r="19" spans="1:10" x14ac:dyDescent="0.25">
      <c r="A19" s="370" t="s">
        <v>701</v>
      </c>
      <c r="B19" s="371" t="s">
        <v>699</v>
      </c>
      <c r="C19" s="254">
        <f>VLOOKUP(B19,Orçamento!$C$7:$I$119,2,0)</f>
        <v>0</v>
      </c>
      <c r="D19" s="25"/>
      <c r="E19" s="23" t="str">
        <f>VLOOKUP(B19,Orçamento!$C$7:$I$119,4,0)</f>
        <v>m</v>
      </c>
      <c r="F19" s="388">
        <f>SUMIFS(Orçamento!$G$7:$G$119,Orçamento!$C$7:$C$119,'Curva ABC'!B19)</f>
        <v>16.45</v>
      </c>
      <c r="G19" s="50">
        <f>VLOOKUP(B19,Orçamento!$C$7:$I$119,7,0)</f>
        <v>6757.3</v>
      </c>
      <c r="H19" s="263">
        <f>SUMIFS(Orçamento!$J$7:$J$119,Orçamento!$C$7:$C$119,B19)</f>
        <v>111157.58</v>
      </c>
      <c r="I19" s="265">
        <f t="shared" si="0"/>
        <v>2.705159474192478E-2</v>
      </c>
      <c r="J19" s="266">
        <f t="shared" si="1"/>
        <v>0.73928418797649342</v>
      </c>
    </row>
    <row r="20" spans="1:10" x14ac:dyDescent="0.25">
      <c r="A20" s="272">
        <v>40101</v>
      </c>
      <c r="B20" s="274" t="s">
        <v>634</v>
      </c>
      <c r="C20" s="254">
        <f>VLOOKUP(B20,Orçamento!$C$7:$I$119,2,0)</f>
        <v>0</v>
      </c>
      <c r="D20" s="25"/>
      <c r="E20" s="23" t="str">
        <f>VLOOKUP(B20,Orçamento!$C$7:$I$119,4,0)</f>
        <v>m³</v>
      </c>
      <c r="F20" s="388">
        <f>SUMIFS(Orçamento!$G$7:$G$119,Orçamento!$C$7:$C$119,'Curva ABC'!B20)</f>
        <v>18030</v>
      </c>
      <c r="G20" s="50">
        <f>VLOOKUP(B20,Orçamento!$C$7:$I$119,7,0)</f>
        <v>5.72</v>
      </c>
      <c r="H20" s="263">
        <f>SUMIFS(Orçamento!$J$7:$J$119,Orçamento!$C$7:$C$119,B20)</f>
        <v>103131.6</v>
      </c>
      <c r="I20" s="265">
        <f t="shared" si="0"/>
        <v>2.5098371593608729E-2</v>
      </c>
      <c r="J20" s="266">
        <f t="shared" si="1"/>
        <v>0.76438255957010215</v>
      </c>
    </row>
    <row r="21" spans="1:10" x14ac:dyDescent="0.25">
      <c r="A21" s="272">
        <v>40021</v>
      </c>
      <c r="B21" s="274" t="s">
        <v>682</v>
      </c>
      <c r="C21" s="254">
        <f>VLOOKUP(B21,Orçamento!$C$7:$I$119,2,0)</f>
        <v>0</v>
      </c>
      <c r="D21" s="25"/>
      <c r="E21" s="23" t="str">
        <f>VLOOKUP(B21,Orçamento!$C$7:$I$119,4,0)</f>
        <v>m³</v>
      </c>
      <c r="F21" s="388">
        <f>SUMIFS(Orçamento!$G$7:$G$119,Orçamento!$C$7:$C$119,'Curva ABC'!B21)</f>
        <v>7655.37</v>
      </c>
      <c r="G21" s="50">
        <f>VLOOKUP(B21,Orçamento!$C$7:$I$119,7,0)</f>
        <v>13.27</v>
      </c>
      <c r="H21" s="263">
        <f>SUMIFS(Orçamento!$J$7:$J$119,Orçamento!$C$7:$C$119,B21)</f>
        <v>101586.75</v>
      </c>
      <c r="I21" s="265">
        <f t="shared" si="0"/>
        <v>2.4722412921810884E-2</v>
      </c>
      <c r="J21" s="266">
        <f t="shared" si="1"/>
        <v>0.78910497249191303</v>
      </c>
    </row>
    <row r="22" spans="1:10" x14ac:dyDescent="0.25">
      <c r="A22" s="254" t="s">
        <v>773</v>
      </c>
      <c r="B22" s="364" t="s">
        <v>774</v>
      </c>
      <c r="C22" s="254">
        <f>VLOOKUP(B22,Orçamento!$C$7:$I$119,2,0)</f>
        <v>0</v>
      </c>
      <c r="D22" s="25"/>
      <c r="E22" s="23" t="str">
        <f>VLOOKUP(B22,Orçamento!$C$7:$I$119,4,0)</f>
        <v>m</v>
      </c>
      <c r="F22" s="388">
        <f>SUMIFS(Orçamento!$G$7:$G$119,Orçamento!$C$7:$C$119,'Curva ABC'!B23)</f>
        <v>1</v>
      </c>
      <c r="G22" s="50">
        <f>VLOOKUP(B22,Orçamento!$C$7:$I$119,7,0)</f>
        <v>236.37</v>
      </c>
      <c r="H22" s="263">
        <f>SUMIFS(Orçamento!$J$7:$J$119,Orçamento!$C$7:$C$119,B22)</f>
        <v>85093.2</v>
      </c>
      <c r="I22" s="265">
        <f t="shared" si="0"/>
        <v>2.0708500146310795E-2</v>
      </c>
      <c r="J22" s="266">
        <f t="shared" si="1"/>
        <v>0.80981347263822379</v>
      </c>
    </row>
    <row r="23" spans="1:10" x14ac:dyDescent="0.25">
      <c r="A23" s="23">
        <v>42390</v>
      </c>
      <c r="B23" s="372" t="s">
        <v>674</v>
      </c>
      <c r="C23" s="254">
        <f>VLOOKUP(B23,Orçamento!$C$7:$I$119,2,0)</f>
        <v>0</v>
      </c>
      <c r="D23" s="25"/>
      <c r="E23" s="23" t="str">
        <f>VLOOKUP(B23,Orçamento!$C$7:$I$119,4,0)</f>
        <v>unid</v>
      </c>
      <c r="F23" s="388">
        <f>SUMIFS(Orçamento!$G$7:$G$119,Orçamento!$C$7:$C$119,'Curva ABC'!B22)</f>
        <v>360</v>
      </c>
      <c r="G23" s="50">
        <f>VLOOKUP(B23,Orçamento!$C$7:$I$119,7,0)</f>
        <v>77297.484599999996</v>
      </c>
      <c r="H23" s="263">
        <f>SUMIFS(Orçamento!$J$7:$J$119,Orçamento!$C$7:$C$119,B23)</f>
        <v>77297.48</v>
      </c>
      <c r="I23" s="265">
        <f t="shared" si="0"/>
        <v>1.8811313664187687E-2</v>
      </c>
      <c r="J23" s="266">
        <f t="shared" si="1"/>
        <v>0.82862478630241143</v>
      </c>
    </row>
    <row r="24" spans="1:10" x14ac:dyDescent="0.25">
      <c r="A24" s="272">
        <v>40451</v>
      </c>
      <c r="B24" s="369" t="s">
        <v>648</v>
      </c>
      <c r="C24" s="254">
        <f>VLOOKUP(B24,Orçamento!$C$7:$I$119,2,0)</f>
        <v>0</v>
      </c>
      <c r="D24" s="25"/>
      <c r="E24" s="23" t="str">
        <f>VLOOKUP(B24,Orçamento!$C$7:$I$119,4,0)</f>
        <v>tkm</v>
      </c>
      <c r="F24" s="388">
        <f>SUMIFS(Orçamento!$G$7:$G$119,Orçamento!$C$7:$C$119,'Curva ABC'!B26)</f>
        <v>120</v>
      </c>
      <c r="G24" s="50">
        <f>VLOOKUP(B24,Orçamento!$C$7:$I$119,7,0)</f>
        <v>0.75</v>
      </c>
      <c r="H24" s="263">
        <f>SUMIFS(Orçamento!$J$7:$J$119,Orçamento!$C$7:$C$119,B24)</f>
        <v>73825.83</v>
      </c>
      <c r="I24" s="265">
        <f t="shared" si="0"/>
        <v>1.7966443985612431E-2</v>
      </c>
      <c r="J24" s="266">
        <f t="shared" si="1"/>
        <v>0.84659123028802385</v>
      </c>
    </row>
    <row r="25" spans="1:10" x14ac:dyDescent="0.25">
      <c r="A25" s="254">
        <v>45120</v>
      </c>
      <c r="B25" s="256" t="s">
        <v>623</v>
      </c>
      <c r="C25" s="254">
        <f>VLOOKUP(B25,Orçamento!$C$7:$I$119,2,0)</f>
        <v>0</v>
      </c>
      <c r="D25" s="25"/>
      <c r="E25" s="23" t="str">
        <f>VLOOKUP(B25,Orçamento!$C$7:$I$119,4,0)</f>
        <v>kg</v>
      </c>
      <c r="F25" s="388">
        <f>SUMIFS(Orçamento!$G$7:$G$119,Orçamento!$C$7:$C$119,'Curva ABC'!B24)</f>
        <v>98434.45216892699</v>
      </c>
      <c r="G25" s="50">
        <f>VLOOKUP(B25,Orçamento!$C$7:$I$119,7,0)</f>
        <v>14.13</v>
      </c>
      <c r="H25" s="263">
        <f>SUMIFS(Orçamento!$J$7:$J$119,Orçamento!$C$7:$C$119,B25)</f>
        <v>61748.1</v>
      </c>
      <c r="I25" s="265">
        <f t="shared" si="0"/>
        <v>1.5027176529786322E-2</v>
      </c>
      <c r="J25" s="266">
        <f t="shared" si="1"/>
        <v>0.86161840681781021</v>
      </c>
    </row>
    <row r="26" spans="1:10" x14ac:dyDescent="0.25">
      <c r="A26" s="272">
        <v>3713604</v>
      </c>
      <c r="B26" s="275" t="s">
        <v>554</v>
      </c>
      <c r="C26" s="254">
        <f>VLOOKUP(B26,Orçamento!$C$7:$I$119,2,0)</f>
        <v>0</v>
      </c>
      <c r="D26" s="25"/>
      <c r="E26" s="23" t="str">
        <f>VLOOKUP(B26,Orçamento!$C$7:$I$119,4,0)</f>
        <v>m</v>
      </c>
      <c r="F26" s="388">
        <f>SUMIFS(Orçamento!$G$7:$G$119,Orçamento!$C$7:$C$119,'Curva ABC'!B25)</f>
        <v>4370</v>
      </c>
      <c r="G26" s="50">
        <f>VLOOKUP(B26,Orçamento!$C$7:$I$119,7,0)</f>
        <v>605.24</v>
      </c>
      <c r="H26" s="263">
        <f>SUMIFS(Orçamento!$J$7:$J$119,Orçamento!$C$7:$C$119,B26)</f>
        <v>72628.800000000003</v>
      </c>
      <c r="I26" s="265">
        <f t="shared" si="0"/>
        <v>1.767513168415781E-2</v>
      </c>
      <c r="J26" s="266">
        <f t="shared" si="1"/>
        <v>0.87929353850196801</v>
      </c>
    </row>
    <row r="27" spans="1:10" x14ac:dyDescent="0.25">
      <c r="A27" s="254">
        <v>45045</v>
      </c>
      <c r="B27" s="256" t="s">
        <v>621</v>
      </c>
      <c r="C27" s="254">
        <f>VLOOKUP(B27,Orçamento!$C$7:$I$119,2,0)</f>
        <v>0</v>
      </c>
      <c r="D27" s="25"/>
      <c r="E27" s="23" t="str">
        <f>VLOOKUP(B27,Orçamento!$C$7:$I$119,4,0)</f>
        <v>kg</v>
      </c>
      <c r="F27" s="388">
        <f>SUMIFS(Orçamento!$G$7:$G$119,Orçamento!$C$7:$C$119,'Curva ABC'!B27)</f>
        <v>3595</v>
      </c>
      <c r="G27" s="50">
        <f>VLOOKUP(B27,Orçamento!$C$7:$I$119,7,0)</f>
        <v>14.13</v>
      </c>
      <c r="H27" s="263">
        <f>SUMIFS(Orçamento!$J$7:$J$119,Orçamento!$C$7:$C$119,B27)</f>
        <v>50797.35</v>
      </c>
      <c r="I27" s="265">
        <f t="shared" si="0"/>
        <v>1.236217382713543E-2</v>
      </c>
      <c r="J27" s="266">
        <f t="shared" si="1"/>
        <v>0.89165571232910346</v>
      </c>
    </row>
    <row r="28" spans="1:10" x14ac:dyDescent="0.25">
      <c r="A28" s="370" t="s">
        <v>702</v>
      </c>
      <c r="B28" s="371" t="s">
        <v>700</v>
      </c>
      <c r="C28" s="254">
        <f>VLOOKUP(B28,Orçamento!$C$7:$I$119,2,0)</f>
        <v>0</v>
      </c>
      <c r="D28" s="25"/>
      <c r="E28" s="23" t="str">
        <f>VLOOKUP(B28,Orçamento!$C$7:$I$119,4,0)</f>
        <v>un</v>
      </c>
      <c r="F28" s="388">
        <f>SUMIFS(Orçamento!$G$7:$G$119,Orçamento!$C$7:$C$119,'Curva ABC'!B28)</f>
        <v>2</v>
      </c>
      <c r="G28" s="50">
        <f>VLOOKUP(B28,Orçamento!$C$7:$I$119,7,0)</f>
        <v>24261.1</v>
      </c>
      <c r="H28" s="263">
        <f>SUMIFS(Orçamento!$J$7:$J$119,Orçamento!$C$7:$C$119,B28)</f>
        <v>48522.2</v>
      </c>
      <c r="I28" s="265">
        <f t="shared" si="0"/>
        <v>1.1808487467850797E-2</v>
      </c>
      <c r="J28" s="266">
        <f t="shared" si="1"/>
        <v>0.90346419979695425</v>
      </c>
    </row>
    <row r="29" spans="1:10" x14ac:dyDescent="0.25">
      <c r="A29" s="370">
        <v>40800</v>
      </c>
      <c r="B29" s="275" t="s">
        <v>745</v>
      </c>
      <c r="C29" s="254">
        <f>VLOOKUP(B29,Orçamento!$C$7:$I$119,2,0)</f>
        <v>0</v>
      </c>
      <c r="D29" s="25"/>
      <c r="E29" s="23" t="str">
        <f>VLOOKUP(B29,Orçamento!$C$7:$I$119,4,0)</f>
        <v>m</v>
      </c>
      <c r="F29" s="388">
        <f>SUMIFS(Orçamento!$G$7:$G$119,Orçamento!$C$7:$C$119,'Curva ABC'!B29)</f>
        <v>3306.12</v>
      </c>
      <c r="G29" s="50">
        <f>VLOOKUP(B29,Orçamento!$C$7:$I$119,7,0)</f>
        <v>18.91</v>
      </c>
      <c r="H29" s="263">
        <f>SUMIFS(Orçamento!$J$7:$J$119,Orçamento!$C$7:$C$119,B29)</f>
        <v>62518.720000000001</v>
      </c>
      <c r="I29" s="265">
        <f t="shared" si="0"/>
        <v>1.5214716596239929E-2</v>
      </c>
      <c r="J29" s="266">
        <f t="shared" si="1"/>
        <v>0.91867891639319421</v>
      </c>
    </row>
    <row r="30" spans="1:10" x14ac:dyDescent="0.25">
      <c r="A30" s="272">
        <v>40016</v>
      </c>
      <c r="B30" s="274" t="s">
        <v>635</v>
      </c>
      <c r="C30" s="254">
        <f>VLOOKUP(B30,Orçamento!$C$7:$I$119,2,0)</f>
        <v>0</v>
      </c>
      <c r="D30" s="25"/>
      <c r="E30" s="23" t="str">
        <f>VLOOKUP(B30,Orçamento!$C$7:$I$119,4,0)</f>
        <v>m³</v>
      </c>
      <c r="F30" s="388">
        <f>SUMIFS(Orçamento!$G$7:$G$119,Orçamento!$C$7:$C$119,'Curva ABC'!B30)</f>
        <v>5679.33</v>
      </c>
      <c r="G30" s="50">
        <f>VLOOKUP(B30,Orçamento!$C$7:$I$119,7,0)</f>
        <v>9.26</v>
      </c>
      <c r="H30" s="263">
        <f>SUMIFS(Orçamento!$J$7:$J$119,Orçamento!$C$7:$C$119,B30)</f>
        <v>52590.59</v>
      </c>
      <c r="I30" s="265">
        <f t="shared" si="0"/>
        <v>1.2798581328585256E-2</v>
      </c>
      <c r="J30" s="266">
        <f t="shared" si="1"/>
        <v>0.93147749772177946</v>
      </c>
    </row>
    <row r="31" spans="1:10" x14ac:dyDescent="0.25">
      <c r="A31" s="370" t="s">
        <v>710</v>
      </c>
      <c r="B31" s="275" t="s">
        <v>711</v>
      </c>
      <c r="C31" s="254">
        <f>VLOOKUP(B31,Orçamento!$C$7:$I$119,2,0)</f>
        <v>0</v>
      </c>
      <c r="D31" s="25"/>
      <c r="E31" s="23" t="str">
        <f>VLOOKUP(B31,Orçamento!$C$7:$I$119,4,0)</f>
        <v>m</v>
      </c>
      <c r="F31" s="388">
        <f>SUMIFS(Orçamento!$G$7:$G$119,Orçamento!$C$7:$C$119,'Curva ABC'!B31)</f>
        <v>14.04</v>
      </c>
      <c r="G31" s="50">
        <f>VLOOKUP(B31,Orçamento!$C$7:$I$119,7,0)</f>
        <v>3709.57</v>
      </c>
      <c r="H31" s="263">
        <f>SUMIFS(Orçamento!$J$7:$J$119,Orçamento!$C$7:$C$119,B31)</f>
        <v>52082.36</v>
      </c>
      <c r="I31" s="265">
        <f t="shared" si="0"/>
        <v>1.2674897167813779E-2</v>
      </c>
      <c r="J31" s="266">
        <f t="shared" si="1"/>
        <v>0.94415239488959324</v>
      </c>
    </row>
    <row r="32" spans="1:10" x14ac:dyDescent="0.25">
      <c r="A32" s="272">
        <v>3713605</v>
      </c>
      <c r="B32" s="275" t="s">
        <v>580</v>
      </c>
      <c r="C32" s="254">
        <f>VLOOKUP(B32,Orçamento!$C$7:$I$119,2,0)</f>
        <v>0</v>
      </c>
      <c r="D32" s="25"/>
      <c r="E32" s="23" t="str">
        <f>VLOOKUP(B32,Orçamento!$C$7:$I$119,4,0)</f>
        <v>m</v>
      </c>
      <c r="F32" s="388">
        <f>SUMIFS(Orçamento!$G$7:$G$119,Orçamento!$C$7:$C$119,'Curva ABC'!B32)</f>
        <v>64</v>
      </c>
      <c r="G32" s="50">
        <f>VLOOKUP(B32,Orçamento!$C$7:$I$119,7,0)</f>
        <v>670.07</v>
      </c>
      <c r="H32" s="263">
        <f>SUMIFS(Orçamento!$J$7:$J$119,Orçamento!$C$7:$C$119,B32)</f>
        <v>42884.480000000003</v>
      </c>
      <c r="I32" s="265">
        <f t="shared" si="0"/>
        <v>1.0436477419517216E-2</v>
      </c>
      <c r="J32" s="266">
        <f t="shared" si="1"/>
        <v>0.95458887230911049</v>
      </c>
    </row>
    <row r="33" spans="1:10" x14ac:dyDescent="0.25">
      <c r="A33" s="272">
        <v>40015</v>
      </c>
      <c r="B33" s="274" t="s">
        <v>636</v>
      </c>
      <c r="C33" s="254">
        <f>VLOOKUP(B33,Orçamento!$C$7:$I$119,2,0)</f>
        <v>0</v>
      </c>
      <c r="D33" s="25"/>
      <c r="E33" s="23" t="str">
        <f>VLOOKUP(B33,Orçamento!$C$7:$I$119,4,0)</f>
        <v>m³</v>
      </c>
      <c r="F33" s="388">
        <f>SUMIFS(Orçamento!$G$7:$G$119,Orçamento!$C$7:$C$119,'Curva ABC'!B33)</f>
        <v>4591.42</v>
      </c>
      <c r="G33" s="50">
        <f>VLOOKUP(B33,Orçamento!$C$7:$I$119,7,0)</f>
        <v>8</v>
      </c>
      <c r="H33" s="263">
        <f>SUMIFS(Orçamento!$J$7:$J$119,Orçamento!$C$7:$C$119,B33)</f>
        <v>36731.360000000001</v>
      </c>
      <c r="I33" s="265">
        <f t="shared" si="0"/>
        <v>8.9390383007595716E-3</v>
      </c>
      <c r="J33" s="266">
        <f t="shared" si="1"/>
        <v>0.96352791060987009</v>
      </c>
    </row>
    <row r="34" spans="1:10" x14ac:dyDescent="0.25">
      <c r="A34" s="272">
        <v>40001</v>
      </c>
      <c r="B34" s="178" t="s">
        <v>638</v>
      </c>
      <c r="C34" s="254">
        <f>VLOOKUP(B34,Orçamento!$C$7:$I$119,2,0)</f>
        <v>0</v>
      </c>
      <c r="D34" s="25"/>
      <c r="E34" s="23" t="str">
        <f>VLOOKUP(B34,Orçamento!$C$7:$I$119,4,0)</f>
        <v>m²</v>
      </c>
      <c r="F34" s="388">
        <f>SUMIFS(Orçamento!$G$7:$G$119,Orçamento!$C$7:$C$119,'Curva ABC'!B34)</f>
        <v>55572</v>
      </c>
      <c r="G34" s="50">
        <f>VLOOKUP(B34,Orçamento!$C$7:$I$119,7,0)</f>
        <v>0.6</v>
      </c>
      <c r="H34" s="263">
        <f>SUMIFS(Orçamento!$J$7:$J$119,Orçamento!$C$7:$C$119,B34)</f>
        <v>33343.199999999997</v>
      </c>
      <c r="I34" s="265">
        <f t="shared" si="0"/>
        <v>8.114486963452662E-3</v>
      </c>
      <c r="J34" s="266">
        <f t="shared" si="1"/>
        <v>0.97164239757332271</v>
      </c>
    </row>
    <row r="35" spans="1:10" x14ac:dyDescent="0.25">
      <c r="A35" s="272">
        <v>5213571</v>
      </c>
      <c r="B35" s="178" t="s">
        <v>490</v>
      </c>
      <c r="C35" s="254">
        <f>VLOOKUP(B35,Orçamento!$C$7:$I$119,2,0)</f>
        <v>0</v>
      </c>
      <c r="D35" s="25"/>
      <c r="E35" s="23" t="str">
        <f>VLOOKUP(B35,Orçamento!$C$7:$I$119,4,0)</f>
        <v>m²</v>
      </c>
      <c r="F35" s="388">
        <f>SUMIFS(Orçamento!$G$7:$G$119,Orçamento!$C$7:$C$119,'Curva ABC'!B35)</f>
        <v>26.32</v>
      </c>
      <c r="G35" s="50">
        <f>VLOOKUP(B35,Orçamento!$C$7:$I$119,7,0)</f>
        <v>529.79</v>
      </c>
      <c r="H35" s="263">
        <f>SUMIFS(Orçamento!$J$7:$J$119,Orçamento!$C$7:$C$119,B35)</f>
        <v>13944.07</v>
      </c>
      <c r="I35" s="265">
        <f t="shared" si="0"/>
        <v>3.3934647614047649E-3</v>
      </c>
      <c r="J35" s="266">
        <f t="shared" si="1"/>
        <v>0.9750358623347275</v>
      </c>
    </row>
    <row r="36" spans="1:10" x14ac:dyDescent="0.25">
      <c r="A36" s="401">
        <v>5213838</v>
      </c>
      <c r="B36" s="381" t="s">
        <v>764</v>
      </c>
      <c r="C36" s="254"/>
      <c r="D36" s="25"/>
      <c r="E36" s="23" t="str">
        <f>VLOOKUP(B36,Orçamento!$C$7:$I$119,4,0)</f>
        <v>unid</v>
      </c>
      <c r="F36" s="388">
        <f>SUMIFS(Orçamento!$G$7:$G$119,Orçamento!$C$7:$C$119,'Curva ABC'!B36)</f>
        <v>720</v>
      </c>
      <c r="G36" s="50">
        <f>VLOOKUP(B36,Orçamento!$C$7:$I$119,7,0)</f>
        <v>5.39</v>
      </c>
      <c r="H36" s="263">
        <f>SUMIFS(Orçamento!$J$7:$J$119,Orçamento!$C$7:$C$119,B36)</f>
        <v>3880.8</v>
      </c>
      <c r="I36" s="265">
        <f t="shared" si="0"/>
        <v>9.444414755562481E-4</v>
      </c>
      <c r="J36" s="266">
        <f t="shared" si="1"/>
        <v>0.97598030381028378</v>
      </c>
    </row>
    <row r="37" spans="1:10" x14ac:dyDescent="0.25">
      <c r="A37" s="272">
        <v>40895</v>
      </c>
      <c r="B37" s="274" t="s">
        <v>676</v>
      </c>
      <c r="C37" s="254">
        <f>VLOOKUP(B37,Orçamento!$C$7:$I$119,2,0)</f>
        <v>0</v>
      </c>
      <c r="D37" s="25"/>
      <c r="E37" s="23" t="str">
        <f>VLOOKUP(B37,Orçamento!$C$7:$I$119,4,0)</f>
        <v>m²</v>
      </c>
      <c r="F37" s="388">
        <f>SUMIFS(Orçamento!$G$7:$G$119,Orçamento!$C$7:$C$119,'Curva ABC'!B37)</f>
        <v>14787</v>
      </c>
      <c r="G37" s="50">
        <f>VLOOKUP(B37,Orçamento!$C$7:$I$119,7,0)</f>
        <v>2.2999999999999998</v>
      </c>
      <c r="H37" s="263">
        <f>SUMIFS(Orçamento!$J$7:$J$119,Orçamento!$C$7:$C$119,B37)</f>
        <v>34010.1</v>
      </c>
      <c r="I37" s="265">
        <f t="shared" si="0"/>
        <v>8.2767854637743644E-3</v>
      </c>
      <c r="J37" s="266">
        <f t="shared" si="1"/>
        <v>0.98425708927405819</v>
      </c>
    </row>
    <row r="38" spans="1:10" x14ac:dyDescent="0.25">
      <c r="A38" s="254">
        <v>40804</v>
      </c>
      <c r="B38" s="364" t="s">
        <v>744</v>
      </c>
      <c r="C38" s="254">
        <f>VLOOKUP(B38,Orçamento!$C$7:$I$119,2,0)</f>
        <v>0</v>
      </c>
      <c r="D38" s="25"/>
      <c r="E38" s="23" t="str">
        <f>VLOOKUP(B38,Orçamento!$C$7:$I$119,4,0)</f>
        <v>m</v>
      </c>
      <c r="F38" s="388">
        <f>SUMIFS(Orçamento!$G$7:$G$119,Orçamento!$C$7:$C$119,'Curva ABC'!B38)</f>
        <v>1543.86</v>
      </c>
      <c r="G38" s="50">
        <f>VLOOKUP(B38,Orçamento!$C$7:$I$119,7,0)</f>
        <v>5.84</v>
      </c>
      <c r="H38" s="263">
        <f>SUMIFS(Orçamento!$J$7:$J$119,Orçamento!$C$7:$C$119,B38)</f>
        <v>9016.14</v>
      </c>
      <c r="I38" s="265">
        <f t="shared" si="0"/>
        <v>2.1941910341738069E-3</v>
      </c>
      <c r="J38" s="266">
        <f t="shared" si="1"/>
        <v>0.98645128030823204</v>
      </c>
    </row>
    <row r="39" spans="1:10" x14ac:dyDescent="0.25">
      <c r="A39" s="254">
        <v>45235</v>
      </c>
      <c r="B39" s="276" t="s">
        <v>626</v>
      </c>
      <c r="C39" s="254">
        <f>VLOOKUP(B39,Orçamento!$C$7:$I$119,2,0)</f>
        <v>0</v>
      </c>
      <c r="D39" s="25"/>
      <c r="E39" s="23" t="str">
        <f>VLOOKUP(B39,Orçamento!$C$7:$I$119,4,0)</f>
        <v>Kg</v>
      </c>
      <c r="F39" s="388">
        <f>SUMIFS(Orçamento!$G$7:$G$119,Orçamento!$C$7:$C$119,'Curva ABC'!B39)</f>
        <v>168.96</v>
      </c>
      <c r="G39" s="50">
        <f>VLOOKUP(B39,Orçamento!$C$7:$I$119,7,0)</f>
        <v>56.01</v>
      </c>
      <c r="H39" s="263">
        <f>SUMIFS(Orçamento!$J$7:$J$119,Orçamento!$C$7:$C$119,B39)</f>
        <v>9463.44</v>
      </c>
      <c r="I39" s="265">
        <f t="shared" si="0"/>
        <v>2.3030471133369461E-3</v>
      </c>
      <c r="J39" s="266">
        <f t="shared" si="1"/>
        <v>0.98875432742156899</v>
      </c>
    </row>
    <row r="40" spans="1:10" x14ac:dyDescent="0.25">
      <c r="A40" s="401">
        <v>5213835</v>
      </c>
      <c r="B40" s="381" t="s">
        <v>762</v>
      </c>
      <c r="C40" s="254"/>
      <c r="D40" s="25"/>
      <c r="E40" s="23" t="str">
        <f>VLOOKUP(B40,Orçamento!$C$7:$I$119,4,0)</f>
        <v>unid.dia</v>
      </c>
      <c r="F40" s="388">
        <f>SUMIFS(Orçamento!$G$7:$G$119,Orçamento!$C$7:$C$119,'Curva ABC'!B40)</f>
        <v>9000</v>
      </c>
      <c r="G40" s="50">
        <f>VLOOKUP(B40,Orçamento!$C$7:$I$119,7,0)</f>
        <v>1</v>
      </c>
      <c r="H40" s="263">
        <f>SUMIFS(Orçamento!$J$7:$J$119,Orçamento!$C$7:$C$119,B40)</f>
        <v>9000</v>
      </c>
      <c r="I40" s="265">
        <f t="shared" si="0"/>
        <v>2.1902631622361967E-3</v>
      </c>
      <c r="J40" s="266">
        <f t="shared" si="1"/>
        <v>0.99094459058380524</v>
      </c>
    </row>
    <row r="41" spans="1:10" x14ac:dyDescent="0.25">
      <c r="A41" s="272">
        <v>40090</v>
      </c>
      <c r="B41" s="178" t="s">
        <v>637</v>
      </c>
      <c r="C41" s="254">
        <f>VLOOKUP(B41,Orçamento!$C$7:$I$119,2,0)</f>
        <v>0</v>
      </c>
      <c r="D41" s="25"/>
      <c r="E41" s="23" t="str">
        <f>VLOOKUP(B41,Orçamento!$C$7:$I$119,4,0)</f>
        <v>m³</v>
      </c>
      <c r="F41" s="388">
        <f>SUMIFS(Orçamento!$G$7:$G$119,Orçamento!$C$7:$C$119,'Curva ABC'!B41)</f>
        <v>3222.5</v>
      </c>
      <c r="G41" s="50">
        <f>VLOOKUP(B41,Orçamento!$C$7:$I$119,7,0)</f>
        <v>2.19</v>
      </c>
      <c r="H41" s="263">
        <f>SUMIFS(Orçamento!$J$7:$J$119,Orçamento!$C$7:$C$119,B41)</f>
        <v>7057.27</v>
      </c>
      <c r="I41" s="265">
        <f t="shared" si="0"/>
        <v>1.7174753896616274E-3</v>
      </c>
      <c r="J41" s="266">
        <f t="shared" si="1"/>
        <v>0.99266206597346685</v>
      </c>
    </row>
    <row r="42" spans="1:10" ht="20.399999999999999" x14ac:dyDescent="0.25">
      <c r="A42" s="401">
        <v>5216111</v>
      </c>
      <c r="B42" s="381" t="s">
        <v>767</v>
      </c>
      <c r="C42" s="254"/>
      <c r="D42" s="25"/>
      <c r="E42" s="23" t="str">
        <f>VLOOKUP(B42,Orçamento!$C$7:$I$119,4,0)</f>
        <v>unid</v>
      </c>
      <c r="F42" s="388">
        <f>SUMIFS(Orçamento!$G$7:$G$119,Orçamento!$C$7:$C$119,'Curva ABC'!B42)</f>
        <v>45</v>
      </c>
      <c r="G42" s="50">
        <f>VLOOKUP(B42,Orçamento!$C$7:$I$119,7,0)</f>
        <v>132.87</v>
      </c>
      <c r="H42" s="263">
        <f>SUMIFS(Orçamento!$J$7:$J$119,Orçamento!$C$7:$C$119,B42)</f>
        <v>5979.15</v>
      </c>
      <c r="I42" s="265">
        <f t="shared" si="0"/>
        <v>1.4551013318316172E-3</v>
      </c>
      <c r="J42" s="266">
        <f t="shared" si="1"/>
        <v>0.99411716730529842</v>
      </c>
    </row>
    <row r="43" spans="1:10" x14ac:dyDescent="0.25">
      <c r="A43" s="370" t="s">
        <v>708</v>
      </c>
      <c r="B43" s="371" t="s">
        <v>709</v>
      </c>
      <c r="C43" s="254">
        <f>VLOOKUP(B43,Orçamento!$C$7:$I$119,2,0)</f>
        <v>0</v>
      </c>
      <c r="D43" s="25"/>
      <c r="E43" s="23" t="str">
        <f>VLOOKUP(B43,Orçamento!$C$7:$I$119,4,0)</f>
        <v>un</v>
      </c>
      <c r="F43" s="388">
        <f>SUMIFS(Orçamento!$G$7:$G$119,Orçamento!$C$7:$C$119,'Curva ABC'!B43)</f>
        <v>2</v>
      </c>
      <c r="G43" s="50">
        <f>VLOOKUP(B43,Orçamento!$C$7:$I$119,7,0)</f>
        <v>2707.27</v>
      </c>
      <c r="H43" s="263">
        <f>SUMIFS(Orçamento!$J$7:$J$119,Orçamento!$C$7:$C$119,B43)</f>
        <v>5414.54</v>
      </c>
      <c r="I43" s="265">
        <f t="shared" si="0"/>
        <v>1.3176963891615974E-3</v>
      </c>
      <c r="J43" s="266">
        <f t="shared" si="1"/>
        <v>0.99543486369445999</v>
      </c>
    </row>
    <row r="44" spans="1:10" x14ac:dyDescent="0.25">
      <c r="A44" s="383">
        <v>3713690</v>
      </c>
      <c r="B44" s="380" t="s">
        <v>581</v>
      </c>
      <c r="C44" s="254">
        <f>VLOOKUP(B44,Orçamento!$C$7:$I$119,2,0)</f>
        <v>0</v>
      </c>
      <c r="D44" s="25"/>
      <c r="E44" s="23" t="str">
        <f>VLOOKUP(B44,Orçamento!$C$7:$I$119,4,0)</f>
        <v>un</v>
      </c>
      <c r="F44" s="388">
        <f>SUMIFS(Orçamento!$G$7:$G$119,Orçamento!$C$7:$C$119,'Curva ABC'!B44)</f>
        <v>4</v>
      </c>
      <c r="G44" s="50">
        <f>VLOOKUP(B44,Orçamento!$C$7:$I$119,7,0)</f>
        <v>659.5</v>
      </c>
      <c r="H44" s="263">
        <f>SUMIFS(Orçamento!$J$7:$J$119,Orçamento!$C$7:$C$119,B44)</f>
        <v>2638</v>
      </c>
      <c r="I44" s="265">
        <f t="shared" si="0"/>
        <v>6.4199046910878746E-4</v>
      </c>
      <c r="J44" s="266">
        <f t="shared" si="1"/>
        <v>0.99607685416356873</v>
      </c>
    </row>
    <row r="45" spans="1:10" x14ac:dyDescent="0.25">
      <c r="A45" s="384">
        <v>45050</v>
      </c>
      <c r="B45" s="382" t="s">
        <v>619</v>
      </c>
      <c r="C45" s="254">
        <f>VLOOKUP(B45,Orçamento!$C$7:$I$119,2,0)</f>
        <v>0</v>
      </c>
      <c r="D45" s="25"/>
      <c r="E45" s="23" t="str">
        <f>VLOOKUP(B45,Orçamento!$C$7:$I$119,4,0)</f>
        <v>m³</v>
      </c>
      <c r="F45" s="388">
        <f>SUMIFS(Orçamento!$G$7:$G$119,Orçamento!$C$7:$C$119,'Curva ABC'!B45)</f>
        <v>3.89</v>
      </c>
      <c r="G45" s="50">
        <f>VLOOKUP(B45,Orçamento!$C$7:$I$119,7,0)</f>
        <v>523.07000000000005</v>
      </c>
      <c r="H45" s="263">
        <f>SUMIFS(Orçamento!$J$7:$J$119,Orçamento!$C$7:$C$119,B45)</f>
        <v>2034.74</v>
      </c>
      <c r="I45" s="265">
        <f t="shared" si="0"/>
        <v>4.9517956296983101E-4</v>
      </c>
      <c r="J45" s="266">
        <f t="shared" si="1"/>
        <v>0.99657203372653858</v>
      </c>
    </row>
    <row r="46" spans="1:10" x14ac:dyDescent="0.25">
      <c r="A46" s="384">
        <v>45020</v>
      </c>
      <c r="B46" s="382" t="s">
        <v>618</v>
      </c>
      <c r="C46" s="254">
        <f>VLOOKUP(B46,Orçamento!$C$7:$I$119,2,0)</f>
        <v>0</v>
      </c>
      <c r="D46" s="25"/>
      <c r="E46" s="23" t="str">
        <f>VLOOKUP(B46,Orçamento!$C$7:$I$119,4,0)</f>
        <v>m³</v>
      </c>
      <c r="F46" s="388">
        <f>SUMIFS(Orçamento!$G$7:$G$119,Orçamento!$C$7:$C$119,'Curva ABC'!B46)</f>
        <v>278.18</v>
      </c>
      <c r="G46" s="50">
        <f>VLOOKUP(B46,Orçamento!$C$7:$I$119,7,0)</f>
        <v>8.23</v>
      </c>
      <c r="H46" s="263">
        <f>SUMIFS(Orçamento!$J$7:$J$119,Orçamento!$C$7:$C$119,B46)</f>
        <v>2289.41</v>
      </c>
      <c r="I46" s="265">
        <f t="shared" si="0"/>
        <v>5.5715670958390786E-4</v>
      </c>
      <c r="J46" s="266">
        <f t="shared" si="1"/>
        <v>0.99712919043612247</v>
      </c>
    </row>
    <row r="47" spans="1:10" x14ac:dyDescent="0.25">
      <c r="A47" s="402">
        <v>40018</v>
      </c>
      <c r="B47" s="404" t="s">
        <v>680</v>
      </c>
      <c r="C47" s="254">
        <f>VLOOKUP(B47,Orçamento!$C$7:$I$119,2,0)</f>
        <v>0</v>
      </c>
      <c r="D47" s="25"/>
      <c r="E47" s="23" t="str">
        <f>VLOOKUP(B47,Orçamento!$C$7:$I$119,4,0)</f>
        <v>m³</v>
      </c>
      <c r="F47" s="388">
        <f>SUMIFS(Orçamento!$G$7:$G$119,Orçamento!$C$7:$C$119,'Curva ABC'!B47)</f>
        <v>204.95</v>
      </c>
      <c r="G47" s="50">
        <f>VLOOKUP(B47,Orçamento!$C$7:$I$119,7,0)</f>
        <v>11.02</v>
      </c>
      <c r="H47" s="263">
        <f>SUMIFS(Orçamento!$J$7:$J$119,Orçamento!$C$7:$C$119,B47)</f>
        <v>2258.54</v>
      </c>
      <c r="I47" s="265">
        <f t="shared" si="0"/>
        <v>5.4964410693743781E-4</v>
      </c>
      <c r="J47" s="266">
        <f t="shared" si="1"/>
        <v>0.99767883454305994</v>
      </c>
    </row>
    <row r="48" spans="1:10" x14ac:dyDescent="0.25">
      <c r="A48" s="254">
        <v>42440</v>
      </c>
      <c r="B48" s="277" t="s">
        <v>772</v>
      </c>
      <c r="C48" s="254">
        <f>VLOOKUP(B48,Orçamento!$C$7:$I$119,2,0)</f>
        <v>0</v>
      </c>
      <c r="D48" s="25"/>
      <c r="E48" s="23" t="str">
        <f>VLOOKUP(B48,Orçamento!$C$7:$I$119,4,0)</f>
        <v>m²</v>
      </c>
      <c r="F48" s="388">
        <f>SUMIFS(Orçamento!$G$7:$G$119,Orçamento!$C$7:$C$119,'Curva ABC'!B48)</f>
        <v>520</v>
      </c>
      <c r="G48" s="50">
        <f>VLOOKUP(B48,Orçamento!$C$7:$I$119,7,0)</f>
        <v>7.92</v>
      </c>
      <c r="H48" s="263">
        <f>SUMIFS(Orçamento!$J$7:$J$119,Orçamento!$C$7:$C$119,B48)</f>
        <v>4118.3999999999996</v>
      </c>
      <c r="I48" s="265">
        <f t="shared" si="0"/>
        <v>1.0022644230392836E-3</v>
      </c>
      <c r="J48" s="266">
        <f t="shared" si="1"/>
        <v>0.99868109896609925</v>
      </c>
    </row>
    <row r="49" spans="1:10" x14ac:dyDescent="0.25">
      <c r="A49" s="254">
        <v>2306248</v>
      </c>
      <c r="B49" s="256" t="s">
        <v>714</v>
      </c>
      <c r="C49" s="254">
        <f>VLOOKUP(B49,Orçamento!$C$7:$I$119,2,0)</f>
        <v>0</v>
      </c>
      <c r="D49" s="25"/>
      <c r="E49" s="23" t="str">
        <f>VLOOKUP(B49,Orçamento!$C$7:$I$119,4,0)</f>
        <v>m³</v>
      </c>
      <c r="F49" s="388">
        <f>SUMIFS(Orçamento!$G$7:$G$119,Orçamento!$C$7:$C$119,'Curva ABC'!B49)</f>
        <v>2.9399999999999995</v>
      </c>
      <c r="G49" s="50">
        <f>VLOOKUP(B49,Orçamento!$C$7:$I$119,7,0)</f>
        <v>619.58000000000004</v>
      </c>
      <c r="H49" s="263">
        <f>SUMIFS(Orçamento!$J$7:$J$119,Orçamento!$C$7:$C$119,B49)</f>
        <v>1821.56</v>
      </c>
      <c r="I49" s="265">
        <f t="shared" si="0"/>
        <v>4.4329952953366293E-4</v>
      </c>
      <c r="J49" s="266">
        <f t="shared" si="1"/>
        <v>0.99912439849563295</v>
      </c>
    </row>
    <row r="50" spans="1:10" x14ac:dyDescent="0.25">
      <c r="A50" s="254">
        <v>2306017</v>
      </c>
      <c r="B50" s="364" t="s">
        <v>678</v>
      </c>
      <c r="C50" s="254">
        <f>VLOOKUP(B50,Orçamento!$C$7:$I$119,2,0)</f>
        <v>0</v>
      </c>
      <c r="D50" s="25"/>
      <c r="E50" s="23" t="str">
        <f>VLOOKUP(B50,Orçamento!$C$7:$I$119,4,0)</f>
        <v>m</v>
      </c>
      <c r="F50" s="388">
        <f>SUMIFS(Orçamento!$G$7:$G$119,Orçamento!$C$7:$C$119,'Curva ABC'!B50)</f>
        <v>33.599999999999994</v>
      </c>
      <c r="G50" s="50">
        <f>VLOOKUP(B50,Orçamento!$C$7:$I$119,7,0)</f>
        <v>49.64</v>
      </c>
      <c r="H50" s="263">
        <f>SUMIFS(Orçamento!$J$7:$J$119,Orçamento!$C$7:$C$119,B50)</f>
        <v>1667.9</v>
      </c>
      <c r="I50" s="265">
        <f t="shared" si="0"/>
        <v>4.0590443647708365E-4</v>
      </c>
      <c r="J50" s="266">
        <f t="shared" si="1"/>
        <v>0.99953030293210998</v>
      </c>
    </row>
    <row r="51" spans="1:10" x14ac:dyDescent="0.25">
      <c r="A51" s="401">
        <v>5213387</v>
      </c>
      <c r="B51" s="400" t="s">
        <v>765</v>
      </c>
      <c r="C51" s="254"/>
      <c r="D51" s="25"/>
      <c r="E51" s="23" t="str">
        <f>VLOOKUP(B51,Orçamento!$C$7:$I$119,4,0)</f>
        <v>unid</v>
      </c>
      <c r="F51" s="388">
        <f>SUMIFS(Orçamento!$G$7:$G$119,Orçamento!$C$7:$C$119,'Curva ABC'!B51)</f>
        <v>1</v>
      </c>
      <c r="G51" s="50">
        <f>VLOOKUP(B51,Orçamento!$C$7:$I$119,7,0)</f>
        <v>921.28</v>
      </c>
      <c r="H51" s="263">
        <f>SUMIFS(Orçamento!$J$7:$J$119,Orçamento!$C$7:$C$119,B51)</f>
        <v>921.28</v>
      </c>
      <c r="I51" s="265">
        <f t="shared" si="0"/>
        <v>2.2420507178944036E-4</v>
      </c>
      <c r="J51" s="266">
        <f t="shared" si="1"/>
        <v>0.99975450800389942</v>
      </c>
    </row>
    <row r="52" spans="1:10" x14ac:dyDescent="0.25">
      <c r="A52" s="401">
        <v>5213848</v>
      </c>
      <c r="B52" s="381" t="s">
        <v>763</v>
      </c>
      <c r="C52" s="254"/>
      <c r="D52" s="25"/>
      <c r="E52" s="23" t="str">
        <f>VLOOKUP(B52,Orçamento!$C$7:$I$119,4,0)</f>
        <v>unid</v>
      </c>
      <c r="F52" s="388">
        <f>SUMIFS(Orçamento!$G$7:$G$119,Orçamento!$C$7:$C$119,'Curva ABC'!B52)</f>
        <v>600</v>
      </c>
      <c r="G52" s="50">
        <f>VLOOKUP(B52,Orçamento!$C$7:$I$119,7,0)</f>
        <v>1.3</v>
      </c>
      <c r="H52" s="263">
        <f>SUMIFS(Orçamento!$J$7:$J$119,Orçamento!$C$7:$C$119,B52)</f>
        <v>780</v>
      </c>
      <c r="I52" s="265">
        <f t="shared" si="0"/>
        <v>1.8982280739380372E-4</v>
      </c>
      <c r="J52" s="266">
        <f t="shared" si="1"/>
        <v>0.99994433081129319</v>
      </c>
    </row>
    <row r="53" spans="1:10" x14ac:dyDescent="0.25">
      <c r="A53" s="254">
        <v>45230</v>
      </c>
      <c r="B53" s="277" t="s">
        <v>632</v>
      </c>
      <c r="C53" s="254">
        <f>VLOOKUP(B53,Orçamento!$C$7:$I$119,2,0)</f>
        <v>0</v>
      </c>
      <c r="D53" s="25"/>
      <c r="E53" s="23" t="str">
        <f>VLOOKUP(B53,Orçamento!$C$7:$I$119,4,0)</f>
        <v>un</v>
      </c>
      <c r="F53" s="388">
        <f>SUMIFS(Orçamento!$G$7:$G$119,Orçamento!$C$7:$C$119,'Curva ABC'!B53)</f>
        <v>25</v>
      </c>
      <c r="G53" s="50">
        <f>VLOOKUP(B53,Orçamento!$C$7:$I$119,7,0)</f>
        <v>9.15</v>
      </c>
      <c r="H53" s="263">
        <f>SUMIFS(Orçamento!$J$7:$J$119,Orçamento!$C$7:$C$119,B53)</f>
        <v>228.75</v>
      </c>
      <c r="I53" s="265">
        <f t="shared" si="0"/>
        <v>5.5669188706836668E-5</v>
      </c>
      <c r="J53" s="266">
        <f t="shared" si="1"/>
        <v>1</v>
      </c>
    </row>
    <row r="54" spans="1:10" x14ac:dyDescent="0.25">
      <c r="A54" s="324"/>
      <c r="B54" s="325"/>
      <c r="C54" s="326"/>
      <c r="D54" s="327"/>
      <c r="E54" s="328"/>
      <c r="F54" s="329"/>
      <c r="G54" s="330"/>
      <c r="H54" s="331"/>
      <c r="I54" s="332"/>
      <c r="J54" s="333"/>
    </row>
    <row r="55" spans="1:10" x14ac:dyDescent="0.25">
      <c r="A55" s="60"/>
      <c r="B55" s="61"/>
      <c r="C55" s="62" t="s">
        <v>279</v>
      </c>
      <c r="D55" s="63"/>
      <c r="E55" s="63"/>
      <c r="F55" s="63"/>
      <c r="G55" s="63"/>
      <c r="H55" s="264">
        <f>SUM(H7:H53)</f>
        <v>4109095.2700000005</v>
      </c>
      <c r="I55" s="63"/>
      <c r="J55" s="64"/>
    </row>
    <row r="56" spans="1:10" x14ac:dyDescent="0.25">
      <c r="A56" s="66"/>
      <c r="H56" s="36"/>
    </row>
    <row r="57" spans="1:10" x14ac:dyDescent="0.25">
      <c r="A57" s="66"/>
      <c r="H57" s="36"/>
    </row>
    <row r="58" spans="1:10" x14ac:dyDescent="0.25">
      <c r="A58" s="66"/>
    </row>
    <row r="59" spans="1:10" x14ac:dyDescent="0.25">
      <c r="A59" s="66"/>
    </row>
    <row r="60" spans="1:10" x14ac:dyDescent="0.25">
      <c r="A60" s="66"/>
    </row>
    <row r="61" spans="1:10" x14ac:dyDescent="0.25">
      <c r="A61" s="66"/>
    </row>
    <row r="62" spans="1:10" x14ac:dyDescent="0.25">
      <c r="A62" s="66"/>
    </row>
    <row r="63" spans="1:10" x14ac:dyDescent="0.25">
      <c r="A63" s="66"/>
    </row>
    <row r="64" spans="1:10" x14ac:dyDescent="0.25">
      <c r="A64" s="66"/>
    </row>
    <row r="65" spans="1:1" x14ac:dyDescent="0.25">
      <c r="A65" s="66"/>
    </row>
    <row r="66" spans="1:1" x14ac:dyDescent="0.25">
      <c r="A66" s="66"/>
    </row>
    <row r="67" spans="1:1" x14ac:dyDescent="0.25">
      <c r="A67" s="66"/>
    </row>
    <row r="68" spans="1:1" x14ac:dyDescent="0.25">
      <c r="A68" s="66"/>
    </row>
    <row r="69" spans="1:1" x14ac:dyDescent="0.25">
      <c r="A69" s="66"/>
    </row>
    <row r="70" spans="1:1" x14ac:dyDescent="0.25">
      <c r="A70" s="66"/>
    </row>
    <row r="71" spans="1:1" x14ac:dyDescent="0.25">
      <c r="A71" s="66"/>
    </row>
  </sheetData>
  <autoFilter ref="A5:J50" xr:uid="{00000000-0009-0000-0000-000003000000}">
    <sortState xmlns:xlrd2="http://schemas.microsoft.com/office/spreadsheetml/2017/richdata2" ref="A8:J53">
      <sortCondition descending="1" ref="H5:H50"/>
    </sortState>
  </autoFilter>
  <dataConsolidate/>
  <mergeCells count="17">
    <mergeCell ref="A4:B4"/>
    <mergeCell ref="F5:F6"/>
    <mergeCell ref="G5:G6"/>
    <mergeCell ref="H5:H6"/>
    <mergeCell ref="J5:J6"/>
    <mergeCell ref="I5:I6"/>
    <mergeCell ref="A5:A6"/>
    <mergeCell ref="B5:B6"/>
    <mergeCell ref="C5:C6"/>
    <mergeCell ref="D5:D6"/>
    <mergeCell ref="E5:E6"/>
    <mergeCell ref="F4:J4"/>
    <mergeCell ref="C1:E1"/>
    <mergeCell ref="F1:J1"/>
    <mergeCell ref="C2:E2"/>
    <mergeCell ref="F2:J2"/>
    <mergeCell ref="F3:J3"/>
  </mergeCells>
  <conditionalFormatting sqref="C7:C54">
    <cfRule type="cellIs" dxfId="0" priority="1" operator="equal">
      <formula>0</formula>
    </cfRule>
  </conditionalFormatting>
  <printOptions horizontalCentered="1"/>
  <pageMargins left="0.11811023622047245" right="0.11811023622047245" top="0.51181102362204722" bottom="0.31496062992125984" header="0.27559055118110237" footer="0.27559055118110237"/>
  <pageSetup paperSize="9" scale="87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0070C0"/>
  </sheetPr>
  <dimension ref="A1:I408"/>
  <sheetViews>
    <sheetView view="pageBreakPreview" topLeftCell="A349" zoomScale="70" zoomScaleNormal="85" zoomScaleSheetLayoutView="70" workbookViewId="0">
      <selection activeCell="M277" sqref="M277"/>
    </sheetView>
  </sheetViews>
  <sheetFormatPr defaultRowHeight="14.4" x14ac:dyDescent="0.3"/>
  <cols>
    <col min="1" max="1" width="23.6640625" customWidth="1"/>
    <col min="2" max="2" width="59" bestFit="1" customWidth="1"/>
    <col min="3" max="3" width="14" bestFit="1" customWidth="1"/>
    <col min="4" max="4" width="15.33203125" bestFit="1" customWidth="1"/>
    <col min="5" max="5" width="14.44140625" bestFit="1" customWidth="1"/>
    <col min="6" max="6" width="17.88671875" bestFit="1" customWidth="1"/>
    <col min="7" max="7" width="24.33203125" bestFit="1" customWidth="1"/>
    <col min="8" max="8" width="40.6640625" bestFit="1" customWidth="1"/>
    <col min="9" max="9" width="25.88671875" bestFit="1" customWidth="1"/>
  </cols>
  <sheetData>
    <row r="1" spans="1:9" x14ac:dyDescent="0.3">
      <c r="A1" s="228"/>
      <c r="B1" s="228"/>
      <c r="C1" s="228"/>
      <c r="D1" s="228"/>
      <c r="E1" s="228"/>
      <c r="F1" s="228"/>
      <c r="G1" s="228"/>
      <c r="H1" s="228"/>
      <c r="I1" s="228"/>
    </row>
    <row r="2" spans="1:9" ht="18" x14ac:dyDescent="0.35">
      <c r="A2" s="234" t="s">
        <v>185</v>
      </c>
      <c r="B2" s="235"/>
      <c r="C2" s="235"/>
      <c r="D2" s="234"/>
      <c r="E2" s="235"/>
      <c r="F2" s="236"/>
      <c r="G2" s="234"/>
      <c r="H2" s="235"/>
      <c r="I2" s="235"/>
    </row>
    <row r="3" spans="1:9" ht="15.6" x14ac:dyDescent="0.3">
      <c r="A3" s="322" t="s">
        <v>0</v>
      </c>
      <c r="B3" s="322"/>
      <c r="C3" s="204"/>
      <c r="D3" s="247" t="s">
        <v>7826</v>
      </c>
      <c r="E3" s="204"/>
      <c r="F3" s="204"/>
      <c r="G3" s="205" t="s">
        <v>1</v>
      </c>
      <c r="H3" s="200">
        <v>0.15457000000000001</v>
      </c>
      <c r="I3" s="203" t="s">
        <v>2</v>
      </c>
    </row>
    <row r="4" spans="1:9" ht="31.2" x14ac:dyDescent="0.3">
      <c r="A4" s="271">
        <v>2306248</v>
      </c>
      <c r="B4" s="271" t="s">
        <v>714</v>
      </c>
      <c r="C4" s="237" t="str">
        <f>I3</f>
        <v>m³</v>
      </c>
      <c r="D4" s="238">
        <f>I29</f>
        <v>513.75</v>
      </c>
      <c r="E4" s="206"/>
      <c r="F4" s="206"/>
      <c r="G4" s="206"/>
      <c r="H4" s="207"/>
      <c r="I4" s="207" t="s">
        <v>4</v>
      </c>
    </row>
    <row r="5" spans="1:9" ht="15.6" x14ac:dyDescent="0.3">
      <c r="A5" s="204"/>
      <c r="B5" s="204"/>
      <c r="C5" s="204"/>
      <c r="D5" s="634" t="s">
        <v>5</v>
      </c>
      <c r="E5" s="635"/>
      <c r="F5" s="634" t="s">
        <v>6</v>
      </c>
      <c r="G5" s="635"/>
      <c r="H5" s="204"/>
      <c r="I5" s="208" t="s">
        <v>7</v>
      </c>
    </row>
    <row r="6" spans="1:9" ht="15.6" x14ac:dyDescent="0.3">
      <c r="A6" s="209" t="s">
        <v>8</v>
      </c>
      <c r="B6" s="206"/>
      <c r="C6" s="210" t="s">
        <v>9</v>
      </c>
      <c r="D6" s="210" t="s">
        <v>10</v>
      </c>
      <c r="E6" s="210" t="s">
        <v>11</v>
      </c>
      <c r="F6" s="210" t="s">
        <v>12</v>
      </c>
      <c r="G6" s="210" t="s">
        <v>13</v>
      </c>
      <c r="H6" s="206"/>
      <c r="I6" s="210" t="s">
        <v>14</v>
      </c>
    </row>
    <row r="7" spans="1:9" x14ac:dyDescent="0.3">
      <c r="A7" s="211" t="s">
        <v>715</v>
      </c>
      <c r="B7" s="253" t="s">
        <v>717</v>
      </c>
      <c r="C7" s="243">
        <v>1</v>
      </c>
      <c r="D7" s="244">
        <v>1</v>
      </c>
      <c r="E7" s="244" t="s">
        <v>19</v>
      </c>
      <c r="F7" s="1">
        <f>VLOOKUP(A7,Equipamento!$A$8:$E$81,4,0)</f>
        <v>27.4864</v>
      </c>
      <c r="G7" s="1">
        <f>VLOOKUP(A7,Equipamento!$A$8:$E$81,5,0)</f>
        <v>8.2027000000000001</v>
      </c>
      <c r="I7" s="229">
        <f t="shared" ref="I7:I9" si="0">ROUND(C7*D7*F7+C7*E7*G7,4)</f>
        <v>27.4864</v>
      </c>
    </row>
    <row r="8" spans="1:9" ht="27.6" x14ac:dyDescent="0.3">
      <c r="A8" s="211" t="s">
        <v>716</v>
      </c>
      <c r="B8" s="253" t="s">
        <v>718</v>
      </c>
      <c r="C8" s="243">
        <v>1</v>
      </c>
      <c r="D8" s="244">
        <v>1</v>
      </c>
      <c r="E8" s="244">
        <v>0</v>
      </c>
      <c r="F8" s="1">
        <f>VLOOKUP(A8,Equipamento!$A$8:$E$81,4,0)</f>
        <v>30.875800000000002</v>
      </c>
      <c r="G8" s="1">
        <f>VLOOKUP(A8,Equipamento!$A$8:$E$81,5,0)</f>
        <v>28.765899999999998</v>
      </c>
      <c r="I8" s="229">
        <f t="shared" si="0"/>
        <v>30.875800000000002</v>
      </c>
    </row>
    <row r="9" spans="1:9" x14ac:dyDescent="0.3">
      <c r="A9" s="211" t="s">
        <v>20</v>
      </c>
      <c r="B9" s="253" t="s">
        <v>21</v>
      </c>
      <c r="C9" s="243">
        <v>0.13664999999999999</v>
      </c>
      <c r="D9" s="244">
        <v>1</v>
      </c>
      <c r="E9" s="244">
        <v>0</v>
      </c>
      <c r="F9" s="1">
        <f>VLOOKUP(A9,Equipamento!$A$8:$E$81,4,0)</f>
        <v>0.70920000000000005</v>
      </c>
      <c r="G9" s="1">
        <f>VLOOKUP(A9,Equipamento!$A$8:$E$81,5,0)</f>
        <v>0.48209999999999997</v>
      </c>
      <c r="I9" s="229">
        <f t="shared" si="0"/>
        <v>9.69E-2</v>
      </c>
    </row>
    <row r="10" spans="1:9" x14ac:dyDescent="0.3">
      <c r="A10" s="212"/>
      <c r="B10" s="212"/>
      <c r="C10" s="248"/>
      <c r="D10" s="212"/>
      <c r="E10" s="212"/>
      <c r="F10" s="212"/>
      <c r="G10" s="212"/>
      <c r="H10" s="213" t="s">
        <v>24</v>
      </c>
      <c r="I10" s="230">
        <f>SUM(I7:I9)</f>
        <v>58.459099999999999</v>
      </c>
    </row>
    <row r="11" spans="1:9" x14ac:dyDescent="0.3">
      <c r="A11" s="214" t="s">
        <v>25</v>
      </c>
      <c r="B11" s="215"/>
      <c r="C11" s="249" t="s">
        <v>9</v>
      </c>
      <c r="D11" s="216" t="s">
        <v>26</v>
      </c>
      <c r="E11" s="215"/>
      <c r="F11" s="216" t="s">
        <v>27</v>
      </c>
      <c r="G11" s="215"/>
      <c r="H11" s="215"/>
      <c r="I11" s="217" t="s">
        <v>28</v>
      </c>
    </row>
    <row r="12" spans="1:9" x14ac:dyDescent="0.3">
      <c r="A12" s="211" t="s">
        <v>32</v>
      </c>
      <c r="B12" s="253" t="s">
        <v>33</v>
      </c>
      <c r="C12" s="243">
        <v>0.23150000000000001</v>
      </c>
      <c r="D12" s="211" t="s">
        <v>31</v>
      </c>
      <c r="F12" s="1">
        <f>VLOOKUP(A12,'Mão de obra'!$A$3:$E$33,5,0)</f>
        <v>20.383600000000001</v>
      </c>
      <c r="I12" s="229">
        <f t="shared" ref="I12" si="1">ROUND(C12*F12,4)</f>
        <v>4.7187999999999999</v>
      </c>
    </row>
    <row r="13" spans="1:9" x14ac:dyDescent="0.3">
      <c r="C13" s="250"/>
      <c r="H13" s="218" t="s">
        <v>34</v>
      </c>
      <c r="I13" s="231">
        <f>SUM(I12:I12)</f>
        <v>4.7187999999999999</v>
      </c>
    </row>
    <row r="14" spans="1:9" x14ac:dyDescent="0.3">
      <c r="A14" s="212"/>
      <c r="B14" s="212"/>
      <c r="C14" s="248"/>
      <c r="D14" s="212"/>
      <c r="E14" s="212"/>
      <c r="F14" s="212"/>
      <c r="G14" s="212"/>
      <c r="H14" s="213" t="s">
        <v>35</v>
      </c>
      <c r="I14" s="230">
        <f>I13+I10</f>
        <v>63.177900000000001</v>
      </c>
    </row>
    <row r="15" spans="1:9" x14ac:dyDescent="0.3">
      <c r="C15" s="250"/>
      <c r="H15" s="218" t="s">
        <v>36</v>
      </c>
      <c r="I15" s="218">
        <f>ROUND(I14/H3,4)</f>
        <v>408.73329999999999</v>
      </c>
    </row>
    <row r="16" spans="1:9" x14ac:dyDescent="0.3">
      <c r="C16" s="250"/>
      <c r="H16" s="218" t="s">
        <v>37</v>
      </c>
      <c r="I16" s="218">
        <v>0</v>
      </c>
    </row>
    <row r="17" spans="1:9" x14ac:dyDescent="0.3">
      <c r="A17" s="212"/>
      <c r="B17" s="212"/>
      <c r="C17" s="248"/>
      <c r="D17" s="212"/>
      <c r="E17" s="212"/>
      <c r="F17" s="212"/>
      <c r="G17" s="212"/>
      <c r="H17" s="213" t="s">
        <v>38</v>
      </c>
      <c r="I17" s="213">
        <v>0</v>
      </c>
    </row>
    <row r="18" spans="1:9" x14ac:dyDescent="0.3">
      <c r="A18" s="214" t="s">
        <v>39</v>
      </c>
      <c r="B18" s="215"/>
      <c r="C18" s="249" t="s">
        <v>9</v>
      </c>
      <c r="D18" s="216" t="s">
        <v>26</v>
      </c>
      <c r="E18" s="215"/>
      <c r="F18" s="216" t="s">
        <v>40</v>
      </c>
      <c r="G18" s="215"/>
      <c r="H18" s="215"/>
      <c r="I18" s="217" t="s">
        <v>41</v>
      </c>
    </row>
    <row r="19" spans="1:9" x14ac:dyDescent="0.3">
      <c r="A19" s="211" t="s">
        <v>719</v>
      </c>
      <c r="B19" s="253" t="s">
        <v>720</v>
      </c>
      <c r="C19" s="243">
        <v>0.17799999999999999</v>
      </c>
      <c r="D19" s="211" t="s">
        <v>110</v>
      </c>
      <c r="F19" s="1">
        <v>590</v>
      </c>
      <c r="I19" s="229">
        <f t="shared" ref="I19" si="2">ROUND(C19*F19,4)</f>
        <v>105.02</v>
      </c>
    </row>
    <row r="20" spans="1:9" x14ac:dyDescent="0.3">
      <c r="A20" s="212"/>
      <c r="B20" s="212"/>
      <c r="C20" s="248"/>
      <c r="D20" s="212"/>
      <c r="E20" s="212"/>
      <c r="F20" s="212"/>
      <c r="G20" s="212"/>
      <c r="H20" s="213" t="s">
        <v>49</v>
      </c>
      <c r="I20" s="230"/>
    </row>
    <row r="21" spans="1:9" x14ac:dyDescent="0.3">
      <c r="A21" s="214" t="s">
        <v>50</v>
      </c>
      <c r="B21" s="215"/>
      <c r="C21" s="249" t="s">
        <v>9</v>
      </c>
      <c r="D21" s="216" t="s">
        <v>26</v>
      </c>
      <c r="E21" s="215"/>
      <c r="F21" s="216" t="s">
        <v>41</v>
      </c>
      <c r="G21" s="215"/>
      <c r="H21" s="215"/>
      <c r="I21" s="216" t="s">
        <v>41</v>
      </c>
    </row>
    <row r="22" spans="1:9" ht="15.6" x14ac:dyDescent="0.3">
      <c r="A22" s="204"/>
      <c r="B22" s="204"/>
      <c r="C22" s="204"/>
      <c r="D22" s="204"/>
      <c r="E22" s="204"/>
      <c r="F22" s="201"/>
      <c r="G22" s="204"/>
      <c r="H22" s="219" t="s">
        <v>51</v>
      </c>
      <c r="I22" s="219"/>
    </row>
    <row r="23" spans="1:9" ht="15.6" x14ac:dyDescent="0.3">
      <c r="A23" s="206"/>
      <c r="B23" s="206"/>
      <c r="C23" s="206"/>
      <c r="D23" s="206"/>
      <c r="E23" s="206"/>
      <c r="F23" s="206"/>
      <c r="G23" s="206"/>
      <c r="H23" s="220" t="s">
        <v>52</v>
      </c>
      <c r="I23" s="232">
        <f>I15+I16+I17+I19</f>
        <v>513.75329999999997</v>
      </c>
    </row>
    <row r="24" spans="1:9" ht="15.6" x14ac:dyDescent="0.3">
      <c r="A24" s="221" t="s">
        <v>53</v>
      </c>
      <c r="B24" s="270"/>
      <c r="C24" s="269" t="s">
        <v>54</v>
      </c>
      <c r="D24" s="269" t="s">
        <v>9</v>
      </c>
      <c r="E24" s="269" t="s">
        <v>26</v>
      </c>
      <c r="F24" s="269" t="s">
        <v>41</v>
      </c>
      <c r="G24" s="270"/>
      <c r="H24" s="270"/>
      <c r="I24" s="222" t="s">
        <v>41</v>
      </c>
    </row>
    <row r="25" spans="1:9" x14ac:dyDescent="0.3">
      <c r="A25" s="212"/>
      <c r="B25" s="212"/>
      <c r="C25" s="212"/>
      <c r="D25" s="212"/>
      <c r="E25" s="212"/>
      <c r="F25" s="212"/>
      <c r="G25" s="212"/>
      <c r="H25" s="213" t="s">
        <v>57</v>
      </c>
      <c r="I25" s="230"/>
    </row>
    <row r="26" spans="1:9" x14ac:dyDescent="0.3">
      <c r="A26" s="223" t="s">
        <v>58</v>
      </c>
      <c r="C26" s="224" t="s">
        <v>9</v>
      </c>
      <c r="D26" s="224" t="s">
        <v>26</v>
      </c>
      <c r="E26" s="215"/>
      <c r="F26" s="216" t="s">
        <v>59</v>
      </c>
      <c r="G26" s="215"/>
      <c r="I26" s="218" t="s">
        <v>41</v>
      </c>
    </row>
    <row r="27" spans="1:9" x14ac:dyDescent="0.3">
      <c r="A27" s="212"/>
      <c r="B27" s="212"/>
      <c r="C27" s="212"/>
      <c r="D27" s="212"/>
      <c r="E27" s="225" t="s">
        <v>60</v>
      </c>
      <c r="F27" s="225" t="s">
        <v>61</v>
      </c>
      <c r="G27" s="225" t="s">
        <v>62</v>
      </c>
      <c r="H27" s="212"/>
      <c r="I27" s="212"/>
    </row>
    <row r="28" spans="1:9" x14ac:dyDescent="0.3">
      <c r="H28" s="218" t="s">
        <v>64</v>
      </c>
      <c r="I28" s="245"/>
    </row>
    <row r="29" spans="1:9" ht="15" thickBot="1" x14ac:dyDescent="0.35">
      <c r="A29" s="226"/>
      <c r="B29" s="226"/>
      <c r="C29" s="226"/>
      <c r="D29" s="226"/>
      <c r="E29" s="226"/>
      <c r="F29" s="226"/>
      <c r="G29" s="226"/>
      <c r="H29" s="227" t="s">
        <v>65</v>
      </c>
      <c r="I29" s="233">
        <f>ROUND(I28+I25+I23,2)</f>
        <v>513.75</v>
      </c>
    </row>
    <row r="30" spans="1:9" x14ac:dyDescent="0.3">
      <c r="B30" s="253" t="s">
        <v>66</v>
      </c>
    </row>
    <row r="31" spans="1:9" x14ac:dyDescent="0.3">
      <c r="A31" s="228"/>
      <c r="B31" s="228"/>
      <c r="C31" s="228"/>
      <c r="D31" s="228"/>
      <c r="E31" s="228"/>
      <c r="F31" s="228"/>
      <c r="G31" s="228"/>
      <c r="H31" s="228"/>
      <c r="I31" s="228"/>
    </row>
    <row r="32" spans="1:9" ht="18" x14ac:dyDescent="0.35">
      <c r="A32" s="234" t="s">
        <v>185</v>
      </c>
      <c r="B32" s="235"/>
      <c r="C32" s="235"/>
      <c r="D32" s="234"/>
      <c r="E32" s="235"/>
      <c r="F32" s="236"/>
      <c r="G32" s="234"/>
      <c r="H32" s="235"/>
      <c r="I32" s="235"/>
    </row>
    <row r="33" spans="1:9" ht="15.6" x14ac:dyDescent="0.3">
      <c r="A33" s="322" t="s">
        <v>0</v>
      </c>
      <c r="B33" s="322"/>
      <c r="C33" s="204"/>
      <c r="D33" s="247" t="str">
        <f>$D$3</f>
        <v>JANIERO/2024</v>
      </c>
      <c r="E33" s="204"/>
      <c r="F33" s="204"/>
      <c r="G33" s="205" t="s">
        <v>1</v>
      </c>
      <c r="H33" s="200">
        <v>5.81</v>
      </c>
      <c r="I33" s="203" t="s">
        <v>93</v>
      </c>
    </row>
    <row r="34" spans="1:9" ht="31.2" x14ac:dyDescent="0.3">
      <c r="A34" s="271" t="s">
        <v>773</v>
      </c>
      <c r="B34" s="271" t="s">
        <v>774</v>
      </c>
      <c r="C34" s="237" t="str">
        <f>I33</f>
        <v>m</v>
      </c>
      <c r="D34" s="238">
        <f>I59</f>
        <v>196</v>
      </c>
      <c r="E34" s="206"/>
      <c r="F34" s="206"/>
      <c r="G34" s="206"/>
      <c r="H34" s="207"/>
      <c r="I34" s="207" t="s">
        <v>4</v>
      </c>
    </row>
    <row r="35" spans="1:9" ht="15.6" x14ac:dyDescent="0.3">
      <c r="A35" s="204"/>
      <c r="B35" s="204"/>
      <c r="C35" s="204"/>
      <c r="D35" s="634" t="s">
        <v>5</v>
      </c>
      <c r="E35" s="635"/>
      <c r="F35" s="634" t="s">
        <v>6</v>
      </c>
      <c r="G35" s="635"/>
      <c r="H35" s="204"/>
      <c r="I35" s="208" t="s">
        <v>7</v>
      </c>
    </row>
    <row r="36" spans="1:9" ht="15.6" x14ac:dyDescent="0.3">
      <c r="A36" s="209" t="s">
        <v>8</v>
      </c>
      <c r="B36" s="206"/>
      <c r="C36" s="210" t="s">
        <v>9</v>
      </c>
      <c r="D36" s="210" t="s">
        <v>10</v>
      </c>
      <c r="E36" s="210" t="s">
        <v>11</v>
      </c>
      <c r="F36" s="210" t="s">
        <v>12</v>
      </c>
      <c r="G36" s="210" t="s">
        <v>13</v>
      </c>
      <c r="H36" s="206"/>
      <c r="I36" s="210" t="s">
        <v>14</v>
      </c>
    </row>
    <row r="37" spans="1:9" x14ac:dyDescent="0.3">
      <c r="A37" s="211" t="s">
        <v>388</v>
      </c>
      <c r="B37" s="253" t="s">
        <v>390</v>
      </c>
      <c r="C37" s="243">
        <v>1</v>
      </c>
      <c r="D37" s="244">
        <v>1</v>
      </c>
      <c r="E37" s="244" t="s">
        <v>19</v>
      </c>
      <c r="F37" s="1">
        <f>VLOOKUP(A37,Equipamento!$A$8:$E$81,4,0)</f>
        <v>232.85300000000001</v>
      </c>
      <c r="G37" s="1">
        <f>VLOOKUP(A37,Equipamento!$A$8:$E$81,5,0)</f>
        <v>109.29170000000001</v>
      </c>
      <c r="I37" s="229">
        <f t="shared" ref="I37" si="3">ROUND(C37*D37*F37+C37*E37*G37,4)</f>
        <v>232.85300000000001</v>
      </c>
    </row>
    <row r="38" spans="1:9" x14ac:dyDescent="0.3">
      <c r="A38" s="212"/>
      <c r="B38" s="212"/>
      <c r="C38" s="248"/>
      <c r="D38" s="212"/>
      <c r="E38" s="212"/>
      <c r="F38" s="212"/>
      <c r="G38" s="212"/>
      <c r="H38" s="213" t="s">
        <v>24</v>
      </c>
      <c r="I38" s="230">
        <f>SUM(I37:I37)</f>
        <v>232.85300000000001</v>
      </c>
    </row>
    <row r="39" spans="1:9" x14ac:dyDescent="0.3">
      <c r="A39" s="214" t="s">
        <v>25</v>
      </c>
      <c r="B39" s="215"/>
      <c r="C39" s="249" t="s">
        <v>9</v>
      </c>
      <c r="D39" s="216" t="s">
        <v>26</v>
      </c>
      <c r="E39" s="215"/>
      <c r="F39" s="216" t="s">
        <v>27</v>
      </c>
      <c r="G39" s="215"/>
      <c r="H39" s="215"/>
      <c r="I39" s="217" t="s">
        <v>28</v>
      </c>
    </row>
    <row r="40" spans="1:9" x14ac:dyDescent="0.3">
      <c r="A40" s="211" t="s">
        <v>74</v>
      </c>
      <c r="B40" s="253" t="s">
        <v>75</v>
      </c>
      <c r="C40" s="243">
        <v>2</v>
      </c>
      <c r="D40" s="211" t="s">
        <v>31</v>
      </c>
      <c r="F40" s="1">
        <f>VLOOKUP(A40,'Mão de obra'!$A$3:$E$33,5,0)</f>
        <v>21.425899999999999</v>
      </c>
      <c r="I40" s="229">
        <f t="shared" ref="I40" si="4">ROUND(C40*F40,4)</f>
        <v>42.851799999999997</v>
      </c>
    </row>
    <row r="41" spans="1:9" x14ac:dyDescent="0.3">
      <c r="C41" s="250"/>
      <c r="H41" s="218" t="s">
        <v>34</v>
      </c>
      <c r="I41" s="231">
        <f>SUM(I40:I40)</f>
        <v>42.851799999999997</v>
      </c>
    </row>
    <row r="42" spans="1:9" x14ac:dyDescent="0.3">
      <c r="A42" s="212"/>
      <c r="B42" s="212"/>
      <c r="C42" s="248"/>
      <c r="D42" s="212"/>
      <c r="E42" s="212"/>
      <c r="F42" s="212"/>
      <c r="G42" s="212"/>
      <c r="H42" s="213" t="s">
        <v>35</v>
      </c>
      <c r="I42" s="230">
        <f>I41+I38</f>
        <v>275.70479999999998</v>
      </c>
    </row>
    <row r="43" spans="1:9" x14ac:dyDescent="0.3">
      <c r="C43" s="250"/>
      <c r="H43" s="218" t="s">
        <v>36</v>
      </c>
      <c r="I43" s="218">
        <f>ROUND(I42/H33,4)</f>
        <v>47.453499999999998</v>
      </c>
    </row>
    <row r="44" spans="1:9" x14ac:dyDescent="0.3">
      <c r="C44" s="250"/>
      <c r="H44" s="218" t="s">
        <v>37</v>
      </c>
      <c r="I44" s="218">
        <v>0</v>
      </c>
    </row>
    <row r="45" spans="1:9" x14ac:dyDescent="0.3">
      <c r="A45" s="212"/>
      <c r="B45" s="212"/>
      <c r="C45" s="248"/>
      <c r="D45" s="212"/>
      <c r="E45" s="212"/>
      <c r="F45" s="212"/>
      <c r="G45" s="212"/>
      <c r="H45" s="213" t="s">
        <v>38</v>
      </c>
      <c r="I45" s="213">
        <v>0</v>
      </c>
    </row>
    <row r="46" spans="1:9" x14ac:dyDescent="0.3">
      <c r="A46" s="214" t="s">
        <v>39</v>
      </c>
      <c r="B46" s="215"/>
      <c r="C46" s="249" t="s">
        <v>9</v>
      </c>
      <c r="D46" s="216" t="s">
        <v>26</v>
      </c>
      <c r="E46" s="215"/>
      <c r="F46" s="216" t="s">
        <v>40</v>
      </c>
      <c r="G46" s="215"/>
      <c r="H46" s="215"/>
      <c r="I46" s="217" t="s">
        <v>41</v>
      </c>
    </row>
    <row r="47" spans="1:9" x14ac:dyDescent="0.3">
      <c r="A47" s="212"/>
      <c r="B47" s="212"/>
      <c r="C47" s="248"/>
      <c r="D47" s="212"/>
      <c r="E47" s="212"/>
      <c r="F47" s="212"/>
      <c r="G47" s="212"/>
      <c r="H47" s="213" t="s">
        <v>49</v>
      </c>
      <c r="I47" s="230"/>
    </row>
    <row r="48" spans="1:9" x14ac:dyDescent="0.3">
      <c r="A48" s="214" t="s">
        <v>50</v>
      </c>
      <c r="B48" s="215"/>
      <c r="C48" s="249" t="s">
        <v>9</v>
      </c>
      <c r="D48" s="216" t="s">
        <v>26</v>
      </c>
      <c r="E48" s="215"/>
      <c r="F48" s="216" t="s">
        <v>41</v>
      </c>
      <c r="G48" s="215"/>
      <c r="H48" s="215"/>
      <c r="I48" s="216" t="s">
        <v>41</v>
      </c>
    </row>
    <row r="49" spans="1:9" ht="28.2" x14ac:dyDescent="0.3">
      <c r="A49" s="211" t="s">
        <v>800</v>
      </c>
      <c r="B49" s="323" t="s">
        <v>801</v>
      </c>
      <c r="C49" s="251">
        <v>1.1000000000000001</v>
      </c>
      <c r="D49" s="252" t="s">
        <v>93</v>
      </c>
      <c r="E49" s="204"/>
      <c r="F49" s="429">
        <f>I370</f>
        <v>129.08088339999998</v>
      </c>
      <c r="I49" s="219">
        <f>F49*C49</f>
        <v>141.98897173999998</v>
      </c>
    </row>
    <row r="50" spans="1:9" ht="15.6" x14ac:dyDescent="0.3">
      <c r="A50" s="204"/>
      <c r="B50" s="204"/>
      <c r="C50" s="204"/>
      <c r="D50" s="204"/>
      <c r="E50" s="204"/>
      <c r="F50" s="201"/>
      <c r="G50" s="204"/>
      <c r="H50" s="219" t="s">
        <v>51</v>
      </c>
      <c r="I50" s="219">
        <f>I49</f>
        <v>141.98897173999998</v>
      </c>
    </row>
    <row r="51" spans="1:9" ht="15.6" x14ac:dyDescent="0.3">
      <c r="A51" s="206"/>
      <c r="B51" s="206"/>
      <c r="C51" s="206"/>
      <c r="D51" s="206"/>
      <c r="E51" s="206"/>
      <c r="F51" s="206"/>
      <c r="G51" s="206"/>
      <c r="H51" s="220" t="s">
        <v>52</v>
      </c>
      <c r="I51" s="232">
        <f>I50+I47+I43+I44+I45</f>
        <v>189.44247173999997</v>
      </c>
    </row>
    <row r="52" spans="1:9" ht="15.6" x14ac:dyDescent="0.3">
      <c r="A52" s="221" t="s">
        <v>53</v>
      </c>
      <c r="B52" s="270"/>
      <c r="C52" s="269" t="s">
        <v>54</v>
      </c>
      <c r="D52" s="269" t="s">
        <v>9</v>
      </c>
      <c r="E52" s="269" t="s">
        <v>26</v>
      </c>
      <c r="F52" s="269" t="s">
        <v>41</v>
      </c>
      <c r="G52" s="270"/>
      <c r="H52" s="270"/>
      <c r="I52" s="222" t="s">
        <v>41</v>
      </c>
    </row>
    <row r="53" spans="1:9" ht="28.2" x14ac:dyDescent="0.3">
      <c r="A53" s="211" t="s">
        <v>800</v>
      </c>
      <c r="B53" s="323" t="s">
        <v>801</v>
      </c>
      <c r="C53" s="211">
        <v>591505</v>
      </c>
      <c r="D53" s="211">
        <v>0.33688000000000001</v>
      </c>
      <c r="E53" s="211" t="s">
        <v>55</v>
      </c>
      <c r="F53" s="1">
        <v>19.46</v>
      </c>
      <c r="I53" s="229">
        <f>ROUND(F53*D53,4)</f>
        <v>6.5556999999999999</v>
      </c>
    </row>
    <row r="54" spans="1:9" x14ac:dyDescent="0.3">
      <c r="A54" s="212"/>
      <c r="B54" s="212"/>
      <c r="C54" s="212"/>
      <c r="D54" s="212"/>
      <c r="E54" s="212"/>
      <c r="F54" s="212"/>
      <c r="G54" s="212"/>
      <c r="H54" s="213" t="s">
        <v>57</v>
      </c>
      <c r="I54" s="230">
        <f>SUM(I53:I53)</f>
        <v>6.5556999999999999</v>
      </c>
    </row>
    <row r="55" spans="1:9" x14ac:dyDescent="0.3">
      <c r="A55" s="223" t="s">
        <v>58</v>
      </c>
      <c r="C55" s="224" t="s">
        <v>9</v>
      </c>
      <c r="D55" s="224" t="s">
        <v>26</v>
      </c>
      <c r="E55" s="215"/>
      <c r="F55" s="216" t="s">
        <v>59</v>
      </c>
      <c r="G55" s="215"/>
      <c r="I55" s="218" t="s">
        <v>41</v>
      </c>
    </row>
    <row r="56" spans="1:9" x14ac:dyDescent="0.3">
      <c r="A56" s="212"/>
      <c r="B56" s="212"/>
      <c r="C56" s="212"/>
      <c r="D56" s="212"/>
      <c r="E56" s="225" t="s">
        <v>60</v>
      </c>
      <c r="F56" s="225" t="s">
        <v>61</v>
      </c>
      <c r="G56" s="225" t="s">
        <v>62</v>
      </c>
      <c r="H56" s="212"/>
      <c r="I56" s="212"/>
    </row>
    <row r="57" spans="1:9" ht="28.2" x14ac:dyDescent="0.3">
      <c r="A57" s="211" t="s">
        <v>800</v>
      </c>
      <c r="B57" s="323" t="s">
        <v>801</v>
      </c>
      <c r="C57" s="243">
        <f>D53</f>
        <v>0.33688000000000001</v>
      </c>
      <c r="D57" s="211" t="s">
        <v>63</v>
      </c>
      <c r="E57" s="246"/>
      <c r="F57" s="246"/>
      <c r="G57" s="246"/>
      <c r="I57" s="198">
        <f>G57*C57*215+F57*C57*40</f>
        <v>0</v>
      </c>
    </row>
    <row r="58" spans="1:9" x14ac:dyDescent="0.3">
      <c r="H58" s="218" t="s">
        <v>64</v>
      </c>
      <c r="I58" s="245">
        <f>SUM(I57:I57)</f>
        <v>0</v>
      </c>
    </row>
    <row r="59" spans="1:9" ht="15" thickBot="1" x14ac:dyDescent="0.35">
      <c r="A59" s="226"/>
      <c r="B59" s="226"/>
      <c r="C59" s="226"/>
      <c r="D59" s="226"/>
      <c r="E59" s="226"/>
      <c r="F59" s="226"/>
      <c r="G59" s="226"/>
      <c r="H59" s="227" t="s">
        <v>65</v>
      </c>
      <c r="I59" s="233">
        <f>ROUND(I58+I54+I51,2)</f>
        <v>196</v>
      </c>
    </row>
    <row r="60" spans="1:9" x14ac:dyDescent="0.3">
      <c r="B60" s="253" t="s">
        <v>66</v>
      </c>
    </row>
    <row r="61" spans="1:9" x14ac:dyDescent="0.3">
      <c r="A61" s="228"/>
      <c r="B61" s="228"/>
      <c r="C61" s="228"/>
      <c r="D61" s="228"/>
      <c r="E61" s="228"/>
      <c r="F61" s="228"/>
      <c r="G61" s="228"/>
      <c r="H61" s="228"/>
      <c r="I61" s="228"/>
    </row>
    <row r="62" spans="1:9" ht="18" x14ac:dyDescent="0.35">
      <c r="A62" s="234" t="s">
        <v>185</v>
      </c>
      <c r="B62" s="235"/>
      <c r="C62" s="235"/>
      <c r="D62" s="234"/>
      <c r="E62" s="235"/>
      <c r="F62" s="236"/>
      <c r="G62" s="234"/>
      <c r="H62" s="235"/>
      <c r="I62" s="235"/>
    </row>
    <row r="63" spans="1:9" ht="15.6" x14ac:dyDescent="0.3">
      <c r="A63" s="203" t="s">
        <v>0</v>
      </c>
      <c r="B63" s="204"/>
      <c r="C63" s="204"/>
      <c r="D63" s="247" t="str">
        <f>$D$3</f>
        <v>JANIERO/2024</v>
      </c>
      <c r="E63" s="204"/>
      <c r="F63" s="204"/>
      <c r="G63" s="205" t="s">
        <v>1</v>
      </c>
      <c r="H63" s="205" t="s">
        <v>498</v>
      </c>
      <c r="I63" s="203" t="s">
        <v>84</v>
      </c>
    </row>
    <row r="64" spans="1:9" ht="31.2" x14ac:dyDescent="0.3">
      <c r="A64" s="271">
        <v>5213417</v>
      </c>
      <c r="B64" s="271" t="s">
        <v>497</v>
      </c>
      <c r="C64" s="237" t="str">
        <f>I63</f>
        <v>m²</v>
      </c>
      <c r="D64" s="2">
        <f>I103</f>
        <v>439.3</v>
      </c>
      <c r="E64" s="206"/>
      <c r="F64" s="206"/>
      <c r="G64" s="206"/>
      <c r="H64" s="207"/>
      <c r="I64" s="207" t="s">
        <v>4</v>
      </c>
    </row>
    <row r="65" spans="1:9" ht="15.6" x14ac:dyDescent="0.3">
      <c r="A65" s="204"/>
      <c r="B65" s="204"/>
      <c r="C65" s="204"/>
      <c r="D65" s="634" t="s">
        <v>5</v>
      </c>
      <c r="E65" s="634"/>
      <c r="F65" s="634" t="s">
        <v>6</v>
      </c>
      <c r="G65" s="634"/>
      <c r="H65" s="204"/>
      <c r="I65" s="208" t="s">
        <v>7</v>
      </c>
    </row>
    <row r="66" spans="1:9" ht="15.6" x14ac:dyDescent="0.3">
      <c r="A66" s="209" t="s">
        <v>8</v>
      </c>
      <c r="B66" s="206"/>
      <c r="C66" s="210" t="s">
        <v>9</v>
      </c>
      <c r="D66" s="210" t="s">
        <v>10</v>
      </c>
      <c r="E66" s="210" t="s">
        <v>11</v>
      </c>
      <c r="F66" s="210" t="s">
        <v>12</v>
      </c>
      <c r="G66" s="210" t="s">
        <v>13</v>
      </c>
      <c r="H66" s="206"/>
      <c r="I66" s="210" t="s">
        <v>14</v>
      </c>
    </row>
    <row r="67" spans="1:9" x14ac:dyDescent="0.3">
      <c r="A67" s="211" t="s">
        <v>200</v>
      </c>
      <c r="B67" s="253" t="s">
        <v>201</v>
      </c>
      <c r="C67" s="211" t="s">
        <v>499</v>
      </c>
      <c r="D67" s="211" t="s">
        <v>18</v>
      </c>
      <c r="E67" s="211" t="s">
        <v>19</v>
      </c>
      <c r="F67" s="1">
        <f>VLOOKUP(A67,Equipamento!$A$8:$E$81,4,0)</f>
        <v>24.1401</v>
      </c>
      <c r="G67" s="1">
        <f>VLOOKUP(A67,Equipamento!$A$8:$E$81,5,0)</f>
        <v>15.2181</v>
      </c>
      <c r="I67" s="229">
        <f t="shared" ref="I67:I71" si="5">ROUND(C67*D67*F67+C67*E67*G67,4)</f>
        <v>11.633800000000001</v>
      </c>
    </row>
    <row r="68" spans="1:9" x14ac:dyDescent="0.3">
      <c r="A68" s="211" t="s">
        <v>202</v>
      </c>
      <c r="B68" s="253" t="s">
        <v>203</v>
      </c>
      <c r="C68" s="211" t="s">
        <v>500</v>
      </c>
      <c r="D68" s="211" t="s">
        <v>18</v>
      </c>
      <c r="E68" s="211" t="s">
        <v>19</v>
      </c>
      <c r="F68" s="1">
        <f>VLOOKUP(A68,Equipamento!$A$8:$E$81,4,0)</f>
        <v>0.20519999999999999</v>
      </c>
      <c r="G68" s="1">
        <f>VLOOKUP(A68,Equipamento!$A$8:$E$81,5,0)</f>
        <v>0.1361</v>
      </c>
      <c r="I68" s="229">
        <f t="shared" si="5"/>
        <v>3.09E-2</v>
      </c>
    </row>
    <row r="69" spans="1:9" x14ac:dyDescent="0.3">
      <c r="A69" s="211" t="s">
        <v>85</v>
      </c>
      <c r="B69" s="253" t="s">
        <v>86</v>
      </c>
      <c r="C69" s="211" t="s">
        <v>499</v>
      </c>
      <c r="D69" s="211" t="s">
        <v>18</v>
      </c>
      <c r="E69" s="211" t="s">
        <v>19</v>
      </c>
      <c r="F69" s="1">
        <f>VLOOKUP(A69,Equipamento!$A$8:$E$81,4,0)</f>
        <v>19.035399999999999</v>
      </c>
      <c r="G69" s="1">
        <f>VLOOKUP(A69,Equipamento!$A$8:$E$81,5,0)</f>
        <v>5.0869999999999997</v>
      </c>
      <c r="I69" s="229">
        <f t="shared" si="5"/>
        <v>9.1737000000000002</v>
      </c>
    </row>
    <row r="70" spans="1:9" x14ac:dyDescent="0.3">
      <c r="A70" s="211" t="s">
        <v>204</v>
      </c>
      <c r="B70" s="253" t="s">
        <v>205</v>
      </c>
      <c r="C70" s="211" t="s">
        <v>501</v>
      </c>
      <c r="D70" s="211" t="s">
        <v>18</v>
      </c>
      <c r="E70" s="211" t="s">
        <v>19</v>
      </c>
      <c r="F70" s="1">
        <f>VLOOKUP(A70,Equipamento!$A$8:$E$81,4,0)</f>
        <v>14.768700000000001</v>
      </c>
      <c r="G70" s="1">
        <f>VLOOKUP(A70,Equipamento!$A$8:$E$81,5,0)</f>
        <v>9.3878000000000004</v>
      </c>
      <c r="I70" s="229">
        <f t="shared" si="5"/>
        <v>2.9655999999999998</v>
      </c>
    </row>
    <row r="71" spans="1:9" x14ac:dyDescent="0.3">
      <c r="A71" s="211" t="s">
        <v>206</v>
      </c>
      <c r="B71" s="253" t="s">
        <v>207</v>
      </c>
      <c r="C71" s="211" t="s">
        <v>499</v>
      </c>
      <c r="D71" s="211" t="s">
        <v>18</v>
      </c>
      <c r="E71" s="211" t="s">
        <v>19</v>
      </c>
      <c r="F71" s="1">
        <f>VLOOKUP(A71,Equipamento!$A$8:$E$81,4,0)</f>
        <v>13.5997</v>
      </c>
      <c r="G71" s="1">
        <f>VLOOKUP(A71,Equipamento!$A$8:$E$81,5,0)</f>
        <v>8.6447000000000003</v>
      </c>
      <c r="I71" s="229">
        <f t="shared" si="5"/>
        <v>6.5541</v>
      </c>
    </row>
    <row r="72" spans="1:9" x14ac:dyDescent="0.3">
      <c r="A72" s="212"/>
      <c r="B72" s="212"/>
      <c r="C72" s="212"/>
      <c r="D72" s="212"/>
      <c r="E72" s="212"/>
      <c r="F72" s="212"/>
      <c r="G72" s="212"/>
      <c r="H72" s="213" t="s">
        <v>24</v>
      </c>
      <c r="I72" s="230">
        <f>SUM(I67:I71)</f>
        <v>30.3581</v>
      </c>
    </row>
    <row r="73" spans="1:9" x14ac:dyDescent="0.3">
      <c r="A73" s="214" t="s">
        <v>25</v>
      </c>
      <c r="B73" s="215"/>
      <c r="C73" s="216" t="s">
        <v>9</v>
      </c>
      <c r="D73" s="216" t="s">
        <v>26</v>
      </c>
      <c r="E73" s="215"/>
      <c r="F73" s="216" t="s">
        <v>27</v>
      </c>
      <c r="G73" s="215"/>
      <c r="H73" s="215"/>
      <c r="I73" s="217" t="s">
        <v>28</v>
      </c>
    </row>
    <row r="74" spans="1:9" x14ac:dyDescent="0.3">
      <c r="A74" s="211" t="s">
        <v>74</v>
      </c>
      <c r="B74" s="253" t="s">
        <v>75</v>
      </c>
      <c r="C74" s="211" t="s">
        <v>107</v>
      </c>
      <c r="D74" s="211" t="s">
        <v>31</v>
      </c>
      <c r="F74" s="1">
        <f>VLOOKUP(A74,'Mão de obra'!$A$3:$E$33,5,0)</f>
        <v>21.425899999999999</v>
      </c>
      <c r="I74" s="229">
        <f t="shared" ref="I74:I77" si="6">ROUND(C74*F74,4)</f>
        <v>42.851799999999997</v>
      </c>
    </row>
    <row r="75" spans="1:9" x14ac:dyDescent="0.3">
      <c r="A75" s="211" t="s">
        <v>181</v>
      </c>
      <c r="B75" s="253" t="s">
        <v>182</v>
      </c>
      <c r="C75" s="211" t="s">
        <v>17</v>
      </c>
      <c r="D75" s="211" t="s">
        <v>31</v>
      </c>
      <c r="F75" s="1">
        <f>VLOOKUP(A75,'Mão de obra'!$A$3:$E$33,5,0)</f>
        <v>28.926600000000001</v>
      </c>
      <c r="I75" s="229">
        <f t="shared" si="6"/>
        <v>28.926600000000001</v>
      </c>
    </row>
    <row r="76" spans="1:9" x14ac:dyDescent="0.3">
      <c r="A76" s="211" t="s">
        <v>192</v>
      </c>
      <c r="B76" s="253" t="s">
        <v>193</v>
      </c>
      <c r="C76" s="211" t="s">
        <v>17</v>
      </c>
      <c r="D76" s="211" t="s">
        <v>31</v>
      </c>
      <c r="F76" s="1">
        <f>VLOOKUP(A76,'Mão de obra'!$A$3:$E$33,5,0)</f>
        <v>30.9817</v>
      </c>
      <c r="I76" s="229">
        <f t="shared" si="6"/>
        <v>30.9817</v>
      </c>
    </row>
    <row r="77" spans="1:9" x14ac:dyDescent="0.3">
      <c r="A77" s="211" t="s">
        <v>32</v>
      </c>
      <c r="B77" s="253" t="s">
        <v>33</v>
      </c>
      <c r="C77" s="211" t="s">
        <v>107</v>
      </c>
      <c r="D77" s="211" t="s">
        <v>31</v>
      </c>
      <c r="F77" s="1">
        <f>VLOOKUP(A77,'Mão de obra'!$A$3:$E$33,5,0)</f>
        <v>20.383600000000001</v>
      </c>
      <c r="I77" s="229">
        <f t="shared" si="6"/>
        <v>40.767200000000003</v>
      </c>
    </row>
    <row r="78" spans="1:9" x14ac:dyDescent="0.3">
      <c r="H78" s="218" t="s">
        <v>34</v>
      </c>
      <c r="I78" s="231">
        <f>SUM(I74:I77)</f>
        <v>143.52730000000003</v>
      </c>
    </row>
    <row r="79" spans="1:9" x14ac:dyDescent="0.3">
      <c r="A79" s="212"/>
      <c r="B79" s="212"/>
      <c r="C79" s="212"/>
      <c r="D79" s="212"/>
      <c r="E79" s="212"/>
      <c r="F79" s="212"/>
      <c r="G79" s="212"/>
      <c r="H79" s="213" t="s">
        <v>35</v>
      </c>
      <c r="I79" s="230">
        <f>I78+I72</f>
        <v>173.88540000000003</v>
      </c>
    </row>
    <row r="80" spans="1:9" x14ac:dyDescent="0.3">
      <c r="H80" s="218" t="s">
        <v>36</v>
      </c>
      <c r="I80" s="218">
        <f>ROUND(I79/H63,4)</f>
        <v>43.471400000000003</v>
      </c>
    </row>
    <row r="81" spans="1:9" x14ac:dyDescent="0.3">
      <c r="H81" s="218" t="s">
        <v>37</v>
      </c>
      <c r="I81" s="218">
        <v>0</v>
      </c>
    </row>
    <row r="82" spans="1:9" x14ac:dyDescent="0.3">
      <c r="A82" s="212"/>
      <c r="B82" s="212"/>
      <c r="C82" s="212"/>
      <c r="D82" s="212"/>
      <c r="E82" s="212"/>
      <c r="F82" s="212"/>
      <c r="G82" s="212"/>
      <c r="H82" s="213" t="s">
        <v>38</v>
      </c>
      <c r="I82" s="213">
        <v>0</v>
      </c>
    </row>
    <row r="83" spans="1:9" x14ac:dyDescent="0.3">
      <c r="A83" s="214" t="s">
        <v>39</v>
      </c>
      <c r="B83" s="215"/>
      <c r="C83" s="216" t="s">
        <v>9</v>
      </c>
      <c r="D83" s="216" t="s">
        <v>26</v>
      </c>
      <c r="E83" s="215"/>
      <c r="F83" s="216" t="s">
        <v>40</v>
      </c>
      <c r="G83" s="215"/>
      <c r="H83" s="215"/>
      <c r="I83" s="217" t="s">
        <v>41</v>
      </c>
    </row>
    <row r="84" spans="1:9" x14ac:dyDescent="0.3">
      <c r="A84" s="211" t="s">
        <v>208</v>
      </c>
      <c r="B84" s="253" t="s">
        <v>209</v>
      </c>
      <c r="C84" s="211" t="s">
        <v>502</v>
      </c>
      <c r="D84" s="211" t="s">
        <v>48</v>
      </c>
      <c r="F84" s="1">
        <f>VLOOKUP(A84,Material!$A$8:$D$91,4,0)</f>
        <v>10.904500000000001</v>
      </c>
      <c r="I84" s="229">
        <f t="shared" ref="I84:I86" si="7">ROUND(C84*F84,4)</f>
        <v>128.40049999999999</v>
      </c>
    </row>
    <row r="85" spans="1:9" x14ac:dyDescent="0.3">
      <c r="A85" s="211" t="s">
        <v>210</v>
      </c>
      <c r="B85" s="253" t="s">
        <v>211</v>
      </c>
      <c r="C85" s="211" t="s">
        <v>17</v>
      </c>
      <c r="D85" s="211" t="s">
        <v>84</v>
      </c>
      <c r="F85" s="1">
        <f>VLOOKUP(A85,Material!$A$8:$D$91,4,0)</f>
        <v>149.21299999999999</v>
      </c>
      <c r="I85" s="229">
        <f t="shared" si="7"/>
        <v>149.21299999999999</v>
      </c>
    </row>
    <row r="86" spans="1:9" x14ac:dyDescent="0.3">
      <c r="A86" s="211" t="s">
        <v>212</v>
      </c>
      <c r="B86" s="253" t="s">
        <v>213</v>
      </c>
      <c r="C86" s="211" t="s">
        <v>503</v>
      </c>
      <c r="D86" s="211" t="s">
        <v>84</v>
      </c>
      <c r="F86" s="1">
        <f>VLOOKUP(A86,Material!$A$8:$D$91,4,0)</f>
        <v>262.24759999999998</v>
      </c>
      <c r="I86" s="229">
        <f t="shared" si="7"/>
        <v>104.899</v>
      </c>
    </row>
    <row r="87" spans="1:9" x14ac:dyDescent="0.3">
      <c r="A87" s="212"/>
      <c r="B87" s="212"/>
      <c r="C87" s="212"/>
      <c r="D87" s="212"/>
      <c r="E87" s="212"/>
      <c r="F87" s="212"/>
      <c r="G87" s="212"/>
      <c r="H87" s="213" t="s">
        <v>49</v>
      </c>
      <c r="I87" s="230">
        <f>SUM(I84:I86)</f>
        <v>382.51249999999999</v>
      </c>
    </row>
    <row r="88" spans="1:9" x14ac:dyDescent="0.3">
      <c r="A88" s="214" t="s">
        <v>50</v>
      </c>
      <c r="B88" s="215"/>
      <c r="C88" s="216" t="s">
        <v>9</v>
      </c>
      <c r="D88" s="216" t="s">
        <v>26</v>
      </c>
      <c r="E88" s="215"/>
      <c r="F88" s="216" t="s">
        <v>41</v>
      </c>
      <c r="G88" s="215"/>
      <c r="H88" s="215"/>
      <c r="I88" s="216" t="s">
        <v>41</v>
      </c>
    </row>
    <row r="89" spans="1:9" x14ac:dyDescent="0.3">
      <c r="A89" s="211" t="s">
        <v>504</v>
      </c>
      <c r="B89" s="253" t="s">
        <v>505</v>
      </c>
      <c r="C89" s="211" t="s">
        <v>17</v>
      </c>
      <c r="D89" s="211" t="s">
        <v>84</v>
      </c>
      <c r="F89" s="229">
        <v>12.95</v>
      </c>
      <c r="I89" s="1">
        <f>ROUND(F89*C89,4)</f>
        <v>12.95</v>
      </c>
    </row>
    <row r="90" spans="1:9" ht="15.6" x14ac:dyDescent="0.3">
      <c r="A90" s="204"/>
      <c r="B90" s="204"/>
      <c r="C90" s="204"/>
      <c r="D90" s="204"/>
      <c r="E90" s="204"/>
      <c r="F90" s="204"/>
      <c r="G90" s="204"/>
      <c r="H90" s="219" t="s">
        <v>51</v>
      </c>
      <c r="I90" s="219">
        <f>I89</f>
        <v>12.95</v>
      </c>
    </row>
    <row r="91" spans="1:9" ht="15.6" x14ac:dyDescent="0.3">
      <c r="A91" s="206"/>
      <c r="B91" s="206"/>
      <c r="C91" s="206"/>
      <c r="D91" s="206"/>
      <c r="E91" s="206"/>
      <c r="F91" s="206"/>
      <c r="G91" s="206"/>
      <c r="H91" s="220" t="s">
        <v>52</v>
      </c>
      <c r="I91" s="232">
        <f>I90+I87+SUM(I80:I82)</f>
        <v>438.93389999999999</v>
      </c>
    </row>
    <row r="92" spans="1:9" ht="15.6" x14ac:dyDescent="0.3">
      <c r="A92" s="221" t="s">
        <v>53</v>
      </c>
      <c r="B92" s="270"/>
      <c r="C92" s="269" t="s">
        <v>54</v>
      </c>
      <c r="D92" s="269" t="s">
        <v>9</v>
      </c>
      <c r="E92" s="269" t="s">
        <v>26</v>
      </c>
      <c r="F92" s="269" t="s">
        <v>41</v>
      </c>
      <c r="G92" s="270"/>
      <c r="H92" s="270"/>
      <c r="I92" s="222" t="s">
        <v>41</v>
      </c>
    </row>
    <row r="93" spans="1:9" x14ac:dyDescent="0.3">
      <c r="A93" s="211" t="s">
        <v>208</v>
      </c>
      <c r="B93" s="253" t="s">
        <v>506</v>
      </c>
      <c r="C93" s="211">
        <v>5914333</v>
      </c>
      <c r="D93" s="211" t="s">
        <v>507</v>
      </c>
      <c r="E93" s="211" t="s">
        <v>55</v>
      </c>
      <c r="F93" s="1">
        <v>29.86</v>
      </c>
      <c r="I93" s="229">
        <f t="shared" ref="I93:I95" si="8">ROUND(D93*F93,4)</f>
        <v>0.3518</v>
      </c>
    </row>
    <row r="94" spans="1:9" x14ac:dyDescent="0.3">
      <c r="A94" s="211" t="s">
        <v>210</v>
      </c>
      <c r="B94" s="253" t="s">
        <v>508</v>
      </c>
      <c r="C94" s="211" t="s">
        <v>496</v>
      </c>
      <c r="D94" s="211">
        <v>4.4000000000000002E-4</v>
      </c>
      <c r="E94" s="211" t="s">
        <v>55</v>
      </c>
      <c r="F94" s="1">
        <v>29.45</v>
      </c>
      <c r="I94" s="229">
        <f t="shared" si="8"/>
        <v>1.2999999999999999E-2</v>
      </c>
    </row>
    <row r="95" spans="1:9" x14ac:dyDescent="0.3">
      <c r="A95" s="211" t="s">
        <v>212</v>
      </c>
      <c r="B95" s="253" t="s">
        <v>510</v>
      </c>
      <c r="C95" s="211" t="s">
        <v>496</v>
      </c>
      <c r="D95" s="211">
        <v>1.9000000000000001E-4</v>
      </c>
      <c r="E95" s="211" t="s">
        <v>55</v>
      </c>
      <c r="F95" s="1">
        <v>29.45</v>
      </c>
      <c r="I95" s="229">
        <f t="shared" si="8"/>
        <v>5.5999999999999999E-3</v>
      </c>
    </row>
    <row r="96" spans="1:9" x14ac:dyDescent="0.3">
      <c r="A96" s="212"/>
      <c r="B96" s="212"/>
      <c r="C96" s="212"/>
      <c r="D96" s="212"/>
      <c r="E96" s="212"/>
      <c r="F96" s="212"/>
      <c r="G96" s="212"/>
      <c r="H96" s="213" t="s">
        <v>57</v>
      </c>
      <c r="I96" s="230">
        <f>SUM(I93:I95)</f>
        <v>0.37040000000000001</v>
      </c>
    </row>
    <row r="97" spans="1:9" x14ac:dyDescent="0.3">
      <c r="A97" s="223" t="s">
        <v>58</v>
      </c>
      <c r="C97" s="224" t="s">
        <v>9</v>
      </c>
      <c r="D97" s="224" t="s">
        <v>26</v>
      </c>
      <c r="E97" s="215"/>
      <c r="F97" s="216" t="s">
        <v>59</v>
      </c>
      <c r="G97" s="215"/>
      <c r="I97" s="218" t="s">
        <v>41</v>
      </c>
    </row>
    <row r="98" spans="1:9" x14ac:dyDescent="0.3">
      <c r="A98" s="212"/>
      <c r="B98" s="212"/>
      <c r="C98" s="212"/>
      <c r="D98" s="212"/>
      <c r="E98" s="225" t="s">
        <v>60</v>
      </c>
      <c r="F98" s="225" t="s">
        <v>61</v>
      </c>
      <c r="G98" s="225" t="s">
        <v>62</v>
      </c>
      <c r="H98" s="212"/>
      <c r="I98" s="212"/>
    </row>
    <row r="99" spans="1:9" x14ac:dyDescent="0.3">
      <c r="A99" s="211" t="s">
        <v>208</v>
      </c>
      <c r="B99" s="253" t="s">
        <v>506</v>
      </c>
      <c r="C99" s="211" t="s">
        <v>507</v>
      </c>
      <c r="D99" s="211" t="s">
        <v>63</v>
      </c>
      <c r="E99" s="246"/>
      <c r="F99" s="246"/>
      <c r="G99" s="246"/>
      <c r="I99" s="198">
        <f>ROUND(C99*((VLOOKUP(A99,Material!$A$8:$H$91,6,0)*Composições!E99)+(VLOOKUP(A99,Material!$A$8:$H$91,7,0)*Composições!F99)+(VLOOKUP(A99,Material!$A$8:$H$91,8,0)*Composições!G99)),4)</f>
        <v>0</v>
      </c>
    </row>
    <row r="100" spans="1:9" x14ac:dyDescent="0.3">
      <c r="A100" s="211" t="s">
        <v>210</v>
      </c>
      <c r="B100" s="253" t="s">
        <v>508</v>
      </c>
      <c r="C100" s="211" t="s">
        <v>509</v>
      </c>
      <c r="D100" s="211" t="s">
        <v>63</v>
      </c>
      <c r="E100" s="246"/>
      <c r="F100" s="246"/>
      <c r="G100" s="246"/>
      <c r="I100" s="198">
        <f>ROUND(C100*((VLOOKUP(A100,Material!$A$8:$H$91,6,0)*Composições!E100)+(VLOOKUP(A100,Material!$A$8:$H$91,7,0)*Composições!F100)+(VLOOKUP(A100,Material!$A$8:$H$91,8,0)*Composições!G100)),4)</f>
        <v>0</v>
      </c>
    </row>
    <row r="101" spans="1:9" x14ac:dyDescent="0.3">
      <c r="A101" s="211" t="s">
        <v>212</v>
      </c>
      <c r="B101" s="253" t="s">
        <v>510</v>
      </c>
      <c r="C101" s="211" t="s">
        <v>511</v>
      </c>
      <c r="D101" s="211" t="s">
        <v>63</v>
      </c>
      <c r="E101" s="246"/>
      <c r="F101" s="246"/>
      <c r="G101" s="246"/>
      <c r="I101" s="198">
        <f>ROUND(C101*((VLOOKUP(A101,Material!$A$8:$H$91,6,0)*Composições!E101)+(VLOOKUP(A101,Material!$A$8:$H$91,7,0)*Composições!F101)+(VLOOKUP(A101,Material!$A$8:$H$91,8,0)*Composições!G101)),4)</f>
        <v>0</v>
      </c>
    </row>
    <row r="102" spans="1:9" x14ac:dyDescent="0.3">
      <c r="H102" s="218" t="s">
        <v>64</v>
      </c>
      <c r="I102" s="218">
        <f>SUM(I99:I101)</f>
        <v>0</v>
      </c>
    </row>
    <row r="103" spans="1:9" ht="15" thickBot="1" x14ac:dyDescent="0.35">
      <c r="A103" s="226"/>
      <c r="B103" s="226"/>
      <c r="C103" s="226"/>
      <c r="D103" s="226"/>
      <c r="E103" s="226"/>
      <c r="F103" s="226"/>
      <c r="G103" s="226"/>
      <c r="H103" s="227" t="s">
        <v>65</v>
      </c>
      <c r="I103" s="233">
        <f>ROUND(I102+I96+I91,2)</f>
        <v>439.3</v>
      </c>
    </row>
    <row r="104" spans="1:9" x14ac:dyDescent="0.3">
      <c r="B104" s="253" t="s">
        <v>66</v>
      </c>
    </row>
    <row r="105" spans="1:9" x14ac:dyDescent="0.3">
      <c r="A105" s="228"/>
      <c r="B105" s="228"/>
      <c r="C105" s="228"/>
      <c r="D105" s="228"/>
      <c r="E105" s="228"/>
      <c r="F105" s="228"/>
      <c r="G105" s="228"/>
      <c r="H105" s="228"/>
      <c r="I105" s="228"/>
    </row>
    <row r="106" spans="1:9" ht="18" x14ac:dyDescent="0.35">
      <c r="A106" s="234" t="s">
        <v>185</v>
      </c>
      <c r="B106" s="235"/>
      <c r="C106" s="235"/>
      <c r="D106" s="234"/>
      <c r="E106" s="235"/>
      <c r="F106" s="236"/>
      <c r="G106" s="234"/>
      <c r="H106" s="235"/>
      <c r="I106" s="235"/>
    </row>
    <row r="107" spans="1:9" ht="15.6" x14ac:dyDescent="0.3">
      <c r="A107" s="203" t="s">
        <v>0</v>
      </c>
      <c r="B107" s="204"/>
      <c r="C107" s="204"/>
      <c r="D107" s="247" t="str">
        <f>$D$3</f>
        <v>JANIERO/2024</v>
      </c>
      <c r="E107" s="204"/>
      <c r="F107" s="204"/>
      <c r="G107" s="205" t="s">
        <v>1</v>
      </c>
      <c r="H107" s="279">
        <v>66.400000000000006</v>
      </c>
      <c r="I107" s="203" t="s">
        <v>93</v>
      </c>
    </row>
    <row r="108" spans="1:9" ht="15.6" x14ac:dyDescent="0.3">
      <c r="A108" s="271">
        <v>3713604</v>
      </c>
      <c r="B108" s="636" t="s">
        <v>554</v>
      </c>
      <c r="C108" s="636"/>
      <c r="D108" s="636"/>
      <c r="E108" s="636"/>
      <c r="F108" s="636"/>
      <c r="G108" s="206"/>
      <c r="H108" s="207"/>
      <c r="I108" s="207" t="s">
        <v>4</v>
      </c>
    </row>
    <row r="109" spans="1:9" ht="15.6" x14ac:dyDescent="0.3">
      <c r="A109" s="204"/>
      <c r="B109" s="204"/>
      <c r="C109" s="204"/>
      <c r="D109" s="634" t="s">
        <v>5</v>
      </c>
      <c r="E109" s="635"/>
      <c r="F109" s="634" t="s">
        <v>6</v>
      </c>
      <c r="G109" s="635"/>
      <c r="H109" s="204"/>
      <c r="I109" s="208" t="s">
        <v>7</v>
      </c>
    </row>
    <row r="110" spans="1:9" ht="15.6" x14ac:dyDescent="0.3">
      <c r="A110" s="209" t="s">
        <v>8</v>
      </c>
      <c r="B110" s="206"/>
      <c r="C110" s="210" t="s">
        <v>9</v>
      </c>
      <c r="D110" s="210" t="s">
        <v>10</v>
      </c>
      <c r="E110" s="210" t="s">
        <v>11</v>
      </c>
      <c r="F110" s="210" t="s">
        <v>12</v>
      </c>
      <c r="G110" s="210" t="s">
        <v>13</v>
      </c>
      <c r="H110" s="206"/>
      <c r="I110" s="210" t="s">
        <v>14</v>
      </c>
    </row>
    <row r="111" spans="1:9" ht="41.4" x14ac:dyDescent="0.3">
      <c r="A111" s="211" t="s">
        <v>555</v>
      </c>
      <c r="B111" s="253" t="s">
        <v>556</v>
      </c>
      <c r="C111" s="268">
        <v>1</v>
      </c>
      <c r="D111" s="268">
        <v>1</v>
      </c>
      <c r="E111" s="211">
        <v>0</v>
      </c>
      <c r="F111" s="1">
        <f>VLOOKUP(A111,Equipamento!$A$8:$E$81,4,0)</f>
        <v>353.20979999999997</v>
      </c>
      <c r="G111" s="1">
        <f>VLOOKUP(A111,Equipamento!$A$8:$E$81,5,0)</f>
        <v>152.27780000000001</v>
      </c>
      <c r="I111" s="1">
        <f>ROUND(C111*(D111*F111+E111*G111),4)</f>
        <v>353.20979999999997</v>
      </c>
    </row>
    <row r="112" spans="1:9" x14ac:dyDescent="0.3">
      <c r="A112" s="212"/>
      <c r="B112" s="212"/>
      <c r="C112" s="212"/>
      <c r="D112" s="212"/>
      <c r="E112" s="212"/>
      <c r="F112" s="212"/>
      <c r="G112" s="212"/>
      <c r="H112" s="213" t="s">
        <v>24</v>
      </c>
      <c r="I112" s="213">
        <f>SUM(I111:I111)</f>
        <v>353.20979999999997</v>
      </c>
    </row>
    <row r="113" spans="1:9" x14ac:dyDescent="0.3">
      <c r="A113" s="214" t="s">
        <v>25</v>
      </c>
      <c r="B113" s="215"/>
      <c r="C113" s="216" t="s">
        <v>9</v>
      </c>
      <c r="D113" s="216" t="s">
        <v>26</v>
      </c>
      <c r="E113" s="215"/>
      <c r="F113" s="216" t="s">
        <v>27</v>
      </c>
      <c r="G113" s="215"/>
      <c r="H113" s="215"/>
      <c r="I113" s="217" t="s">
        <v>28</v>
      </c>
    </row>
    <row r="114" spans="1:9" x14ac:dyDescent="0.3">
      <c r="A114" s="211" t="s">
        <v>74</v>
      </c>
      <c r="B114" s="253" t="s">
        <v>75</v>
      </c>
      <c r="C114" s="243">
        <v>3</v>
      </c>
      <c r="D114" s="211" t="s">
        <v>31</v>
      </c>
      <c r="F114" s="1">
        <f>VLOOKUP(A114,'Mão de obra'!$A$3:$E$33,5,0)</f>
        <v>21.425899999999999</v>
      </c>
      <c r="I114" s="1">
        <f>ROUND(F114*C114,4)</f>
        <v>64.277699999999996</v>
      </c>
    </row>
    <row r="115" spans="1:9" x14ac:dyDescent="0.3">
      <c r="A115" s="211" t="s">
        <v>181</v>
      </c>
      <c r="B115" s="253" t="s">
        <v>182</v>
      </c>
      <c r="C115" s="243">
        <v>1</v>
      </c>
      <c r="D115" s="211" t="s">
        <v>31</v>
      </c>
      <c r="F115" s="1">
        <f>VLOOKUP(A115,'Mão de obra'!$A$3:$E$33,5,0)</f>
        <v>28.926600000000001</v>
      </c>
      <c r="I115" s="1">
        <f>ROUND(F115*C115,4)</f>
        <v>28.926600000000001</v>
      </c>
    </row>
    <row r="116" spans="1:9" x14ac:dyDescent="0.3">
      <c r="H116" s="218" t="s">
        <v>34</v>
      </c>
      <c r="I116" s="218">
        <f>I115+I114</f>
        <v>93.204299999999989</v>
      </c>
    </row>
    <row r="117" spans="1:9" x14ac:dyDescent="0.3">
      <c r="A117" s="212"/>
      <c r="B117" s="212"/>
      <c r="C117" s="212"/>
      <c r="D117" s="212"/>
      <c r="E117" s="212"/>
      <c r="F117" s="212"/>
      <c r="G117" s="212"/>
      <c r="H117" s="213" t="s">
        <v>35</v>
      </c>
      <c r="I117" s="213">
        <f>I116+I112</f>
        <v>446.41409999999996</v>
      </c>
    </row>
    <row r="118" spans="1:9" x14ac:dyDescent="0.3">
      <c r="H118" s="218" t="s">
        <v>36</v>
      </c>
      <c r="I118" s="218">
        <f>ROUND(I117/H107,4)</f>
        <v>6.7230999999999996</v>
      </c>
    </row>
    <row r="119" spans="1:9" x14ac:dyDescent="0.3">
      <c r="H119" s="218" t="s">
        <v>37</v>
      </c>
      <c r="I119" s="218">
        <v>0</v>
      </c>
    </row>
    <row r="120" spans="1:9" x14ac:dyDescent="0.3">
      <c r="A120" s="212"/>
      <c r="B120" s="212"/>
      <c r="C120" s="212"/>
      <c r="D120" s="212"/>
      <c r="E120" s="212"/>
      <c r="F120" s="212"/>
      <c r="G120" s="212"/>
      <c r="H120" s="213" t="s">
        <v>38</v>
      </c>
      <c r="I120" s="213">
        <v>0</v>
      </c>
    </row>
    <row r="121" spans="1:9" x14ac:dyDescent="0.3">
      <c r="A121" s="214" t="s">
        <v>39</v>
      </c>
      <c r="B121" s="215"/>
      <c r="C121" s="216" t="s">
        <v>9</v>
      </c>
      <c r="D121" s="216" t="s">
        <v>26</v>
      </c>
      <c r="E121" s="215"/>
      <c r="F121" s="216" t="s">
        <v>40</v>
      </c>
      <c r="G121" s="215"/>
      <c r="H121" s="215"/>
      <c r="I121" s="217" t="s">
        <v>41</v>
      </c>
    </row>
    <row r="122" spans="1:9" x14ac:dyDescent="0.3">
      <c r="A122" s="211" t="s">
        <v>557</v>
      </c>
      <c r="B122" s="253" t="s">
        <v>558</v>
      </c>
      <c r="C122" s="244">
        <v>0.25</v>
      </c>
      <c r="D122" s="211" t="s">
        <v>110</v>
      </c>
      <c r="F122" s="1">
        <f>VLOOKUP(A122,Material!$A$8:$D$91,4,0)</f>
        <v>1979.2918999999999</v>
      </c>
      <c r="I122" s="1">
        <f>ROUND(F122*C122,4)</f>
        <v>494.82299999999998</v>
      </c>
    </row>
    <row r="123" spans="1:9" x14ac:dyDescent="0.3">
      <c r="A123" s="212"/>
      <c r="B123" s="212"/>
      <c r="C123" s="212"/>
      <c r="D123" s="212"/>
      <c r="E123" s="212"/>
      <c r="F123" s="212"/>
      <c r="G123" s="212"/>
      <c r="H123" s="213" t="s">
        <v>49</v>
      </c>
      <c r="I123" s="213">
        <f>SUM(I122:I122)</f>
        <v>494.82299999999998</v>
      </c>
    </row>
    <row r="124" spans="1:9" x14ac:dyDescent="0.3">
      <c r="A124" s="214" t="s">
        <v>50</v>
      </c>
      <c r="B124" s="215"/>
      <c r="C124" s="216" t="s">
        <v>9</v>
      </c>
      <c r="D124" s="216" t="s">
        <v>26</v>
      </c>
      <c r="E124" s="215"/>
      <c r="F124" s="216" t="s">
        <v>41</v>
      </c>
      <c r="G124" s="215"/>
      <c r="H124" s="215"/>
      <c r="I124" s="216" t="s">
        <v>41</v>
      </c>
    </row>
    <row r="125" spans="1:9" ht="15.6" x14ac:dyDescent="0.3">
      <c r="A125" s="204"/>
      <c r="B125" s="204"/>
      <c r="C125" s="204"/>
      <c r="D125" s="204"/>
      <c r="E125" s="204"/>
      <c r="F125" s="204"/>
      <c r="G125" s="204"/>
      <c r="H125" s="219" t="s">
        <v>51</v>
      </c>
      <c r="I125" s="219"/>
    </row>
    <row r="126" spans="1:9" ht="15.6" x14ac:dyDescent="0.3">
      <c r="A126" s="206"/>
      <c r="B126" s="206"/>
      <c r="C126" s="206"/>
      <c r="D126" s="206"/>
      <c r="E126" s="206"/>
      <c r="F126" s="206"/>
      <c r="G126" s="206"/>
      <c r="H126" s="220" t="s">
        <v>52</v>
      </c>
      <c r="I126" s="220">
        <f>I125+I123+SUM(I118:I120)</f>
        <v>501.54609999999997</v>
      </c>
    </row>
    <row r="127" spans="1:9" ht="15.6" x14ac:dyDescent="0.3">
      <c r="A127" s="221" t="s">
        <v>53</v>
      </c>
      <c r="B127" s="270"/>
      <c r="C127" s="269" t="s">
        <v>54</v>
      </c>
      <c r="D127" s="269" t="s">
        <v>9</v>
      </c>
      <c r="E127" s="269" t="s">
        <v>26</v>
      </c>
      <c r="F127" s="269" t="s">
        <v>41</v>
      </c>
      <c r="G127" s="270"/>
      <c r="H127" s="270"/>
      <c r="I127" s="222" t="s">
        <v>41</v>
      </c>
    </row>
    <row r="128" spans="1:9" ht="27.6" x14ac:dyDescent="0.3">
      <c r="A128" s="211" t="s">
        <v>557</v>
      </c>
      <c r="B128" s="253" t="s">
        <v>559</v>
      </c>
      <c r="C128" s="211" t="s">
        <v>56</v>
      </c>
      <c r="D128" s="278">
        <v>1.9359999999999999E-2</v>
      </c>
      <c r="E128" s="211" t="s">
        <v>55</v>
      </c>
      <c r="F128" s="1">
        <v>16.03</v>
      </c>
      <c r="G128" s="204"/>
      <c r="H128" s="204"/>
      <c r="I128" s="229">
        <f t="shared" ref="I128" si="9">ROUND(F128*D128,4)</f>
        <v>0.31030000000000002</v>
      </c>
    </row>
    <row r="129" spans="1:9" x14ac:dyDescent="0.3">
      <c r="A129" s="212"/>
      <c r="B129" s="212"/>
      <c r="C129" s="212"/>
      <c r="D129" s="212"/>
      <c r="E129" s="212"/>
      <c r="F129" s="212"/>
      <c r="G129" s="212"/>
      <c r="H129" s="213" t="s">
        <v>57</v>
      </c>
      <c r="I129" s="213">
        <f>SUM(I128:I128)</f>
        <v>0.31030000000000002</v>
      </c>
    </row>
    <row r="130" spans="1:9" x14ac:dyDescent="0.3">
      <c r="A130" s="223" t="s">
        <v>58</v>
      </c>
      <c r="C130" s="224" t="s">
        <v>9</v>
      </c>
      <c r="D130" s="224" t="s">
        <v>26</v>
      </c>
      <c r="E130" s="215"/>
      <c r="F130" s="216" t="s">
        <v>59</v>
      </c>
      <c r="G130" s="215"/>
      <c r="I130" s="218" t="s">
        <v>41</v>
      </c>
    </row>
    <row r="131" spans="1:9" x14ac:dyDescent="0.3">
      <c r="A131" s="212"/>
      <c r="B131" s="212"/>
      <c r="C131" s="212"/>
      <c r="D131" s="212"/>
      <c r="E131" s="225" t="s">
        <v>60</v>
      </c>
      <c r="F131" s="225" t="s">
        <v>61</v>
      </c>
      <c r="G131" s="225" t="s">
        <v>62</v>
      </c>
      <c r="H131" s="212"/>
      <c r="I131" s="212"/>
    </row>
    <row r="132" spans="1:9" ht="27.6" x14ac:dyDescent="0.3">
      <c r="A132" s="211" t="s">
        <v>557</v>
      </c>
      <c r="B132" s="253" t="s">
        <v>559</v>
      </c>
      <c r="C132" s="211">
        <f>D128</f>
        <v>1.9359999999999999E-2</v>
      </c>
      <c r="D132" s="211" t="s">
        <v>63</v>
      </c>
      <c r="E132" s="246"/>
      <c r="F132" s="246"/>
      <c r="G132" s="246"/>
      <c r="I132" s="198">
        <f>ROUND(C132*((VLOOKUP(A132,Material!$A$8:$H$91,6,0)*Composições!E132)+(VLOOKUP(A132,Material!$A$8:$H$91,7,0)*Composições!F132)+(VLOOKUP(A132,Material!$A$8:$H$91,8,0)*Composições!G132)),4)</f>
        <v>0</v>
      </c>
    </row>
    <row r="133" spans="1:9" x14ac:dyDescent="0.3">
      <c r="H133" s="218" t="s">
        <v>64</v>
      </c>
      <c r="I133" s="218">
        <f>SUM(I132:I132)</f>
        <v>0</v>
      </c>
    </row>
    <row r="134" spans="1:9" ht="15" thickBot="1" x14ac:dyDescent="0.35">
      <c r="A134" s="226"/>
      <c r="B134" s="226"/>
      <c r="C134" s="226"/>
      <c r="D134" s="226"/>
      <c r="E134" s="226"/>
      <c r="F134" s="226"/>
      <c r="G134" s="226"/>
      <c r="H134" s="227" t="s">
        <v>65</v>
      </c>
      <c r="I134" s="136">
        <f>ROUND(I133+I129+I126,2)</f>
        <v>501.86</v>
      </c>
    </row>
    <row r="135" spans="1:9" x14ac:dyDescent="0.3">
      <c r="B135" s="253" t="s">
        <v>66</v>
      </c>
    </row>
    <row r="136" spans="1:9" x14ac:dyDescent="0.3">
      <c r="A136" s="228"/>
      <c r="B136" s="228"/>
      <c r="C136" s="228"/>
      <c r="D136" s="228"/>
      <c r="E136" s="228"/>
      <c r="F136" s="228"/>
      <c r="G136" s="228"/>
      <c r="H136" s="228"/>
      <c r="I136" s="228"/>
    </row>
    <row r="137" spans="1:9" ht="18" x14ac:dyDescent="0.35">
      <c r="A137" s="234" t="s">
        <v>185</v>
      </c>
      <c r="B137" s="235"/>
      <c r="C137" s="235"/>
      <c r="D137" s="234"/>
      <c r="E137" s="235"/>
      <c r="F137" s="236"/>
      <c r="G137" s="234"/>
      <c r="H137" s="235"/>
      <c r="I137" s="235"/>
    </row>
    <row r="138" spans="1:9" ht="15.6" x14ac:dyDescent="0.3">
      <c r="A138" s="203" t="s">
        <v>0</v>
      </c>
      <c r="B138" s="204"/>
      <c r="C138" s="204"/>
      <c r="D138" s="247" t="str">
        <f>$D$3</f>
        <v>JANIERO/2024</v>
      </c>
      <c r="E138" s="204"/>
      <c r="F138" s="204"/>
      <c r="G138" s="205" t="s">
        <v>1</v>
      </c>
      <c r="H138" s="279">
        <v>7.38</v>
      </c>
      <c r="I138" s="203" t="s">
        <v>93</v>
      </c>
    </row>
    <row r="139" spans="1:9" ht="15.6" x14ac:dyDescent="0.3">
      <c r="A139" s="271">
        <v>3713605</v>
      </c>
      <c r="B139" s="636" t="s">
        <v>580</v>
      </c>
      <c r="C139" s="636"/>
      <c r="D139" s="636"/>
      <c r="E139" s="636"/>
      <c r="F139" s="636"/>
      <c r="G139" s="206"/>
      <c r="H139" s="207"/>
      <c r="I139" s="207" t="s">
        <v>4</v>
      </c>
    </row>
    <row r="140" spans="1:9" ht="15.6" x14ac:dyDescent="0.3">
      <c r="A140" s="204"/>
      <c r="B140" s="204"/>
      <c r="C140" s="204"/>
      <c r="D140" s="634" t="s">
        <v>5</v>
      </c>
      <c r="E140" s="635"/>
      <c r="F140" s="634" t="s">
        <v>6</v>
      </c>
      <c r="G140" s="635"/>
      <c r="H140" s="204"/>
      <c r="I140" s="208" t="s">
        <v>7</v>
      </c>
    </row>
    <row r="141" spans="1:9" ht="15.6" x14ac:dyDescent="0.3">
      <c r="A141" s="209" t="s">
        <v>8</v>
      </c>
      <c r="B141" s="206"/>
      <c r="C141" s="210" t="s">
        <v>9</v>
      </c>
      <c r="D141" s="210" t="s">
        <v>10</v>
      </c>
      <c r="E141" s="210" t="s">
        <v>11</v>
      </c>
      <c r="F141" s="210" t="s">
        <v>12</v>
      </c>
      <c r="G141" s="210" t="s">
        <v>13</v>
      </c>
      <c r="H141" s="206"/>
      <c r="I141" s="210" t="s">
        <v>14</v>
      </c>
    </row>
    <row r="142" spans="1:9" ht="41.4" x14ac:dyDescent="0.3">
      <c r="A142" s="211" t="s">
        <v>555</v>
      </c>
      <c r="B142" s="253" t="s">
        <v>556</v>
      </c>
      <c r="C142" s="268">
        <v>1</v>
      </c>
      <c r="D142" s="268">
        <v>1</v>
      </c>
      <c r="E142" s="211">
        <v>0</v>
      </c>
      <c r="F142" s="1">
        <f>VLOOKUP(A142,Equipamento!$A$8:$E$81,4,0)</f>
        <v>353.20979999999997</v>
      </c>
      <c r="G142" s="1">
        <f>VLOOKUP(A142,Equipamento!$A$8:$E$81,5,0)</f>
        <v>152.27780000000001</v>
      </c>
      <c r="I142" s="1">
        <f>ROUND(C142*(D142*F142+E142*G142),4)</f>
        <v>353.20979999999997</v>
      </c>
    </row>
    <row r="143" spans="1:9" x14ac:dyDescent="0.3">
      <c r="A143" s="212"/>
      <c r="B143" s="212"/>
      <c r="C143" s="212"/>
      <c r="D143" s="212"/>
      <c r="E143" s="212"/>
      <c r="F143" s="212"/>
      <c r="G143" s="212"/>
      <c r="H143" s="213" t="s">
        <v>24</v>
      </c>
      <c r="I143" s="213">
        <f>SUM(I142:I142)</f>
        <v>353.20979999999997</v>
      </c>
    </row>
    <row r="144" spans="1:9" x14ac:dyDescent="0.3">
      <c r="A144" s="214" t="s">
        <v>25</v>
      </c>
      <c r="B144" s="215"/>
      <c r="C144" s="216" t="s">
        <v>9</v>
      </c>
      <c r="D144" s="216" t="s">
        <v>26</v>
      </c>
      <c r="E144" s="215"/>
      <c r="F144" s="216" t="s">
        <v>27</v>
      </c>
      <c r="G144" s="215"/>
      <c r="H144" s="215"/>
      <c r="I144" s="217" t="s">
        <v>28</v>
      </c>
    </row>
    <row r="145" spans="1:9" x14ac:dyDescent="0.3">
      <c r="A145" s="211" t="s">
        <v>74</v>
      </c>
      <c r="B145" s="253" t="s">
        <v>75</v>
      </c>
      <c r="C145" s="243">
        <v>3</v>
      </c>
      <c r="D145" s="211" t="s">
        <v>31</v>
      </c>
      <c r="F145" s="1">
        <f>VLOOKUP(A145,'Mão de obra'!$A$3:$E$33,5,0)</f>
        <v>21.425899999999999</v>
      </c>
      <c r="I145" s="1">
        <f>ROUND(F145*C145,4)</f>
        <v>64.277699999999996</v>
      </c>
    </row>
    <row r="146" spans="1:9" x14ac:dyDescent="0.3">
      <c r="A146" s="211" t="s">
        <v>181</v>
      </c>
      <c r="B146" s="253" t="s">
        <v>182</v>
      </c>
      <c r="C146" s="243">
        <v>1</v>
      </c>
      <c r="D146" s="211" t="s">
        <v>31</v>
      </c>
      <c r="F146" s="1">
        <f>VLOOKUP(A146,'Mão de obra'!$A$3:$E$33,5,0)</f>
        <v>28.926600000000001</v>
      </c>
      <c r="I146" s="1">
        <f>ROUND(F146*C146,4)</f>
        <v>28.926600000000001</v>
      </c>
    </row>
    <row r="147" spans="1:9" x14ac:dyDescent="0.3">
      <c r="H147" s="218" t="s">
        <v>34</v>
      </c>
      <c r="I147" s="218">
        <f>I146+I145</f>
        <v>93.204299999999989</v>
      </c>
    </row>
    <row r="148" spans="1:9" x14ac:dyDescent="0.3">
      <c r="A148" s="212"/>
      <c r="B148" s="212"/>
      <c r="C148" s="212"/>
      <c r="D148" s="212"/>
      <c r="E148" s="212"/>
      <c r="F148" s="212"/>
      <c r="G148" s="212"/>
      <c r="H148" s="213" t="s">
        <v>35</v>
      </c>
      <c r="I148" s="213">
        <f>I147+I143</f>
        <v>446.41409999999996</v>
      </c>
    </row>
    <row r="149" spans="1:9" x14ac:dyDescent="0.3">
      <c r="H149" s="218" t="s">
        <v>36</v>
      </c>
      <c r="I149" s="218">
        <f>ROUND(I148/H138,4)</f>
        <v>60.489699999999999</v>
      </c>
    </row>
    <row r="150" spans="1:9" x14ac:dyDescent="0.3">
      <c r="H150" s="218" t="s">
        <v>37</v>
      </c>
      <c r="I150" s="218">
        <v>0</v>
      </c>
    </row>
    <row r="151" spans="1:9" x14ac:dyDescent="0.3">
      <c r="A151" s="212"/>
      <c r="B151" s="212"/>
      <c r="C151" s="212"/>
      <c r="D151" s="212"/>
      <c r="E151" s="212"/>
      <c r="F151" s="212"/>
      <c r="G151" s="212"/>
      <c r="H151" s="213" t="s">
        <v>38</v>
      </c>
      <c r="I151" s="213">
        <v>0</v>
      </c>
    </row>
    <row r="152" spans="1:9" x14ac:dyDescent="0.3">
      <c r="A152" s="214" t="s">
        <v>39</v>
      </c>
      <c r="B152" s="215"/>
      <c r="C152" s="216" t="s">
        <v>9</v>
      </c>
      <c r="D152" s="216" t="s">
        <v>26</v>
      </c>
      <c r="E152" s="215"/>
      <c r="F152" s="216" t="s">
        <v>40</v>
      </c>
      <c r="G152" s="215"/>
      <c r="H152" s="215"/>
      <c r="I152" s="217" t="s">
        <v>41</v>
      </c>
    </row>
    <row r="153" spans="1:9" x14ac:dyDescent="0.3">
      <c r="A153" s="211" t="s">
        <v>557</v>
      </c>
      <c r="B153" s="253" t="s">
        <v>558</v>
      </c>
      <c r="C153" s="244">
        <v>0.25</v>
      </c>
      <c r="D153" s="211" t="s">
        <v>110</v>
      </c>
      <c r="F153" s="1">
        <f>VLOOKUP(A153,Material!$A$8:$D$91,4,0)</f>
        <v>1979.2918999999999</v>
      </c>
      <c r="I153" s="1">
        <f>ROUND(F153*C153,4)</f>
        <v>494.82299999999998</v>
      </c>
    </row>
    <row r="154" spans="1:9" x14ac:dyDescent="0.3">
      <c r="A154" s="212"/>
      <c r="B154" s="212"/>
      <c r="C154" s="212"/>
      <c r="D154" s="212"/>
      <c r="E154" s="212"/>
      <c r="F154" s="212"/>
      <c r="G154" s="212"/>
      <c r="H154" s="213" t="s">
        <v>49</v>
      </c>
      <c r="I154" s="213">
        <f>SUM(I153:I153)</f>
        <v>494.82299999999998</v>
      </c>
    </row>
    <row r="155" spans="1:9" x14ac:dyDescent="0.3">
      <c r="A155" s="214" t="s">
        <v>50</v>
      </c>
      <c r="B155" s="215"/>
      <c r="C155" s="216" t="s">
        <v>9</v>
      </c>
      <c r="D155" s="216" t="s">
        <v>26</v>
      </c>
      <c r="E155" s="215"/>
      <c r="F155" s="216" t="s">
        <v>41</v>
      </c>
      <c r="G155" s="215"/>
      <c r="H155" s="215"/>
      <c r="I155" s="216" t="s">
        <v>41</v>
      </c>
    </row>
    <row r="156" spans="1:9" ht="15.6" x14ac:dyDescent="0.3">
      <c r="A156" s="204"/>
      <c r="B156" s="204"/>
      <c r="C156" s="204"/>
      <c r="D156" s="204"/>
      <c r="E156" s="204"/>
      <c r="F156" s="204"/>
      <c r="G156" s="204"/>
      <c r="H156" s="219" t="s">
        <v>51</v>
      </c>
      <c r="I156" s="219"/>
    </row>
    <row r="157" spans="1:9" ht="15.6" x14ac:dyDescent="0.3">
      <c r="A157" s="206"/>
      <c r="B157" s="206"/>
      <c r="C157" s="206"/>
      <c r="D157" s="206"/>
      <c r="E157" s="206"/>
      <c r="F157" s="206"/>
      <c r="G157" s="206"/>
      <c r="H157" s="220" t="s">
        <v>52</v>
      </c>
      <c r="I157" s="220">
        <f>I156+I154+SUM(I149:I151)</f>
        <v>555.31269999999995</v>
      </c>
    </row>
    <row r="158" spans="1:9" ht="15.6" x14ac:dyDescent="0.3">
      <c r="A158" s="221" t="s">
        <v>53</v>
      </c>
      <c r="B158" s="270"/>
      <c r="C158" s="269" t="s">
        <v>54</v>
      </c>
      <c r="D158" s="269" t="s">
        <v>9</v>
      </c>
      <c r="E158" s="269" t="s">
        <v>26</v>
      </c>
      <c r="F158" s="269" t="s">
        <v>41</v>
      </c>
      <c r="G158" s="270"/>
      <c r="H158" s="270"/>
      <c r="I158" s="222" t="s">
        <v>41</v>
      </c>
    </row>
    <row r="159" spans="1:9" ht="27.6" x14ac:dyDescent="0.3">
      <c r="A159" s="211" t="s">
        <v>557</v>
      </c>
      <c r="B159" s="253" t="s">
        <v>559</v>
      </c>
      <c r="C159" s="211" t="s">
        <v>56</v>
      </c>
      <c r="D159" s="278">
        <v>1.9359999999999999E-2</v>
      </c>
      <c r="E159" s="211" t="s">
        <v>55</v>
      </c>
      <c r="F159" s="1">
        <v>16.03</v>
      </c>
      <c r="G159" s="204"/>
      <c r="H159" s="204"/>
      <c r="I159" s="229">
        <f t="shared" ref="I159" si="10">ROUND(F159*D159,4)</f>
        <v>0.31030000000000002</v>
      </c>
    </row>
    <row r="160" spans="1:9" x14ac:dyDescent="0.3">
      <c r="A160" s="212"/>
      <c r="B160" s="212"/>
      <c r="C160" s="212"/>
      <c r="D160" s="212"/>
      <c r="E160" s="212"/>
      <c r="F160" s="212"/>
      <c r="G160" s="212"/>
      <c r="H160" s="213" t="s">
        <v>57</v>
      </c>
      <c r="I160" s="213">
        <f>SUM(I159:I159)</f>
        <v>0.31030000000000002</v>
      </c>
    </row>
    <row r="161" spans="1:9" x14ac:dyDescent="0.3">
      <c r="A161" s="223" t="s">
        <v>58</v>
      </c>
      <c r="C161" s="224" t="s">
        <v>9</v>
      </c>
      <c r="D161" s="224" t="s">
        <v>26</v>
      </c>
      <c r="E161" s="215"/>
      <c r="F161" s="216" t="s">
        <v>59</v>
      </c>
      <c r="G161" s="215"/>
      <c r="I161" s="218" t="s">
        <v>41</v>
      </c>
    </row>
    <row r="162" spans="1:9" x14ac:dyDescent="0.3">
      <c r="A162" s="212"/>
      <c r="B162" s="212"/>
      <c r="C162" s="212"/>
      <c r="D162" s="212"/>
      <c r="E162" s="225" t="s">
        <v>60</v>
      </c>
      <c r="F162" s="225" t="s">
        <v>61</v>
      </c>
      <c r="G162" s="225" t="s">
        <v>62</v>
      </c>
      <c r="H162" s="212"/>
      <c r="I162" s="212"/>
    </row>
    <row r="163" spans="1:9" ht="27.6" x14ac:dyDescent="0.3">
      <c r="A163" s="211" t="s">
        <v>557</v>
      </c>
      <c r="B163" s="253" t="s">
        <v>559</v>
      </c>
      <c r="C163" s="211">
        <f>D159</f>
        <v>1.9359999999999999E-2</v>
      </c>
      <c r="D163" s="211" t="s">
        <v>63</v>
      </c>
      <c r="E163" s="246"/>
      <c r="F163" s="246"/>
      <c r="G163" s="246"/>
      <c r="I163" s="198">
        <f>ROUND(C163*((VLOOKUP(A163,Material!$A$8:$H$91,6,0)*Composições!E163)+(VLOOKUP(A163,Material!$A$8:$H$91,7,0)*Composições!F163)+(VLOOKUP(A163,Material!$A$8:$H$91,8,0)*Composições!G163)),4)</f>
        <v>0</v>
      </c>
    </row>
    <row r="164" spans="1:9" x14ac:dyDescent="0.3">
      <c r="H164" s="218" t="s">
        <v>64</v>
      </c>
      <c r="I164" s="218">
        <f>SUM(I163:I163)</f>
        <v>0</v>
      </c>
    </row>
    <row r="165" spans="1:9" ht="15" thickBot="1" x14ac:dyDescent="0.35">
      <c r="A165" s="226"/>
      <c r="B165" s="226"/>
      <c r="C165" s="226"/>
      <c r="D165" s="226"/>
      <c r="E165" s="226"/>
      <c r="F165" s="226"/>
      <c r="G165" s="226"/>
      <c r="H165" s="227" t="s">
        <v>65</v>
      </c>
      <c r="I165" s="136">
        <f>ROUND(I164+I160+I157,2)</f>
        <v>555.62</v>
      </c>
    </row>
    <row r="166" spans="1:9" x14ac:dyDescent="0.3">
      <c r="B166" s="253" t="s">
        <v>66</v>
      </c>
    </row>
    <row r="167" spans="1:9" x14ac:dyDescent="0.3">
      <c r="A167" s="228"/>
      <c r="B167" s="228"/>
      <c r="C167" s="228"/>
      <c r="D167" s="228"/>
      <c r="E167" s="228"/>
      <c r="F167" s="228"/>
      <c r="G167" s="228"/>
      <c r="H167" s="228"/>
      <c r="I167" s="228"/>
    </row>
    <row r="168" spans="1:9" ht="18" x14ac:dyDescent="0.35">
      <c r="A168" s="234" t="s">
        <v>185</v>
      </c>
      <c r="B168" s="235"/>
      <c r="C168" s="235"/>
      <c r="D168" s="234"/>
      <c r="E168" s="235"/>
      <c r="F168" s="236"/>
      <c r="G168" s="234"/>
      <c r="H168" s="235"/>
      <c r="I168" s="235"/>
    </row>
    <row r="169" spans="1:9" ht="15.6" x14ac:dyDescent="0.3">
      <c r="A169" s="203" t="s">
        <v>0</v>
      </c>
      <c r="B169" s="204"/>
      <c r="C169" s="204"/>
      <c r="D169" s="247" t="str">
        <f>$D$3</f>
        <v>JANIERO/2024</v>
      </c>
      <c r="E169" s="204"/>
      <c r="F169" s="204"/>
      <c r="G169" s="205" t="s">
        <v>1</v>
      </c>
      <c r="H169" s="279">
        <v>2</v>
      </c>
      <c r="I169" s="203" t="s">
        <v>110</v>
      </c>
    </row>
    <row r="170" spans="1:9" ht="15.6" x14ac:dyDescent="0.3">
      <c r="A170" s="271">
        <v>3713690</v>
      </c>
      <c r="B170" s="636" t="s">
        <v>581</v>
      </c>
      <c r="C170" s="636"/>
      <c r="D170" s="636"/>
      <c r="E170" s="636"/>
      <c r="F170" s="636"/>
      <c r="G170" s="206"/>
      <c r="H170" s="207"/>
      <c r="I170" s="207" t="s">
        <v>4</v>
      </c>
    </row>
    <row r="171" spans="1:9" ht="15.75" customHeight="1" x14ac:dyDescent="0.3">
      <c r="A171" s="204"/>
      <c r="B171" s="204"/>
      <c r="C171" s="204"/>
      <c r="D171" s="634" t="s">
        <v>5</v>
      </c>
      <c r="E171" s="635"/>
      <c r="F171" s="634" t="s">
        <v>6</v>
      </c>
      <c r="G171" s="635"/>
      <c r="H171" s="204"/>
      <c r="I171" s="208" t="s">
        <v>7</v>
      </c>
    </row>
    <row r="172" spans="1:9" ht="15.6" x14ac:dyDescent="0.3">
      <c r="A172" s="209" t="s">
        <v>8</v>
      </c>
      <c r="B172" s="206"/>
      <c r="C172" s="210" t="s">
        <v>9</v>
      </c>
      <c r="D172" s="210" t="s">
        <v>10</v>
      </c>
      <c r="E172" s="210" t="s">
        <v>11</v>
      </c>
      <c r="F172" s="210" t="s">
        <v>12</v>
      </c>
      <c r="G172" s="210" t="s">
        <v>13</v>
      </c>
      <c r="H172" s="206"/>
      <c r="I172" s="210" t="s">
        <v>14</v>
      </c>
    </row>
    <row r="173" spans="1:9" x14ac:dyDescent="0.3">
      <c r="A173" s="212"/>
      <c r="B173" s="212"/>
      <c r="C173" s="212"/>
      <c r="D173" s="212"/>
      <c r="E173" s="212"/>
      <c r="F173" s="212"/>
      <c r="G173" s="212"/>
      <c r="H173" s="213" t="s">
        <v>24</v>
      </c>
      <c r="I173" s="213"/>
    </row>
    <row r="174" spans="1:9" x14ac:dyDescent="0.3">
      <c r="A174" s="214" t="s">
        <v>25</v>
      </c>
      <c r="B174" s="215"/>
      <c r="C174" s="216" t="s">
        <v>9</v>
      </c>
      <c r="D174" s="216" t="s">
        <v>26</v>
      </c>
      <c r="E174" s="215"/>
      <c r="F174" s="216" t="s">
        <v>27</v>
      </c>
      <c r="G174" s="215"/>
      <c r="H174" s="215"/>
      <c r="I174" s="217" t="s">
        <v>28</v>
      </c>
    </row>
    <row r="175" spans="1:9" x14ac:dyDescent="0.3">
      <c r="A175" s="211" t="s">
        <v>74</v>
      </c>
      <c r="B175" s="253" t="s">
        <v>75</v>
      </c>
      <c r="C175" s="243">
        <v>1</v>
      </c>
      <c r="D175" s="211" t="s">
        <v>31</v>
      </c>
      <c r="F175" s="1">
        <f>VLOOKUP(A175,'Mão de obra'!$A$3:$E$33,5,0)</f>
        <v>21.425899999999999</v>
      </c>
      <c r="I175" s="1">
        <f>ROUND(F175*C175,4)</f>
        <v>21.425899999999999</v>
      </c>
    </row>
    <row r="176" spans="1:9" x14ac:dyDescent="0.3">
      <c r="A176" s="211" t="s">
        <v>181</v>
      </c>
      <c r="B176" s="253" t="s">
        <v>182</v>
      </c>
      <c r="C176" s="243">
        <v>1</v>
      </c>
      <c r="D176" s="211" t="s">
        <v>31</v>
      </c>
      <c r="F176" s="1">
        <f>VLOOKUP(A176,'Mão de obra'!$A$3:$E$33,5,0)</f>
        <v>28.926600000000001</v>
      </c>
      <c r="I176" s="1">
        <f>ROUND(F176*C176,4)</f>
        <v>28.926600000000001</v>
      </c>
    </row>
    <row r="177" spans="1:9" x14ac:dyDescent="0.3">
      <c r="H177" s="218" t="s">
        <v>34</v>
      </c>
      <c r="I177" s="218">
        <f>I176+I175</f>
        <v>50.352499999999999</v>
      </c>
    </row>
    <row r="178" spans="1:9" x14ac:dyDescent="0.3">
      <c r="A178" s="212"/>
      <c r="B178" s="212"/>
      <c r="C178" s="212"/>
      <c r="D178" s="212"/>
      <c r="E178" s="212"/>
      <c r="F178" s="212"/>
      <c r="G178" s="212"/>
      <c r="H178" s="213" t="s">
        <v>35</v>
      </c>
      <c r="I178" s="213">
        <f>I177+I173</f>
        <v>50.352499999999999</v>
      </c>
    </row>
    <row r="179" spans="1:9" x14ac:dyDescent="0.3">
      <c r="H179" s="218" t="s">
        <v>36</v>
      </c>
      <c r="I179" s="218">
        <f>ROUND(I178/H169,4)</f>
        <v>25.176300000000001</v>
      </c>
    </row>
    <row r="180" spans="1:9" x14ac:dyDescent="0.3">
      <c r="H180" s="218" t="s">
        <v>37</v>
      </c>
      <c r="I180" s="218">
        <v>0</v>
      </c>
    </row>
    <row r="181" spans="1:9" x14ac:dyDescent="0.3">
      <c r="A181" s="212"/>
      <c r="B181" s="212"/>
      <c r="C181" s="212"/>
      <c r="D181" s="212"/>
      <c r="E181" s="212"/>
      <c r="F181" s="212"/>
      <c r="G181" s="212"/>
      <c r="H181" s="213" t="s">
        <v>38</v>
      </c>
      <c r="I181" s="213">
        <v>0</v>
      </c>
    </row>
    <row r="182" spans="1:9" x14ac:dyDescent="0.3">
      <c r="A182" s="214" t="s">
        <v>39</v>
      </c>
      <c r="B182" s="215"/>
      <c r="C182" s="216" t="s">
        <v>9</v>
      </c>
      <c r="D182" s="216" t="s">
        <v>26</v>
      </c>
      <c r="E182" s="215"/>
      <c r="F182" s="216" t="s">
        <v>40</v>
      </c>
      <c r="G182" s="215"/>
      <c r="H182" s="215"/>
      <c r="I182" s="217" t="s">
        <v>41</v>
      </c>
    </row>
    <row r="183" spans="1:9" ht="27.6" x14ac:dyDescent="0.3">
      <c r="A183" s="211" t="s">
        <v>582</v>
      </c>
      <c r="B183" s="253" t="s">
        <v>583</v>
      </c>
      <c r="C183" s="244">
        <v>1</v>
      </c>
      <c r="D183" s="211" t="s">
        <v>110</v>
      </c>
      <c r="F183" s="1">
        <f>VLOOKUP(A183,Material!$A$8:$D$91,4,0)</f>
        <v>367.00380000000001</v>
      </c>
      <c r="I183" s="1">
        <f>ROUND(F183*C183,4)</f>
        <v>367.00380000000001</v>
      </c>
    </row>
    <row r="184" spans="1:9" x14ac:dyDescent="0.3">
      <c r="A184" s="212"/>
      <c r="B184" s="212"/>
      <c r="C184" s="212"/>
      <c r="D184" s="212"/>
      <c r="E184" s="212"/>
      <c r="F184" s="212"/>
      <c r="G184" s="212"/>
      <c r="H184" s="213" t="s">
        <v>49</v>
      </c>
      <c r="I184" s="213">
        <f>SUM(I183:I183)</f>
        <v>367.00380000000001</v>
      </c>
    </row>
    <row r="185" spans="1:9" x14ac:dyDescent="0.3">
      <c r="A185" s="214" t="s">
        <v>50</v>
      </c>
      <c r="B185" s="215"/>
      <c r="C185" s="216" t="s">
        <v>9</v>
      </c>
      <c r="D185" s="216" t="s">
        <v>26</v>
      </c>
      <c r="E185" s="215"/>
      <c r="F185" s="216" t="s">
        <v>41</v>
      </c>
      <c r="G185" s="215"/>
      <c r="H185" s="215"/>
      <c r="I185" s="216" t="s">
        <v>41</v>
      </c>
    </row>
    <row r="186" spans="1:9" x14ac:dyDescent="0.3">
      <c r="A186" s="211">
        <v>3807864</v>
      </c>
      <c r="B186" t="s">
        <v>584</v>
      </c>
      <c r="C186" s="281">
        <v>5</v>
      </c>
      <c r="D186" s="281" t="s">
        <v>110</v>
      </c>
      <c r="F186">
        <v>30.88</v>
      </c>
      <c r="I186" s="224">
        <f>F186*C186</f>
        <v>154.4</v>
      </c>
    </row>
    <row r="187" spans="1:9" ht="15.6" x14ac:dyDescent="0.3">
      <c r="A187" s="204"/>
      <c r="B187" s="204"/>
      <c r="C187" s="204"/>
      <c r="D187" s="204"/>
      <c r="E187" s="204"/>
      <c r="F187" s="204"/>
      <c r="G187" s="204"/>
      <c r="H187" s="219" t="s">
        <v>51</v>
      </c>
      <c r="I187" s="219">
        <f>I186</f>
        <v>154.4</v>
      </c>
    </row>
    <row r="188" spans="1:9" ht="15.6" x14ac:dyDescent="0.3">
      <c r="A188" s="206"/>
      <c r="B188" s="206"/>
      <c r="C188" s="206"/>
      <c r="D188" s="206"/>
      <c r="E188" s="206"/>
      <c r="F188" s="206"/>
      <c r="G188" s="206"/>
      <c r="H188" s="220" t="s">
        <v>52</v>
      </c>
      <c r="I188" s="220">
        <f>I187+I184+SUM(I179:I181)</f>
        <v>546.58010000000002</v>
      </c>
    </row>
    <row r="189" spans="1:9" ht="15.6" x14ac:dyDescent="0.3">
      <c r="A189" s="221" t="s">
        <v>53</v>
      </c>
      <c r="B189" s="270"/>
      <c r="C189" s="269" t="s">
        <v>54</v>
      </c>
      <c r="D189" s="269" t="s">
        <v>9</v>
      </c>
      <c r="E189" s="269" t="s">
        <v>26</v>
      </c>
      <c r="F189" s="269" t="s">
        <v>41</v>
      </c>
      <c r="G189" s="270"/>
      <c r="H189" s="270"/>
      <c r="I189" s="222" t="s">
        <v>41</v>
      </c>
    </row>
    <row r="190" spans="1:9" ht="27.6" x14ac:dyDescent="0.3">
      <c r="A190" s="211" t="s">
        <v>582</v>
      </c>
      <c r="B190" s="253" t="s">
        <v>585</v>
      </c>
      <c r="C190" s="211" t="s">
        <v>56</v>
      </c>
      <c r="D190" s="278">
        <v>9.2999999999999992E-3</v>
      </c>
      <c r="E190" s="211" t="s">
        <v>55</v>
      </c>
      <c r="F190" s="1">
        <v>29.45</v>
      </c>
      <c r="G190" s="204"/>
      <c r="H190" s="204"/>
      <c r="I190" s="229">
        <f t="shared" ref="I190" si="11">ROUND(F190*D190,4)</f>
        <v>0.27389999999999998</v>
      </c>
    </row>
    <row r="191" spans="1:9" x14ac:dyDescent="0.3">
      <c r="A191" s="212"/>
      <c r="B191" s="212"/>
      <c r="C191" s="212"/>
      <c r="D191" s="212"/>
      <c r="E191" s="212"/>
      <c r="F191" s="212"/>
      <c r="G191" s="212"/>
      <c r="H191" s="213" t="s">
        <v>57</v>
      </c>
      <c r="I191" s="230">
        <f>SUM(I190:I190)</f>
        <v>0.27389999999999998</v>
      </c>
    </row>
    <row r="192" spans="1:9" x14ac:dyDescent="0.3">
      <c r="A192" s="223" t="s">
        <v>58</v>
      </c>
      <c r="C192" s="224" t="s">
        <v>9</v>
      </c>
      <c r="D192" s="224" t="s">
        <v>26</v>
      </c>
      <c r="E192" s="215"/>
      <c r="F192" s="216" t="s">
        <v>59</v>
      </c>
      <c r="G192" s="215"/>
      <c r="I192" s="218" t="s">
        <v>41</v>
      </c>
    </row>
    <row r="193" spans="1:9" x14ac:dyDescent="0.3">
      <c r="A193" s="212"/>
      <c r="B193" s="212"/>
      <c r="C193" s="212"/>
      <c r="D193" s="212"/>
      <c r="E193" s="225" t="s">
        <v>60</v>
      </c>
      <c r="F193" s="225" t="s">
        <v>61</v>
      </c>
      <c r="G193" s="225" t="s">
        <v>62</v>
      </c>
      <c r="H193" s="212"/>
      <c r="I193" s="212"/>
    </row>
    <row r="194" spans="1:9" ht="27.6" x14ac:dyDescent="0.3">
      <c r="A194" s="211" t="s">
        <v>582</v>
      </c>
      <c r="B194" s="253" t="s">
        <v>585</v>
      </c>
      <c r="C194" s="211">
        <f>D190</f>
        <v>9.2999999999999992E-3</v>
      </c>
      <c r="D194" s="211" t="s">
        <v>63</v>
      </c>
      <c r="E194" s="246">
        <v>0.6</v>
      </c>
      <c r="F194" s="246">
        <v>0.6</v>
      </c>
      <c r="G194" s="246">
        <v>0.6</v>
      </c>
      <c r="I194" s="198">
        <v>0</v>
      </c>
    </row>
    <row r="195" spans="1:9" x14ac:dyDescent="0.3">
      <c r="H195" s="218" t="s">
        <v>64</v>
      </c>
      <c r="I195" s="245">
        <f>SUM(I194:I194)</f>
        <v>0</v>
      </c>
    </row>
    <row r="196" spans="1:9" ht="15" thickBot="1" x14ac:dyDescent="0.35">
      <c r="A196" s="226"/>
      <c r="B196" s="226"/>
      <c r="C196" s="226"/>
      <c r="D196" s="226"/>
      <c r="E196" s="226"/>
      <c r="F196" s="226"/>
      <c r="G196" s="226"/>
      <c r="H196" s="227" t="s">
        <v>65</v>
      </c>
      <c r="I196" s="136">
        <f>ROUND(I195+I191+I188,2)</f>
        <v>546.85</v>
      </c>
    </row>
    <row r="197" spans="1:9" x14ac:dyDescent="0.3">
      <c r="B197" s="253" t="s">
        <v>66</v>
      </c>
    </row>
    <row r="199" spans="1:9" ht="18" x14ac:dyDescent="0.35">
      <c r="A199" s="234" t="s">
        <v>185</v>
      </c>
      <c r="B199" s="235"/>
      <c r="C199" s="235"/>
      <c r="D199" s="234"/>
      <c r="E199" s="235"/>
      <c r="F199" s="236"/>
      <c r="G199" s="234"/>
      <c r="H199" s="235"/>
      <c r="I199" s="235"/>
    </row>
    <row r="200" spans="1:9" ht="15.6" x14ac:dyDescent="0.3">
      <c r="A200" s="203" t="s">
        <v>0</v>
      </c>
      <c r="B200" s="204"/>
      <c r="C200" s="204"/>
      <c r="D200" s="247" t="str">
        <f>$D$3</f>
        <v>JANIERO/2024</v>
      </c>
      <c r="E200" s="204"/>
      <c r="F200" s="204"/>
      <c r="G200" s="205" t="s">
        <v>1</v>
      </c>
      <c r="H200" s="205">
        <v>0.83</v>
      </c>
      <c r="I200" s="203" t="s">
        <v>93</v>
      </c>
    </row>
    <row r="201" spans="1:9" ht="31.2" x14ac:dyDescent="0.3">
      <c r="A201" s="373" t="s">
        <v>710</v>
      </c>
      <c r="B201" s="271" t="s">
        <v>722</v>
      </c>
      <c r="C201" s="237" t="str">
        <f>I200</f>
        <v>m</v>
      </c>
      <c r="D201" s="2">
        <f>I229</f>
        <v>3075.93</v>
      </c>
      <c r="E201" s="206"/>
      <c r="F201" s="206"/>
      <c r="G201" s="206"/>
      <c r="H201" s="207"/>
      <c r="I201" s="207" t="s">
        <v>4</v>
      </c>
    </row>
    <row r="202" spans="1:9" ht="15.6" x14ac:dyDescent="0.3">
      <c r="A202" s="204"/>
      <c r="B202" s="204"/>
      <c r="C202" s="204"/>
      <c r="D202" s="634" t="s">
        <v>5</v>
      </c>
      <c r="E202" s="635"/>
      <c r="F202" s="634" t="s">
        <v>6</v>
      </c>
      <c r="G202" s="635"/>
      <c r="H202" s="204"/>
      <c r="I202" s="208" t="s">
        <v>7</v>
      </c>
    </row>
    <row r="203" spans="1:9" ht="15.6" x14ac:dyDescent="0.3">
      <c r="A203" s="209" t="s">
        <v>8</v>
      </c>
      <c r="B203" s="206"/>
      <c r="C203" s="210" t="s">
        <v>9</v>
      </c>
      <c r="D203" s="210" t="s">
        <v>10</v>
      </c>
      <c r="E203" s="210" t="s">
        <v>11</v>
      </c>
      <c r="F203" s="210" t="s">
        <v>12</v>
      </c>
      <c r="G203" s="210" t="s">
        <v>13</v>
      </c>
      <c r="H203" s="206"/>
      <c r="I203" s="210" t="s">
        <v>14</v>
      </c>
    </row>
    <row r="204" spans="1:9" ht="27.6" x14ac:dyDescent="0.3">
      <c r="A204" s="211" t="s">
        <v>183</v>
      </c>
      <c r="B204" s="253" t="s">
        <v>552</v>
      </c>
      <c r="C204" s="211" t="s">
        <v>17</v>
      </c>
      <c r="D204" s="211" t="s">
        <v>18</v>
      </c>
      <c r="E204" s="211" t="s">
        <v>19</v>
      </c>
      <c r="F204" s="1">
        <f>VLOOKUP(A204,Equipamento!$A$8:$E$81,4,0)</f>
        <v>311.09550000000002</v>
      </c>
      <c r="G204" s="1">
        <f>VLOOKUP(A204,Equipamento!$A$8:$E$81,5,0)</f>
        <v>117.8566</v>
      </c>
      <c r="I204" s="1">
        <f>ROUND(C204*(D204*F204+E204*G204),4)</f>
        <v>311.09550000000002</v>
      </c>
    </row>
    <row r="205" spans="1:9" x14ac:dyDescent="0.3">
      <c r="A205" s="212"/>
      <c r="B205" s="212"/>
      <c r="C205" s="212"/>
      <c r="D205" s="212"/>
      <c r="E205" s="212"/>
      <c r="F205" s="212"/>
      <c r="G205" s="212"/>
      <c r="H205" s="213" t="s">
        <v>24</v>
      </c>
      <c r="I205" s="213">
        <f>SUM(I204:I204)</f>
        <v>311.09550000000002</v>
      </c>
    </row>
    <row r="206" spans="1:9" x14ac:dyDescent="0.3">
      <c r="A206" s="214" t="s">
        <v>25</v>
      </c>
      <c r="B206" s="215"/>
      <c r="C206" s="216" t="s">
        <v>9</v>
      </c>
      <c r="D206" s="216" t="s">
        <v>26</v>
      </c>
      <c r="E206" s="215"/>
      <c r="F206" s="216" t="s">
        <v>27</v>
      </c>
      <c r="G206" s="215"/>
      <c r="H206" s="215"/>
      <c r="I206" s="217" t="s">
        <v>28</v>
      </c>
    </row>
    <row r="207" spans="1:9" x14ac:dyDescent="0.3">
      <c r="A207" s="211" t="s">
        <v>32</v>
      </c>
      <c r="B207" s="253" t="s">
        <v>33</v>
      </c>
      <c r="C207" s="211">
        <v>3</v>
      </c>
      <c r="D207" s="211" t="s">
        <v>31</v>
      </c>
      <c r="F207" s="1">
        <f>VLOOKUP(A207,'Mão de obra'!$A$3:$E$33,5,0)</f>
        <v>20.383600000000001</v>
      </c>
      <c r="I207" s="1">
        <f>ROUND(F207*C207,4)</f>
        <v>61.150799999999997</v>
      </c>
    </row>
    <row r="208" spans="1:9" x14ac:dyDescent="0.3">
      <c r="H208" s="218" t="s">
        <v>34</v>
      </c>
      <c r="I208" s="218">
        <f>SUM(I207:I207)</f>
        <v>61.150799999999997</v>
      </c>
    </row>
    <row r="209" spans="1:9" x14ac:dyDescent="0.3">
      <c r="A209" s="212"/>
      <c r="B209" s="212"/>
      <c r="C209" s="212"/>
      <c r="D209" s="212"/>
      <c r="E209" s="212"/>
      <c r="F209" s="212"/>
      <c r="G209" s="212"/>
      <c r="H209" s="213" t="s">
        <v>35</v>
      </c>
      <c r="I209" s="213">
        <f>I208+I205</f>
        <v>372.24630000000002</v>
      </c>
    </row>
    <row r="210" spans="1:9" x14ac:dyDescent="0.3">
      <c r="H210" s="218" t="s">
        <v>36</v>
      </c>
      <c r="I210" s="218">
        <f>ROUND(I209/H200,4)</f>
        <v>448.48950000000002</v>
      </c>
    </row>
    <row r="211" spans="1:9" x14ac:dyDescent="0.3">
      <c r="H211" s="218" t="s">
        <v>37</v>
      </c>
      <c r="I211" s="218">
        <v>0</v>
      </c>
    </row>
    <row r="212" spans="1:9" x14ac:dyDescent="0.3">
      <c r="A212" s="212"/>
      <c r="B212" s="212"/>
      <c r="C212" s="212"/>
      <c r="D212" s="212"/>
      <c r="E212" s="212"/>
      <c r="F212" s="212"/>
      <c r="G212" s="212"/>
      <c r="H212" s="213" t="s">
        <v>38</v>
      </c>
      <c r="I212" s="213">
        <v>0</v>
      </c>
    </row>
    <row r="213" spans="1:9" x14ac:dyDescent="0.3">
      <c r="A213" s="214" t="s">
        <v>39</v>
      </c>
      <c r="B213" s="215"/>
      <c r="C213" s="216" t="s">
        <v>9</v>
      </c>
      <c r="D213" s="216" t="s">
        <v>26</v>
      </c>
      <c r="E213" s="215"/>
      <c r="F213" s="216" t="s">
        <v>40</v>
      </c>
      <c r="G213" s="215"/>
      <c r="H213" s="215"/>
      <c r="I213" s="217" t="s">
        <v>41</v>
      </c>
    </row>
    <row r="214" spans="1:9" x14ac:dyDescent="0.3">
      <c r="A214" s="211" t="s">
        <v>724</v>
      </c>
      <c r="B214" s="253" t="s">
        <v>723</v>
      </c>
      <c r="C214" s="211">
        <v>3</v>
      </c>
      <c r="D214" s="211" t="s">
        <v>93</v>
      </c>
      <c r="F214" s="1">
        <f>VLOOKUP(A214,Material!$A$8:$D$91,4,0)</f>
        <v>677.12750000000005</v>
      </c>
      <c r="I214" s="229">
        <f t="shared" ref="I214" si="12">ROUND(C214*F214,4)</f>
        <v>2031.3824999999999</v>
      </c>
    </row>
    <row r="215" spans="1:9" x14ac:dyDescent="0.3">
      <c r="A215" s="212"/>
      <c r="B215" s="212"/>
      <c r="C215" s="212"/>
      <c r="D215" s="212"/>
      <c r="E215" s="212"/>
      <c r="F215" s="212"/>
      <c r="G215" s="212"/>
      <c r="H215" s="213" t="s">
        <v>49</v>
      </c>
      <c r="I215" s="230">
        <f>I214</f>
        <v>2031.3824999999999</v>
      </c>
    </row>
    <row r="216" spans="1:9" x14ac:dyDescent="0.3">
      <c r="A216" s="214" t="s">
        <v>50</v>
      </c>
      <c r="B216" s="215"/>
      <c r="C216" s="216" t="s">
        <v>9</v>
      </c>
      <c r="D216" s="216" t="s">
        <v>26</v>
      </c>
      <c r="E216" s="215"/>
      <c r="F216" s="216" t="s">
        <v>41</v>
      </c>
      <c r="G216" s="215"/>
      <c r="H216" s="215"/>
      <c r="I216" s="216" t="s">
        <v>41</v>
      </c>
    </row>
    <row r="217" spans="1:9" ht="27.6" x14ac:dyDescent="0.3">
      <c r="A217" s="211">
        <v>1109671</v>
      </c>
      <c r="B217" s="253" t="s">
        <v>725</v>
      </c>
      <c r="C217" s="211">
        <v>3.755E-2</v>
      </c>
      <c r="D217" s="211" t="s">
        <v>2</v>
      </c>
      <c r="F217" s="1">
        <v>399.79</v>
      </c>
      <c r="I217" s="1">
        <f>ROUND(F217*C217,4)</f>
        <v>15.0121</v>
      </c>
    </row>
    <row r="218" spans="1:9" ht="27.6" x14ac:dyDescent="0.3">
      <c r="A218" s="211">
        <v>1106165</v>
      </c>
      <c r="B218" s="253" t="s">
        <v>526</v>
      </c>
      <c r="C218" s="211">
        <v>1.5880000000000001</v>
      </c>
      <c r="D218" s="211" t="s">
        <v>84</v>
      </c>
      <c r="F218" s="1">
        <v>332.62</v>
      </c>
      <c r="I218" s="1">
        <f>ROUND(F218*C218,4)</f>
        <v>528.20060000000001</v>
      </c>
    </row>
    <row r="219" spans="1:9" ht="27.6" x14ac:dyDescent="0.3">
      <c r="A219" s="211">
        <v>3103302</v>
      </c>
      <c r="B219" s="253" t="s">
        <v>726</v>
      </c>
      <c r="C219" s="211">
        <v>0.9</v>
      </c>
      <c r="D219" s="211" t="s">
        <v>84</v>
      </c>
      <c r="F219" s="1">
        <v>58.72</v>
      </c>
      <c r="I219" s="1">
        <f>ROUND(F219*C219,4)</f>
        <v>52.847999999999999</v>
      </c>
    </row>
    <row r="220" spans="1:9" ht="15.6" x14ac:dyDescent="0.3">
      <c r="A220" s="204"/>
      <c r="B220" s="204"/>
      <c r="C220" s="204"/>
      <c r="D220" s="204"/>
      <c r="E220" s="204"/>
      <c r="F220" s="204"/>
      <c r="G220" s="204"/>
      <c r="H220" s="219" t="s">
        <v>51</v>
      </c>
      <c r="I220" s="219">
        <f>SUM(I217:I219)</f>
        <v>596.0607</v>
      </c>
    </row>
    <row r="221" spans="1:9" ht="15.6" x14ac:dyDescent="0.3">
      <c r="A221" s="206"/>
      <c r="B221" s="206"/>
      <c r="C221" s="206"/>
      <c r="D221" s="206"/>
      <c r="E221" s="206"/>
      <c r="F221" s="206"/>
      <c r="G221" s="206"/>
      <c r="H221" s="220" t="s">
        <v>52</v>
      </c>
      <c r="I221" s="232">
        <f>SUM(I210:I212)+I215+I220</f>
        <v>3075.9326999999998</v>
      </c>
    </row>
    <row r="222" spans="1:9" ht="15.6" x14ac:dyDescent="0.3">
      <c r="A222" s="221" t="s">
        <v>53</v>
      </c>
      <c r="B222" s="270"/>
      <c r="C222" s="269" t="s">
        <v>54</v>
      </c>
      <c r="D222" s="269" t="s">
        <v>9</v>
      </c>
      <c r="E222" s="269" t="s">
        <v>26</v>
      </c>
      <c r="F222" s="269" t="s">
        <v>41</v>
      </c>
      <c r="G222" s="270"/>
      <c r="H222" s="270"/>
      <c r="I222" s="222" t="s">
        <v>41</v>
      </c>
    </row>
    <row r="223" spans="1:9" x14ac:dyDescent="0.3">
      <c r="A223" s="211"/>
      <c r="B223" s="253"/>
      <c r="C223" s="211"/>
      <c r="D223" s="211"/>
      <c r="E223" s="211"/>
      <c r="F223" s="1"/>
      <c r="I223" s="229">
        <f>ROUND(D223*F223,4)</f>
        <v>0</v>
      </c>
    </row>
    <row r="224" spans="1:9" x14ac:dyDescent="0.3">
      <c r="A224" s="212"/>
      <c r="B224" s="212"/>
      <c r="C224" s="212"/>
      <c r="D224" s="212"/>
      <c r="E224" s="212"/>
      <c r="F224" s="212"/>
      <c r="G224" s="212"/>
      <c r="H224" s="213" t="s">
        <v>57</v>
      </c>
      <c r="I224" s="230">
        <f>I223</f>
        <v>0</v>
      </c>
    </row>
    <row r="225" spans="1:9" x14ac:dyDescent="0.3">
      <c r="A225" s="223" t="s">
        <v>58</v>
      </c>
      <c r="C225" s="224" t="s">
        <v>9</v>
      </c>
      <c r="D225" s="224" t="s">
        <v>26</v>
      </c>
      <c r="E225" s="215"/>
      <c r="F225" s="216" t="s">
        <v>59</v>
      </c>
      <c r="G225" s="215"/>
      <c r="I225" s="218" t="s">
        <v>41</v>
      </c>
    </row>
    <row r="226" spans="1:9" x14ac:dyDescent="0.3">
      <c r="A226" s="212"/>
      <c r="B226" s="212"/>
      <c r="C226" s="212"/>
      <c r="D226" s="212"/>
      <c r="E226" s="225" t="s">
        <v>60</v>
      </c>
      <c r="F226" s="225" t="s">
        <v>61</v>
      </c>
      <c r="G226" s="225" t="s">
        <v>62</v>
      </c>
      <c r="H226" s="212"/>
      <c r="I226" s="212"/>
    </row>
    <row r="227" spans="1:9" x14ac:dyDescent="0.3">
      <c r="A227" s="211" t="s">
        <v>220</v>
      </c>
      <c r="B227" s="253" t="s">
        <v>512</v>
      </c>
      <c r="C227" s="211" t="s">
        <v>513</v>
      </c>
      <c r="D227" s="211" t="s">
        <v>63</v>
      </c>
      <c r="E227" s="246"/>
      <c r="F227" s="246"/>
      <c r="G227" s="246"/>
      <c r="I227" s="198">
        <f>ROUND(C227*((VLOOKUP(A227,Material!$A$8:$H$91,6,0)*Composições!E227)+(VLOOKUP(A227,Material!$A$8:$H$91,7,0)*Composições!F227)+(VLOOKUP(A227,Material!$A$8:$H$91,8,0)*Composições!G227)),4)</f>
        <v>0</v>
      </c>
    </row>
    <row r="228" spans="1:9" x14ac:dyDescent="0.3">
      <c r="H228" s="218" t="s">
        <v>64</v>
      </c>
      <c r="I228" s="218">
        <f>I227</f>
        <v>0</v>
      </c>
    </row>
    <row r="229" spans="1:9" ht="15" thickBot="1" x14ac:dyDescent="0.35">
      <c r="A229" s="226"/>
      <c r="B229" s="226"/>
      <c r="C229" s="226"/>
      <c r="D229" s="226"/>
      <c r="E229" s="226"/>
      <c r="F229" s="226"/>
      <c r="G229" s="226"/>
      <c r="H229" s="227" t="s">
        <v>65</v>
      </c>
      <c r="I229" s="233">
        <f>ROUND(I228+I224+I221,2)</f>
        <v>3075.93</v>
      </c>
    </row>
    <row r="230" spans="1:9" x14ac:dyDescent="0.3">
      <c r="B230" s="253" t="s">
        <v>66</v>
      </c>
    </row>
    <row r="232" spans="1:9" ht="18" x14ac:dyDescent="0.35">
      <c r="A232" s="234" t="s">
        <v>185</v>
      </c>
      <c r="B232" s="235"/>
      <c r="C232" s="235"/>
      <c r="D232" s="234"/>
      <c r="E232" s="235"/>
      <c r="F232" s="236"/>
      <c r="G232" s="234"/>
      <c r="H232" s="235"/>
      <c r="I232" s="235"/>
    </row>
    <row r="233" spans="1:9" ht="15.6" x14ac:dyDescent="0.3">
      <c r="A233" s="203" t="s">
        <v>0</v>
      </c>
      <c r="B233" s="204"/>
      <c r="C233" s="204"/>
      <c r="D233" s="247" t="str">
        <f>$D$3</f>
        <v>JANIERO/2024</v>
      </c>
      <c r="E233" s="204"/>
      <c r="F233" s="204"/>
      <c r="G233" s="205" t="s">
        <v>1</v>
      </c>
      <c r="H233" s="205">
        <v>1</v>
      </c>
      <c r="I233" s="203" t="s">
        <v>110</v>
      </c>
    </row>
    <row r="234" spans="1:9" ht="31.2" x14ac:dyDescent="0.3">
      <c r="A234" s="373" t="s">
        <v>708</v>
      </c>
      <c r="B234" s="271" t="s">
        <v>727</v>
      </c>
      <c r="C234" s="237" t="str">
        <f>I233</f>
        <v>un</v>
      </c>
      <c r="D234" s="2">
        <f>I259</f>
        <v>2244.84</v>
      </c>
      <c r="E234" s="206"/>
      <c r="F234" s="206"/>
      <c r="G234" s="206"/>
      <c r="H234" s="207"/>
      <c r="I234" s="207" t="s">
        <v>4</v>
      </c>
    </row>
    <row r="235" spans="1:9" ht="15.6" x14ac:dyDescent="0.3">
      <c r="A235" s="204"/>
      <c r="B235" s="204"/>
      <c r="C235" s="204"/>
      <c r="D235" s="634" t="s">
        <v>5</v>
      </c>
      <c r="E235" s="635"/>
      <c r="F235" s="634" t="s">
        <v>6</v>
      </c>
      <c r="G235" s="635"/>
      <c r="H235" s="204"/>
      <c r="I235" s="208" t="s">
        <v>7</v>
      </c>
    </row>
    <row r="236" spans="1:9" ht="15.6" x14ac:dyDescent="0.3">
      <c r="A236" s="209" t="s">
        <v>8</v>
      </c>
      <c r="B236" s="206"/>
      <c r="C236" s="210" t="s">
        <v>9</v>
      </c>
      <c r="D236" s="210" t="s">
        <v>10</v>
      </c>
      <c r="E236" s="210" t="s">
        <v>11</v>
      </c>
      <c r="F236" s="210" t="s">
        <v>12</v>
      </c>
      <c r="G236" s="210" t="s">
        <v>13</v>
      </c>
      <c r="H236" s="206"/>
      <c r="I236" s="210" t="s">
        <v>14</v>
      </c>
    </row>
    <row r="237" spans="1:9" x14ac:dyDescent="0.3">
      <c r="A237" s="212"/>
      <c r="B237" s="212"/>
      <c r="C237" s="212"/>
      <c r="D237" s="212"/>
      <c r="E237" s="212"/>
      <c r="F237" s="212"/>
      <c r="G237" s="212"/>
      <c r="H237" s="213" t="s">
        <v>24</v>
      </c>
      <c r="I237" s="213">
        <v>0</v>
      </c>
    </row>
    <row r="238" spans="1:9" x14ac:dyDescent="0.3">
      <c r="A238" s="214" t="s">
        <v>25</v>
      </c>
      <c r="B238" s="215"/>
      <c r="C238" s="216" t="s">
        <v>9</v>
      </c>
      <c r="D238" s="216" t="s">
        <v>26</v>
      </c>
      <c r="E238" s="215"/>
      <c r="F238" s="216" t="s">
        <v>27</v>
      </c>
      <c r="G238" s="215"/>
      <c r="H238" s="215"/>
      <c r="I238" s="217" t="s">
        <v>28</v>
      </c>
    </row>
    <row r="239" spans="1:9" x14ac:dyDescent="0.3">
      <c r="H239" s="218" t="s">
        <v>34</v>
      </c>
      <c r="I239" s="218">
        <v>0</v>
      </c>
    </row>
    <row r="240" spans="1:9" x14ac:dyDescent="0.3">
      <c r="A240" s="212"/>
      <c r="B240" s="212"/>
      <c r="C240" s="212"/>
      <c r="D240" s="212"/>
      <c r="E240" s="212"/>
      <c r="F240" s="212"/>
      <c r="G240" s="212"/>
      <c r="H240" s="213" t="s">
        <v>35</v>
      </c>
      <c r="I240" s="213">
        <f>I239+I237</f>
        <v>0</v>
      </c>
    </row>
    <row r="241" spans="1:9" x14ac:dyDescent="0.3">
      <c r="H241" s="218" t="s">
        <v>36</v>
      </c>
      <c r="I241" s="218">
        <f>ROUND(I240/H233,4)</f>
        <v>0</v>
      </c>
    </row>
    <row r="242" spans="1:9" x14ac:dyDescent="0.3">
      <c r="H242" s="218" t="s">
        <v>37</v>
      </c>
      <c r="I242" s="218">
        <v>0</v>
      </c>
    </row>
    <row r="243" spans="1:9" x14ac:dyDescent="0.3">
      <c r="A243" s="212"/>
      <c r="B243" s="212"/>
      <c r="C243" s="212"/>
      <c r="D243" s="212"/>
      <c r="E243" s="212"/>
      <c r="F243" s="212"/>
      <c r="G243" s="212"/>
      <c r="H243" s="213" t="s">
        <v>38</v>
      </c>
      <c r="I243" s="213">
        <v>0</v>
      </c>
    </row>
    <row r="244" spans="1:9" x14ac:dyDescent="0.3">
      <c r="A244" s="214" t="s">
        <v>39</v>
      </c>
      <c r="B244" s="215"/>
      <c r="C244" s="216" t="s">
        <v>9</v>
      </c>
      <c r="D244" s="216" t="s">
        <v>26</v>
      </c>
      <c r="E244" s="215"/>
      <c r="F244" s="216" t="s">
        <v>40</v>
      </c>
      <c r="G244" s="215"/>
      <c r="H244" s="215"/>
      <c r="I244" s="217" t="s">
        <v>41</v>
      </c>
    </row>
    <row r="245" spans="1:9" x14ac:dyDescent="0.3">
      <c r="A245" s="211"/>
      <c r="B245" s="253"/>
      <c r="C245" s="211"/>
      <c r="D245" s="211"/>
      <c r="F245" s="1"/>
      <c r="I245" s="229"/>
    </row>
    <row r="246" spans="1:9" x14ac:dyDescent="0.3">
      <c r="A246" s="212"/>
      <c r="B246" s="212"/>
      <c r="C246" s="212"/>
      <c r="D246" s="212"/>
      <c r="E246" s="212"/>
      <c r="F246" s="212"/>
      <c r="G246" s="212"/>
      <c r="H246" s="213" t="s">
        <v>49</v>
      </c>
      <c r="I246" s="230">
        <f>I245</f>
        <v>0</v>
      </c>
    </row>
    <row r="247" spans="1:9" x14ac:dyDescent="0.3">
      <c r="A247" s="214" t="s">
        <v>50</v>
      </c>
      <c r="B247" s="215"/>
      <c r="C247" s="216" t="s">
        <v>9</v>
      </c>
      <c r="D247" s="216" t="s">
        <v>26</v>
      </c>
      <c r="E247" s="215"/>
      <c r="F247" s="216" t="s">
        <v>41</v>
      </c>
      <c r="G247" s="215"/>
      <c r="H247" s="215"/>
      <c r="I247" s="216" t="s">
        <v>41</v>
      </c>
    </row>
    <row r="248" spans="1:9" ht="27.6" x14ac:dyDescent="0.3">
      <c r="A248" s="211">
        <v>1107892</v>
      </c>
      <c r="B248" s="253" t="s">
        <v>728</v>
      </c>
      <c r="C248" s="211">
        <v>3.8109999999999999</v>
      </c>
      <c r="D248" s="211" t="s">
        <v>2</v>
      </c>
      <c r="F248" s="1">
        <v>383.5</v>
      </c>
      <c r="I248" s="1">
        <f>ROUND(F248*C248,4)</f>
        <v>1461.5184999999999</v>
      </c>
    </row>
    <row r="249" spans="1:9" ht="27.6" x14ac:dyDescent="0.3">
      <c r="A249" s="211">
        <v>3103302</v>
      </c>
      <c r="B249" s="253" t="s">
        <v>726</v>
      </c>
      <c r="C249" s="211">
        <v>13.34</v>
      </c>
      <c r="D249" s="211" t="s">
        <v>84</v>
      </c>
      <c r="F249" s="1">
        <v>58.72</v>
      </c>
      <c r="I249" s="1">
        <f>ROUND(F249*C249,4)</f>
        <v>783.32479999999998</v>
      </c>
    </row>
    <row r="250" spans="1:9" ht="15.6" x14ac:dyDescent="0.3">
      <c r="A250" s="204"/>
      <c r="B250" s="204"/>
      <c r="C250" s="204"/>
      <c r="D250" s="204"/>
      <c r="E250" s="204"/>
      <c r="F250" s="204"/>
      <c r="G250" s="204"/>
      <c r="H250" s="219" t="s">
        <v>51</v>
      </c>
      <c r="I250" s="219">
        <f>SUM(I248:I249)</f>
        <v>2244.8433</v>
      </c>
    </row>
    <row r="251" spans="1:9" ht="15.6" x14ac:dyDescent="0.3">
      <c r="A251" s="206"/>
      <c r="B251" s="206"/>
      <c r="C251" s="206"/>
      <c r="D251" s="206"/>
      <c r="E251" s="206"/>
      <c r="F251" s="206"/>
      <c r="G251" s="206"/>
      <c r="H251" s="220" t="s">
        <v>52</v>
      </c>
      <c r="I251" s="232">
        <f>SUM(I241:I243)+I246+I250</f>
        <v>2244.8433</v>
      </c>
    </row>
    <row r="252" spans="1:9" ht="15.6" x14ac:dyDescent="0.3">
      <c r="A252" s="221" t="s">
        <v>53</v>
      </c>
      <c r="B252" s="270"/>
      <c r="C252" s="269" t="s">
        <v>54</v>
      </c>
      <c r="D252" s="269" t="s">
        <v>9</v>
      </c>
      <c r="E252" s="269" t="s">
        <v>26</v>
      </c>
      <c r="F252" s="269" t="s">
        <v>41</v>
      </c>
      <c r="G252" s="270"/>
      <c r="H252" s="270"/>
      <c r="I252" s="222" t="s">
        <v>41</v>
      </c>
    </row>
    <row r="253" spans="1:9" x14ac:dyDescent="0.3">
      <c r="A253" s="211"/>
      <c r="B253" s="253"/>
      <c r="C253" s="211"/>
      <c r="D253" s="211"/>
      <c r="E253" s="211"/>
      <c r="F253" s="1"/>
      <c r="I253" s="229">
        <f>ROUND(D253*F253,4)</f>
        <v>0</v>
      </c>
    </row>
    <row r="254" spans="1:9" x14ac:dyDescent="0.3">
      <c r="A254" s="212"/>
      <c r="B254" s="212"/>
      <c r="C254" s="212"/>
      <c r="D254" s="212"/>
      <c r="E254" s="212"/>
      <c r="F254" s="212"/>
      <c r="G254" s="212"/>
      <c r="H254" s="213" t="s">
        <v>57</v>
      </c>
      <c r="I254" s="230">
        <f>I253</f>
        <v>0</v>
      </c>
    </row>
    <row r="255" spans="1:9" x14ac:dyDescent="0.3">
      <c r="A255" s="223" t="s">
        <v>58</v>
      </c>
      <c r="C255" s="224" t="s">
        <v>9</v>
      </c>
      <c r="D255" s="224" t="s">
        <v>26</v>
      </c>
      <c r="E255" s="215"/>
      <c r="F255" s="216" t="s">
        <v>59</v>
      </c>
      <c r="G255" s="215"/>
      <c r="I255" s="218" t="s">
        <v>41</v>
      </c>
    </row>
    <row r="256" spans="1:9" x14ac:dyDescent="0.3">
      <c r="A256" s="212"/>
      <c r="B256" s="212"/>
      <c r="C256" s="212"/>
      <c r="D256" s="212"/>
      <c r="E256" s="225" t="s">
        <v>60</v>
      </c>
      <c r="F256" s="225" t="s">
        <v>61</v>
      </c>
      <c r="G256" s="225" t="s">
        <v>62</v>
      </c>
      <c r="H256" s="212"/>
      <c r="I256" s="212"/>
    </row>
    <row r="257" spans="1:9" x14ac:dyDescent="0.3">
      <c r="A257" s="211" t="s">
        <v>220</v>
      </c>
      <c r="B257" s="253" t="s">
        <v>512</v>
      </c>
      <c r="C257" s="211" t="s">
        <v>513</v>
      </c>
      <c r="D257" s="211" t="s">
        <v>63</v>
      </c>
      <c r="E257" s="246"/>
      <c r="F257" s="246"/>
      <c r="G257" s="246"/>
      <c r="I257" s="198">
        <f>ROUND(C257*((VLOOKUP(A257,Material!$A$8:$H$91,6,0)*Composições!E257)+(VLOOKUP(A257,Material!$A$8:$H$91,7,0)*Composições!F257)+(VLOOKUP(A257,Material!$A$8:$H$91,8,0)*Composições!G257)),4)</f>
        <v>0</v>
      </c>
    </row>
    <row r="258" spans="1:9" x14ac:dyDescent="0.3">
      <c r="H258" s="218" t="s">
        <v>64</v>
      </c>
      <c r="I258" s="218">
        <f>I257</f>
        <v>0</v>
      </c>
    </row>
    <row r="259" spans="1:9" ht="15" thickBot="1" x14ac:dyDescent="0.35">
      <c r="A259" s="226"/>
      <c r="B259" s="226"/>
      <c r="C259" s="226"/>
      <c r="D259" s="226"/>
      <c r="E259" s="226"/>
      <c r="F259" s="226"/>
      <c r="G259" s="226"/>
      <c r="H259" s="227" t="s">
        <v>65</v>
      </c>
      <c r="I259" s="233">
        <f>ROUND(I258+I254+I251,2)</f>
        <v>2244.84</v>
      </c>
    </row>
    <row r="260" spans="1:9" x14ac:dyDescent="0.3">
      <c r="B260" s="253" t="s">
        <v>66</v>
      </c>
    </row>
    <row r="262" spans="1:9" ht="18" x14ac:dyDescent="0.35">
      <c r="A262" s="234" t="s">
        <v>185</v>
      </c>
      <c r="B262" s="235"/>
      <c r="C262" s="235"/>
      <c r="D262" s="234"/>
      <c r="E262" s="235"/>
      <c r="F262" s="236"/>
      <c r="G262" s="234"/>
      <c r="H262" s="235"/>
      <c r="I262" s="235"/>
    </row>
    <row r="263" spans="1:9" ht="15.6" x14ac:dyDescent="0.3">
      <c r="A263" s="203" t="s">
        <v>0</v>
      </c>
      <c r="B263" s="204"/>
      <c r="C263" s="204"/>
      <c r="D263" s="247" t="str">
        <f>$D$3</f>
        <v>JANIERO/2024</v>
      </c>
      <c r="E263" s="204"/>
      <c r="F263" s="204"/>
      <c r="G263" s="205" t="s">
        <v>1</v>
      </c>
      <c r="H263" s="205">
        <v>1</v>
      </c>
      <c r="I263" s="203" t="s">
        <v>93</v>
      </c>
    </row>
    <row r="264" spans="1:9" ht="46.8" x14ac:dyDescent="0.3">
      <c r="A264" s="373" t="s">
        <v>701</v>
      </c>
      <c r="B264" s="271" t="s">
        <v>729</v>
      </c>
      <c r="C264" s="237" t="str">
        <f>I263</f>
        <v>m</v>
      </c>
      <c r="D264" s="2">
        <f>I297</f>
        <v>5603.07</v>
      </c>
      <c r="E264" s="206"/>
      <c r="F264" s="206"/>
      <c r="G264" s="206"/>
      <c r="H264" s="207"/>
      <c r="I264" s="207" t="s">
        <v>4</v>
      </c>
    </row>
    <row r="265" spans="1:9" ht="15.6" x14ac:dyDescent="0.3">
      <c r="A265" s="204"/>
      <c r="B265" s="204"/>
      <c r="C265" s="204"/>
      <c r="D265" s="634" t="s">
        <v>5</v>
      </c>
      <c r="E265" s="635"/>
      <c r="F265" s="634" t="s">
        <v>6</v>
      </c>
      <c r="G265" s="635"/>
      <c r="H265" s="204"/>
      <c r="I265" s="208" t="s">
        <v>7</v>
      </c>
    </row>
    <row r="266" spans="1:9" ht="15.6" x14ac:dyDescent="0.3">
      <c r="A266" s="209" t="s">
        <v>8</v>
      </c>
      <c r="B266" s="206"/>
      <c r="C266" s="210" t="s">
        <v>9</v>
      </c>
      <c r="D266" s="210" t="s">
        <v>10</v>
      </c>
      <c r="E266" s="210" t="s">
        <v>11</v>
      </c>
      <c r="F266" s="210" t="s">
        <v>12</v>
      </c>
      <c r="G266" s="210" t="s">
        <v>13</v>
      </c>
      <c r="H266" s="206"/>
      <c r="I266" s="210" t="s">
        <v>14</v>
      </c>
    </row>
    <row r="267" spans="1:9" x14ac:dyDescent="0.3">
      <c r="A267" s="211"/>
      <c r="B267" s="253"/>
      <c r="C267" s="211"/>
      <c r="D267" s="211"/>
      <c r="E267" s="211"/>
      <c r="F267" s="1"/>
      <c r="G267" s="1"/>
      <c r="I267" s="1">
        <f>ROUND(C267*(D267*F267+E267*G267),4)</f>
        <v>0</v>
      </c>
    </row>
    <row r="268" spans="1:9" x14ac:dyDescent="0.3">
      <c r="A268" s="212"/>
      <c r="B268" s="212"/>
      <c r="C268" s="212"/>
      <c r="D268" s="212"/>
      <c r="E268" s="212"/>
      <c r="F268" s="212"/>
      <c r="G268" s="212"/>
      <c r="H268" s="213" t="s">
        <v>24</v>
      </c>
      <c r="I268" s="213">
        <f>SUM(I267:I267)</f>
        <v>0</v>
      </c>
    </row>
    <row r="269" spans="1:9" x14ac:dyDescent="0.3">
      <c r="A269" s="214" t="s">
        <v>25</v>
      </c>
      <c r="B269" s="215"/>
      <c r="C269" s="216" t="s">
        <v>9</v>
      </c>
      <c r="D269" s="216" t="s">
        <v>26</v>
      </c>
      <c r="E269" s="215"/>
      <c r="F269" s="216" t="s">
        <v>27</v>
      </c>
      <c r="G269" s="215"/>
      <c r="H269" s="215"/>
      <c r="I269" s="217" t="s">
        <v>28</v>
      </c>
    </row>
    <row r="270" spans="1:9" x14ac:dyDescent="0.3">
      <c r="A270" s="211"/>
      <c r="B270" s="253"/>
      <c r="C270" s="211"/>
      <c r="D270" s="211"/>
      <c r="F270" s="1"/>
      <c r="I270" s="1">
        <f>ROUND(F270*C270,4)</f>
        <v>0</v>
      </c>
    </row>
    <row r="271" spans="1:9" x14ac:dyDescent="0.3">
      <c r="H271" s="218" t="s">
        <v>34</v>
      </c>
      <c r="I271" s="218">
        <f>SUM(I270:I270)</f>
        <v>0</v>
      </c>
    </row>
    <row r="272" spans="1:9" x14ac:dyDescent="0.3">
      <c r="A272" s="212"/>
      <c r="B272" s="212"/>
      <c r="C272" s="212"/>
      <c r="D272" s="212"/>
      <c r="E272" s="212"/>
      <c r="F272" s="212"/>
      <c r="G272" s="212"/>
      <c r="H272" s="213" t="s">
        <v>35</v>
      </c>
      <c r="I272" s="213">
        <f>I271+I268</f>
        <v>0</v>
      </c>
    </row>
    <row r="273" spans="1:9" x14ac:dyDescent="0.3">
      <c r="H273" s="218" t="s">
        <v>36</v>
      </c>
      <c r="I273" s="218">
        <f>ROUND(I272/H263,4)</f>
        <v>0</v>
      </c>
    </row>
    <row r="274" spans="1:9" x14ac:dyDescent="0.3">
      <c r="H274" s="218" t="s">
        <v>37</v>
      </c>
      <c r="I274" s="218">
        <v>0</v>
      </c>
    </row>
    <row r="275" spans="1:9" x14ac:dyDescent="0.3">
      <c r="A275" s="212"/>
      <c r="B275" s="212"/>
      <c r="C275" s="212"/>
      <c r="D275" s="212"/>
      <c r="E275" s="212"/>
      <c r="F275" s="212"/>
      <c r="G275" s="212"/>
      <c r="H275" s="213" t="s">
        <v>38</v>
      </c>
      <c r="I275" s="213">
        <v>0</v>
      </c>
    </row>
    <row r="276" spans="1:9" x14ac:dyDescent="0.3">
      <c r="A276" s="214" t="s">
        <v>39</v>
      </c>
      <c r="B276" s="215"/>
      <c r="C276" s="216" t="s">
        <v>9</v>
      </c>
      <c r="D276" s="216" t="s">
        <v>26</v>
      </c>
      <c r="E276" s="215"/>
      <c r="F276" s="216" t="s">
        <v>40</v>
      </c>
      <c r="G276" s="215"/>
      <c r="H276" s="215"/>
      <c r="I276" s="217" t="s">
        <v>41</v>
      </c>
    </row>
    <row r="277" spans="1:9" x14ac:dyDescent="0.3">
      <c r="A277" s="211" t="s">
        <v>94</v>
      </c>
      <c r="B277" s="253" t="s">
        <v>731</v>
      </c>
      <c r="C277" s="211">
        <v>9.3789999999999998E-2</v>
      </c>
      <c r="D277" s="211" t="s">
        <v>2</v>
      </c>
      <c r="F277" s="1">
        <f>VLOOKUP(A277,Material!$A$8:$D$91,4,0)</f>
        <v>27.617000000000001</v>
      </c>
      <c r="I277" s="229">
        <f t="shared" ref="I277:I278" si="13">ROUND(C277*F277,4)</f>
        <v>2.5901999999999998</v>
      </c>
    </row>
    <row r="278" spans="1:9" x14ac:dyDescent="0.3">
      <c r="A278" s="211" t="s">
        <v>730</v>
      </c>
      <c r="B278" s="253" t="s">
        <v>732</v>
      </c>
      <c r="C278" s="211">
        <v>9.3999999999999997E-4</v>
      </c>
      <c r="D278" s="211" t="s">
        <v>84</v>
      </c>
      <c r="F278" s="1">
        <f>VLOOKUP(A278,Material!$A$8:$D$91,4,0)</f>
        <v>383.55</v>
      </c>
      <c r="I278" s="229">
        <f t="shared" si="13"/>
        <v>0.36049999999999999</v>
      </c>
    </row>
    <row r="279" spans="1:9" x14ac:dyDescent="0.3">
      <c r="A279" s="212"/>
      <c r="B279" s="212"/>
      <c r="C279" s="212"/>
      <c r="D279" s="212"/>
      <c r="E279" s="212"/>
      <c r="F279" s="212"/>
      <c r="G279" s="212"/>
      <c r="H279" s="213" t="s">
        <v>49</v>
      </c>
      <c r="I279" s="230">
        <f>SUM(I277:I278)</f>
        <v>2.9506999999999999</v>
      </c>
    </row>
    <row r="280" spans="1:9" x14ac:dyDescent="0.3">
      <c r="A280" s="214" t="s">
        <v>50</v>
      </c>
      <c r="B280" s="215"/>
      <c r="C280" s="216" t="s">
        <v>9</v>
      </c>
      <c r="D280" s="216" t="s">
        <v>26</v>
      </c>
      <c r="E280" s="215"/>
      <c r="F280" s="216" t="s">
        <v>41</v>
      </c>
      <c r="G280" s="215"/>
      <c r="H280" s="215"/>
      <c r="I280" s="216" t="s">
        <v>41</v>
      </c>
    </row>
    <row r="281" spans="1:9" x14ac:dyDescent="0.3">
      <c r="A281" s="211">
        <v>1100657</v>
      </c>
      <c r="B281" s="253" t="s">
        <v>736</v>
      </c>
      <c r="C281" s="211">
        <v>2.3199999999999998</v>
      </c>
      <c r="D281" s="211" t="s">
        <v>2</v>
      </c>
      <c r="F281" s="1">
        <v>3.04</v>
      </c>
      <c r="I281" s="1">
        <f t="shared" ref="I281:I287" si="14">ROUND(F281*C281,4)</f>
        <v>7.0528000000000004</v>
      </c>
    </row>
    <row r="282" spans="1:9" ht="27.6" x14ac:dyDescent="0.3">
      <c r="A282" s="211">
        <v>1109669</v>
      </c>
      <c r="B282" s="253" t="s">
        <v>735</v>
      </c>
      <c r="C282" s="211">
        <v>0.2</v>
      </c>
      <c r="D282" s="211" t="s">
        <v>2</v>
      </c>
      <c r="F282" s="1">
        <v>428.93</v>
      </c>
      <c r="I282" s="1">
        <f t="shared" si="14"/>
        <v>85.786000000000001</v>
      </c>
    </row>
    <row r="283" spans="1:9" x14ac:dyDescent="0.3">
      <c r="A283" s="211">
        <v>407819</v>
      </c>
      <c r="B283" s="253" t="s">
        <v>73</v>
      </c>
      <c r="C283" s="211">
        <v>204.398</v>
      </c>
      <c r="D283" s="211" t="s">
        <v>48</v>
      </c>
      <c r="F283" s="1">
        <v>14.22</v>
      </c>
      <c r="I283" s="1">
        <f t="shared" si="14"/>
        <v>2906.5396000000001</v>
      </c>
    </row>
    <row r="284" spans="1:9" ht="27.6" x14ac:dyDescent="0.3">
      <c r="A284" s="211">
        <v>1107892</v>
      </c>
      <c r="B284" s="253" t="s">
        <v>728</v>
      </c>
      <c r="C284" s="211">
        <v>2.3199999999999998</v>
      </c>
      <c r="D284" s="211" t="s">
        <v>2</v>
      </c>
      <c r="F284" s="1">
        <v>383.5</v>
      </c>
      <c r="I284" s="1">
        <f t="shared" si="14"/>
        <v>889.72</v>
      </c>
    </row>
    <row r="285" spans="1:9" ht="27.6" x14ac:dyDescent="0.3">
      <c r="A285" s="211">
        <v>1106057</v>
      </c>
      <c r="B285" s="253" t="s">
        <v>3</v>
      </c>
      <c r="C285" s="211">
        <v>0.48</v>
      </c>
      <c r="D285" s="211" t="s">
        <v>2</v>
      </c>
      <c r="F285" s="1">
        <v>370.17</v>
      </c>
      <c r="I285" s="1">
        <f t="shared" si="14"/>
        <v>177.6816</v>
      </c>
    </row>
    <row r="286" spans="1:9" ht="27.6" x14ac:dyDescent="0.3">
      <c r="A286" s="211">
        <v>2105605</v>
      </c>
      <c r="B286" s="253" t="s">
        <v>734</v>
      </c>
      <c r="C286" s="211">
        <v>8</v>
      </c>
      <c r="D286" s="211" t="s">
        <v>2</v>
      </c>
      <c r="F286" s="1">
        <v>52.85</v>
      </c>
      <c r="I286" s="1">
        <f t="shared" si="14"/>
        <v>422.8</v>
      </c>
    </row>
    <row r="287" spans="1:9" ht="27.6" x14ac:dyDescent="0.3">
      <c r="A287" s="211">
        <v>3108005</v>
      </c>
      <c r="B287" s="253" t="s">
        <v>733</v>
      </c>
      <c r="C287" s="211">
        <v>16.600000000000001</v>
      </c>
      <c r="D287" s="211" t="s">
        <v>84</v>
      </c>
      <c r="F287" s="1">
        <v>66.900000000000006</v>
      </c>
      <c r="I287" s="1">
        <f t="shared" si="14"/>
        <v>1110.54</v>
      </c>
    </row>
    <row r="288" spans="1:9" ht="15.6" x14ac:dyDescent="0.3">
      <c r="A288" s="204"/>
      <c r="B288" s="204"/>
      <c r="C288" s="204"/>
      <c r="D288" s="204"/>
      <c r="E288" s="204"/>
      <c r="F288" s="204"/>
      <c r="G288" s="204"/>
      <c r="H288" s="219" t="s">
        <v>51</v>
      </c>
      <c r="I288" s="219">
        <f>SUM(I281:I287)</f>
        <v>5600.12</v>
      </c>
    </row>
    <row r="289" spans="1:9" ht="15.6" x14ac:dyDescent="0.3">
      <c r="A289" s="206"/>
      <c r="B289" s="206"/>
      <c r="C289" s="206"/>
      <c r="D289" s="206"/>
      <c r="E289" s="206"/>
      <c r="F289" s="206"/>
      <c r="G289" s="206"/>
      <c r="H289" s="220" t="s">
        <v>52</v>
      </c>
      <c r="I289" s="232">
        <f>SUM(I273:I275)+I279+I288</f>
        <v>5603.0707000000002</v>
      </c>
    </row>
    <row r="290" spans="1:9" ht="15.6" x14ac:dyDescent="0.3">
      <c r="A290" s="221" t="s">
        <v>53</v>
      </c>
      <c r="B290" s="270"/>
      <c r="C290" s="269" t="s">
        <v>54</v>
      </c>
      <c r="D290" s="269" t="s">
        <v>9</v>
      </c>
      <c r="E290" s="269" t="s">
        <v>26</v>
      </c>
      <c r="F290" s="269" t="s">
        <v>41</v>
      </c>
      <c r="G290" s="270"/>
      <c r="H290" s="270"/>
      <c r="I290" s="222" t="s">
        <v>41</v>
      </c>
    </row>
    <row r="291" spans="1:9" x14ac:dyDescent="0.3">
      <c r="A291" s="211"/>
      <c r="B291" s="253"/>
      <c r="C291" s="211"/>
      <c r="D291" s="211"/>
      <c r="E291" s="211"/>
      <c r="F291" s="1"/>
      <c r="I291" s="229">
        <f>ROUND(D291*F291,4)</f>
        <v>0</v>
      </c>
    </row>
    <row r="292" spans="1:9" x14ac:dyDescent="0.3">
      <c r="A292" s="212"/>
      <c r="B292" s="212"/>
      <c r="C292" s="212"/>
      <c r="D292" s="212"/>
      <c r="E292" s="212"/>
      <c r="F292" s="212"/>
      <c r="G292" s="212"/>
      <c r="H292" s="213" t="s">
        <v>57</v>
      </c>
      <c r="I292" s="230">
        <f>I291</f>
        <v>0</v>
      </c>
    </row>
    <row r="293" spans="1:9" x14ac:dyDescent="0.3">
      <c r="A293" s="223" t="s">
        <v>58</v>
      </c>
      <c r="C293" s="224" t="s">
        <v>9</v>
      </c>
      <c r="D293" s="224" t="s">
        <v>26</v>
      </c>
      <c r="E293" s="215"/>
      <c r="F293" s="216" t="s">
        <v>59</v>
      </c>
      <c r="G293" s="215"/>
      <c r="I293" s="218" t="s">
        <v>41</v>
      </c>
    </row>
    <row r="294" spans="1:9" x14ac:dyDescent="0.3">
      <c r="A294" s="212"/>
      <c r="B294" s="212"/>
      <c r="C294" s="212"/>
      <c r="D294" s="212"/>
      <c r="E294" s="225" t="s">
        <v>60</v>
      </c>
      <c r="F294" s="225" t="s">
        <v>61</v>
      </c>
      <c r="G294" s="225" t="s">
        <v>62</v>
      </c>
      <c r="H294" s="212"/>
      <c r="I294" s="212"/>
    </row>
    <row r="295" spans="1:9" x14ac:dyDescent="0.3">
      <c r="A295" s="211" t="s">
        <v>220</v>
      </c>
      <c r="B295" s="253" t="s">
        <v>512</v>
      </c>
      <c r="C295" s="211" t="s">
        <v>513</v>
      </c>
      <c r="D295" s="211" t="s">
        <v>63</v>
      </c>
      <c r="E295" s="246"/>
      <c r="F295" s="246"/>
      <c r="G295" s="246"/>
      <c r="I295" s="198">
        <f>ROUND(C295*((VLOOKUP(A295,Material!$A$8:$H$91,6,0)*Composições!E295)+(VLOOKUP(A295,Material!$A$8:$H$91,7,0)*Composições!F295)+(VLOOKUP(A295,Material!$A$8:$H$91,8,0)*Composições!G295)),4)</f>
        <v>0</v>
      </c>
    </row>
    <row r="296" spans="1:9" x14ac:dyDescent="0.3">
      <c r="H296" s="218" t="s">
        <v>64</v>
      </c>
      <c r="I296" s="218">
        <f>I295</f>
        <v>0</v>
      </c>
    </row>
    <row r="297" spans="1:9" ht="15" thickBot="1" x14ac:dyDescent="0.35">
      <c r="A297" s="226"/>
      <c r="B297" s="226"/>
      <c r="C297" s="226"/>
      <c r="D297" s="226"/>
      <c r="E297" s="226"/>
      <c r="F297" s="226"/>
      <c r="G297" s="226"/>
      <c r="H297" s="227" t="s">
        <v>65</v>
      </c>
      <c r="I297" s="233">
        <f>ROUND(I296+I292+I289,2)</f>
        <v>5603.07</v>
      </c>
    </row>
    <row r="298" spans="1:9" x14ac:dyDescent="0.3">
      <c r="B298" s="253" t="s">
        <v>66</v>
      </c>
    </row>
    <row r="300" spans="1:9" ht="18" x14ac:dyDescent="0.35">
      <c r="A300" s="234" t="s">
        <v>185</v>
      </c>
      <c r="B300" s="235"/>
      <c r="C300" s="235"/>
      <c r="D300" s="234"/>
      <c r="E300" s="235"/>
      <c r="F300" s="236"/>
      <c r="G300" s="234"/>
      <c r="H300" s="235"/>
      <c r="I300" s="235"/>
    </row>
    <row r="301" spans="1:9" ht="15.6" x14ac:dyDescent="0.3">
      <c r="A301" s="203" t="s">
        <v>0</v>
      </c>
      <c r="B301" s="204"/>
      <c r="C301" s="204"/>
      <c r="D301" s="247" t="str">
        <f>$D$3</f>
        <v>JANIERO/2024</v>
      </c>
      <c r="E301" s="204"/>
      <c r="F301" s="204"/>
      <c r="G301" s="205" t="s">
        <v>1</v>
      </c>
      <c r="H301" s="205">
        <v>1</v>
      </c>
      <c r="I301" s="203" t="s">
        <v>110</v>
      </c>
    </row>
    <row r="302" spans="1:9" ht="31.2" x14ac:dyDescent="0.3">
      <c r="A302" s="373" t="s">
        <v>702</v>
      </c>
      <c r="B302" s="271" t="s">
        <v>700</v>
      </c>
      <c r="C302" s="237" t="str">
        <f>I301</f>
        <v>un</v>
      </c>
      <c r="D302" s="2">
        <f>I333</f>
        <v>20117</v>
      </c>
      <c r="E302" s="206"/>
      <c r="F302" s="206"/>
      <c r="G302" s="206"/>
      <c r="H302" s="207"/>
      <c r="I302" s="207" t="s">
        <v>4</v>
      </c>
    </row>
    <row r="303" spans="1:9" ht="15.6" x14ac:dyDescent="0.3">
      <c r="A303" s="204"/>
      <c r="B303" s="204"/>
      <c r="C303" s="204"/>
      <c r="D303" s="634" t="s">
        <v>5</v>
      </c>
      <c r="E303" s="635"/>
      <c r="F303" s="634" t="s">
        <v>6</v>
      </c>
      <c r="G303" s="635"/>
      <c r="H303" s="204"/>
      <c r="I303" s="208" t="s">
        <v>7</v>
      </c>
    </row>
    <row r="304" spans="1:9" ht="15.6" x14ac:dyDescent="0.3">
      <c r="A304" s="209" t="s">
        <v>8</v>
      </c>
      <c r="B304" s="206"/>
      <c r="C304" s="210" t="s">
        <v>9</v>
      </c>
      <c r="D304" s="210" t="s">
        <v>10</v>
      </c>
      <c r="E304" s="210" t="s">
        <v>11</v>
      </c>
      <c r="F304" s="210" t="s">
        <v>12</v>
      </c>
      <c r="G304" s="210" t="s">
        <v>13</v>
      </c>
      <c r="H304" s="206"/>
      <c r="I304" s="210" t="s">
        <v>14</v>
      </c>
    </row>
    <row r="305" spans="1:9" x14ac:dyDescent="0.3">
      <c r="A305" s="211"/>
      <c r="B305" s="253"/>
      <c r="C305" s="211"/>
      <c r="D305" s="211"/>
      <c r="E305" s="211"/>
      <c r="F305" s="1"/>
      <c r="G305" s="1"/>
      <c r="I305" s="1">
        <f>ROUND(C305*(D305*F305+E305*G305),4)</f>
        <v>0</v>
      </c>
    </row>
    <row r="306" spans="1:9" x14ac:dyDescent="0.3">
      <c r="A306" s="212"/>
      <c r="B306" s="212"/>
      <c r="C306" s="212"/>
      <c r="D306" s="212"/>
      <c r="E306" s="212"/>
      <c r="F306" s="212"/>
      <c r="G306" s="212"/>
      <c r="H306" s="213" t="s">
        <v>24</v>
      </c>
      <c r="I306" s="213">
        <f>SUM(I305:I305)</f>
        <v>0</v>
      </c>
    </row>
    <row r="307" spans="1:9" x14ac:dyDescent="0.3">
      <c r="A307" s="214" t="s">
        <v>25</v>
      </c>
      <c r="B307" s="215"/>
      <c r="C307" s="216" t="s">
        <v>9</v>
      </c>
      <c r="D307" s="216" t="s">
        <v>26</v>
      </c>
      <c r="E307" s="215"/>
      <c r="F307" s="216" t="s">
        <v>27</v>
      </c>
      <c r="G307" s="215"/>
      <c r="H307" s="215"/>
      <c r="I307" s="217" t="s">
        <v>28</v>
      </c>
    </row>
    <row r="308" spans="1:9" x14ac:dyDescent="0.3">
      <c r="A308" s="211"/>
      <c r="B308" s="253"/>
      <c r="C308" s="211"/>
      <c r="D308" s="211"/>
      <c r="F308" s="1"/>
      <c r="I308" s="1">
        <f>ROUND(F308*C308,4)</f>
        <v>0</v>
      </c>
    </row>
    <row r="309" spans="1:9" x14ac:dyDescent="0.3">
      <c r="H309" s="218" t="s">
        <v>34</v>
      </c>
      <c r="I309" s="218">
        <f>SUM(I308:I308)</f>
        <v>0</v>
      </c>
    </row>
    <row r="310" spans="1:9" x14ac:dyDescent="0.3">
      <c r="A310" s="212"/>
      <c r="B310" s="212"/>
      <c r="C310" s="212"/>
      <c r="D310" s="212"/>
      <c r="E310" s="212"/>
      <c r="F310" s="212"/>
      <c r="G310" s="212"/>
      <c r="H310" s="213" t="s">
        <v>35</v>
      </c>
      <c r="I310" s="213">
        <f>I309+I306</f>
        <v>0</v>
      </c>
    </row>
    <row r="311" spans="1:9" x14ac:dyDescent="0.3">
      <c r="H311" s="218" t="s">
        <v>36</v>
      </c>
      <c r="I311" s="218">
        <f>ROUND(I310/H301,4)</f>
        <v>0</v>
      </c>
    </row>
    <row r="312" spans="1:9" x14ac:dyDescent="0.3">
      <c r="H312" s="218" t="s">
        <v>37</v>
      </c>
      <c r="I312" s="218">
        <v>0</v>
      </c>
    </row>
    <row r="313" spans="1:9" x14ac:dyDescent="0.3">
      <c r="A313" s="212"/>
      <c r="B313" s="212"/>
      <c r="C313" s="212"/>
      <c r="D313" s="212"/>
      <c r="E313" s="212"/>
      <c r="F313" s="212"/>
      <c r="G313" s="212"/>
      <c r="H313" s="213" t="s">
        <v>38</v>
      </c>
      <c r="I313" s="213">
        <v>0</v>
      </c>
    </row>
    <row r="314" spans="1:9" x14ac:dyDescent="0.3">
      <c r="A314" s="214" t="s">
        <v>39</v>
      </c>
      <c r="B314" s="215"/>
      <c r="C314" s="216" t="s">
        <v>9</v>
      </c>
      <c r="D314" s="216" t="s">
        <v>26</v>
      </c>
      <c r="E314" s="215"/>
      <c r="F314" s="216" t="s">
        <v>40</v>
      </c>
      <c r="G314" s="215"/>
      <c r="H314" s="215"/>
      <c r="I314" s="217" t="s">
        <v>41</v>
      </c>
    </row>
    <row r="315" spans="1:9" x14ac:dyDescent="0.3">
      <c r="A315" s="211"/>
      <c r="B315" s="253"/>
      <c r="C315" s="211"/>
      <c r="D315" s="211"/>
      <c r="F315" s="1"/>
      <c r="I315" s="229">
        <f t="shared" ref="I315" si="15">ROUND(C315*F315,4)</f>
        <v>0</v>
      </c>
    </row>
    <row r="316" spans="1:9" x14ac:dyDescent="0.3">
      <c r="A316" s="212"/>
      <c r="B316" s="212"/>
      <c r="C316" s="212"/>
      <c r="D316" s="212"/>
      <c r="E316" s="212"/>
      <c r="F316" s="212"/>
      <c r="G316" s="212"/>
      <c r="H316" s="213" t="s">
        <v>49</v>
      </c>
      <c r="I316" s="230">
        <f>SUM(I315:I315)</f>
        <v>0</v>
      </c>
    </row>
    <row r="317" spans="1:9" x14ac:dyDescent="0.3">
      <c r="A317" s="214" t="s">
        <v>50</v>
      </c>
      <c r="B317" s="215"/>
      <c r="C317" s="216" t="s">
        <v>9</v>
      </c>
      <c r="D317" s="216" t="s">
        <v>26</v>
      </c>
      <c r="E317" s="215"/>
      <c r="F317" s="216" t="s">
        <v>41</v>
      </c>
      <c r="G317" s="215"/>
      <c r="H317" s="215"/>
      <c r="I317" s="216" t="s">
        <v>41</v>
      </c>
    </row>
    <row r="318" spans="1:9" x14ac:dyDescent="0.3">
      <c r="A318" s="211">
        <v>1100657</v>
      </c>
      <c r="B318" s="253" t="s">
        <v>736</v>
      </c>
      <c r="C318" s="211">
        <v>10.43</v>
      </c>
      <c r="D318" s="211" t="s">
        <v>2</v>
      </c>
      <c r="F318" s="1">
        <v>3.04</v>
      </c>
      <c r="I318" s="1">
        <f t="shared" ref="I318:I323" si="16">ROUND(F318*C318,4)</f>
        <v>31.7072</v>
      </c>
    </row>
    <row r="319" spans="1:9" ht="27.6" x14ac:dyDescent="0.3">
      <c r="A319" s="211">
        <v>1109669</v>
      </c>
      <c r="B319" s="253" t="s">
        <v>735</v>
      </c>
      <c r="C319" s="211">
        <v>0.69</v>
      </c>
      <c r="D319" s="211" t="s">
        <v>2</v>
      </c>
      <c r="F319" s="1">
        <v>428.93</v>
      </c>
      <c r="I319" s="1">
        <f t="shared" si="16"/>
        <v>295.96170000000001</v>
      </c>
    </row>
    <row r="320" spans="1:9" x14ac:dyDescent="0.3">
      <c r="A320" s="211">
        <v>407819</v>
      </c>
      <c r="B320" s="253" t="s">
        <v>73</v>
      </c>
      <c r="C320" s="211">
        <v>777</v>
      </c>
      <c r="D320" s="211" t="s">
        <v>48</v>
      </c>
      <c r="F320" s="1">
        <v>14.22</v>
      </c>
      <c r="I320" s="1">
        <f>ROUND(F320*C320,4)</f>
        <v>11048.94</v>
      </c>
    </row>
    <row r="321" spans="1:9" ht="27.6" x14ac:dyDescent="0.3">
      <c r="A321" s="211">
        <v>1107892</v>
      </c>
      <c r="B321" s="253" t="s">
        <v>728</v>
      </c>
      <c r="C321" s="211">
        <v>10.43</v>
      </c>
      <c r="D321" s="211" t="s">
        <v>2</v>
      </c>
      <c r="F321" s="1">
        <v>383.5</v>
      </c>
      <c r="I321" s="1">
        <f t="shared" si="16"/>
        <v>3999.9050000000002</v>
      </c>
    </row>
    <row r="322" spans="1:9" ht="27.6" x14ac:dyDescent="0.3">
      <c r="A322" s="211">
        <v>1106057</v>
      </c>
      <c r="B322" s="253" t="s">
        <v>3</v>
      </c>
      <c r="C322" s="211">
        <v>3.2250000000000001</v>
      </c>
      <c r="D322" s="211" t="s">
        <v>2</v>
      </c>
      <c r="F322" s="1">
        <v>370.17</v>
      </c>
      <c r="I322" s="1">
        <f t="shared" si="16"/>
        <v>1193.7982999999999</v>
      </c>
    </row>
    <row r="323" spans="1:9" ht="27.6" x14ac:dyDescent="0.3">
      <c r="A323" s="211">
        <v>3103352</v>
      </c>
      <c r="B323" s="253" t="s">
        <v>726</v>
      </c>
      <c r="C323" s="211">
        <v>60.4</v>
      </c>
      <c r="D323" s="211" t="s">
        <v>84</v>
      </c>
      <c r="F323" s="1">
        <v>58.72</v>
      </c>
      <c r="I323" s="1">
        <f t="shared" si="16"/>
        <v>3546.6880000000001</v>
      </c>
    </row>
    <row r="324" spans="1:9" ht="15.6" x14ac:dyDescent="0.3">
      <c r="A324" s="204"/>
      <c r="B324" s="204"/>
      <c r="C324" s="204"/>
      <c r="D324" s="204"/>
      <c r="E324" s="204"/>
      <c r="F324" s="204"/>
      <c r="G324" s="204"/>
      <c r="H324" s="219" t="s">
        <v>51</v>
      </c>
      <c r="I324" s="219">
        <f>SUM(I318:I323)</f>
        <v>20117.000200000002</v>
      </c>
    </row>
    <row r="325" spans="1:9" ht="15.6" x14ac:dyDescent="0.3">
      <c r="A325" s="206"/>
      <c r="B325" s="206"/>
      <c r="C325" s="206"/>
      <c r="D325" s="206"/>
      <c r="E325" s="206"/>
      <c r="F325" s="206"/>
      <c r="G325" s="206"/>
      <c r="H325" s="220" t="s">
        <v>52</v>
      </c>
      <c r="I325" s="232">
        <f>SUM(I311:I313)+I316+I324</f>
        <v>20117.000200000002</v>
      </c>
    </row>
    <row r="326" spans="1:9" ht="15.6" x14ac:dyDescent="0.3">
      <c r="A326" s="221" t="s">
        <v>53</v>
      </c>
      <c r="B326" s="270"/>
      <c r="C326" s="269" t="s">
        <v>54</v>
      </c>
      <c r="D326" s="269" t="s">
        <v>9</v>
      </c>
      <c r="E326" s="269" t="s">
        <v>26</v>
      </c>
      <c r="F326" s="269" t="s">
        <v>41</v>
      </c>
      <c r="G326" s="270"/>
      <c r="H326" s="270"/>
      <c r="I326" s="222" t="s">
        <v>41</v>
      </c>
    </row>
    <row r="327" spans="1:9" x14ac:dyDescent="0.3">
      <c r="A327" s="211"/>
      <c r="B327" s="253"/>
      <c r="C327" s="211"/>
      <c r="D327" s="211"/>
      <c r="E327" s="211"/>
      <c r="F327" s="1"/>
      <c r="I327" s="229">
        <f>ROUND(D327*F327,4)</f>
        <v>0</v>
      </c>
    </row>
    <row r="328" spans="1:9" x14ac:dyDescent="0.3">
      <c r="A328" s="212"/>
      <c r="B328" s="212"/>
      <c r="C328" s="212"/>
      <c r="D328" s="212"/>
      <c r="E328" s="212"/>
      <c r="F328" s="212"/>
      <c r="G328" s="212"/>
      <c r="H328" s="213" t="s">
        <v>57</v>
      </c>
      <c r="I328" s="230">
        <f>I327</f>
        <v>0</v>
      </c>
    </row>
    <row r="329" spans="1:9" x14ac:dyDescent="0.3">
      <c r="A329" s="223" t="s">
        <v>58</v>
      </c>
      <c r="C329" s="224" t="s">
        <v>9</v>
      </c>
      <c r="D329" s="224" t="s">
        <v>26</v>
      </c>
      <c r="E329" s="215"/>
      <c r="F329" s="216" t="s">
        <v>59</v>
      </c>
      <c r="G329" s="215"/>
      <c r="I329" s="218" t="s">
        <v>41</v>
      </c>
    </row>
    <row r="330" spans="1:9" x14ac:dyDescent="0.3">
      <c r="A330" s="212"/>
      <c r="B330" s="212"/>
      <c r="C330" s="212"/>
      <c r="D330" s="212"/>
      <c r="E330" s="225" t="s">
        <v>60</v>
      </c>
      <c r="F330" s="225" t="s">
        <v>61</v>
      </c>
      <c r="G330" s="225" t="s">
        <v>62</v>
      </c>
      <c r="H330" s="212"/>
      <c r="I330" s="212"/>
    </row>
    <row r="331" spans="1:9" x14ac:dyDescent="0.3">
      <c r="A331" s="211" t="s">
        <v>220</v>
      </c>
      <c r="B331" s="253" t="s">
        <v>512</v>
      </c>
      <c r="C331" s="211" t="s">
        <v>513</v>
      </c>
      <c r="D331" s="211" t="s">
        <v>63</v>
      </c>
      <c r="E331" s="246"/>
      <c r="F331" s="246"/>
      <c r="G331" s="246"/>
      <c r="I331" s="198">
        <f>ROUND(C331*((VLOOKUP(A331,Material!$A$8:$H$91,6,0)*Composições!E331)+(VLOOKUP(A331,Material!$A$8:$H$91,7,0)*Composições!F331)+(VLOOKUP(A331,Material!$A$8:$H$91,8,0)*Composições!G331)),4)</f>
        <v>0</v>
      </c>
    </row>
    <row r="332" spans="1:9" x14ac:dyDescent="0.3">
      <c r="H332" s="218" t="s">
        <v>64</v>
      </c>
      <c r="I332" s="218">
        <f>I331</f>
        <v>0</v>
      </c>
    </row>
    <row r="333" spans="1:9" ht="15" thickBot="1" x14ac:dyDescent="0.35">
      <c r="A333" s="226"/>
      <c r="B333" s="226"/>
      <c r="C333" s="226"/>
      <c r="D333" s="226"/>
      <c r="E333" s="226"/>
      <c r="F333" s="226"/>
      <c r="G333" s="226"/>
      <c r="H333" s="227" t="s">
        <v>65</v>
      </c>
      <c r="I333" s="233">
        <f>ROUND(I332+I328+I325,2)</f>
        <v>20117</v>
      </c>
    </row>
    <row r="334" spans="1:9" x14ac:dyDescent="0.3">
      <c r="B334" s="253" t="s">
        <v>66</v>
      </c>
    </row>
    <row r="336" spans="1:9" ht="21.6" thickBot="1" x14ac:dyDescent="0.35">
      <c r="A336" s="405" t="s">
        <v>775</v>
      </c>
      <c r="B336" s="406"/>
      <c r="C336" s="406"/>
      <c r="D336" s="406"/>
      <c r="E336" s="406"/>
      <c r="F336" s="406"/>
      <c r="G336" s="406"/>
      <c r="H336" s="406"/>
      <c r="I336" s="407" t="s">
        <v>776</v>
      </c>
    </row>
    <row r="337" spans="1:9" ht="18" thickTop="1" x14ac:dyDescent="0.3">
      <c r="A337" s="408" t="s">
        <v>777</v>
      </c>
      <c r="D337" s="408" t="s">
        <v>778</v>
      </c>
    </row>
    <row r="338" spans="1:9" ht="15.6" x14ac:dyDescent="0.3">
      <c r="A338" s="409" t="s">
        <v>779</v>
      </c>
      <c r="D338" s="409" t="s">
        <v>7826</v>
      </c>
      <c r="G338" s="410" t="s">
        <v>1</v>
      </c>
      <c r="H338" s="411">
        <v>30</v>
      </c>
      <c r="I338" s="409" t="s">
        <v>93</v>
      </c>
    </row>
    <row r="339" spans="1:9" ht="16.2" thickBot="1" x14ac:dyDescent="0.35">
      <c r="A339" s="412" t="s">
        <v>800</v>
      </c>
      <c r="B339" s="632" t="s">
        <v>801</v>
      </c>
      <c r="C339" s="632"/>
      <c r="D339" s="632"/>
      <c r="E339" s="632"/>
      <c r="F339" s="632"/>
      <c r="G339" s="632"/>
      <c r="H339" s="633" t="s">
        <v>4</v>
      </c>
      <c r="I339" s="633"/>
    </row>
    <row r="340" spans="1:9" ht="15" thickBot="1" x14ac:dyDescent="0.35">
      <c r="A340" s="629" t="s">
        <v>8</v>
      </c>
      <c r="B340" s="629"/>
      <c r="C340" s="630" t="s">
        <v>9</v>
      </c>
      <c r="D340" s="630" t="s">
        <v>5</v>
      </c>
      <c r="E340" s="630"/>
      <c r="F340" s="630" t="s">
        <v>6</v>
      </c>
      <c r="G340" s="630"/>
      <c r="I340" s="415" t="s">
        <v>7</v>
      </c>
    </row>
    <row r="341" spans="1:9" ht="15" thickBot="1" x14ac:dyDescent="0.35">
      <c r="A341" s="629"/>
      <c r="B341" s="629"/>
      <c r="C341" s="630"/>
      <c r="D341" s="414" t="s">
        <v>10</v>
      </c>
      <c r="E341" s="414" t="s">
        <v>11</v>
      </c>
      <c r="F341" s="414" t="s">
        <v>12</v>
      </c>
      <c r="G341" s="414" t="s">
        <v>13</v>
      </c>
      <c r="H341" s="416"/>
      <c r="I341" s="414" t="s">
        <v>14</v>
      </c>
    </row>
    <row r="342" spans="1:9" x14ac:dyDescent="0.3">
      <c r="A342" s="417" t="s">
        <v>780</v>
      </c>
      <c r="B342" s="418" t="s">
        <v>781</v>
      </c>
      <c r="C342" s="419">
        <v>1</v>
      </c>
      <c r="D342" s="420">
        <v>0.22</v>
      </c>
      <c r="E342" s="420">
        <v>0.78</v>
      </c>
      <c r="F342" s="1">
        <f>VLOOKUP(A342,Equipamento!$A$8:$E$81,4,0)</f>
        <v>43.686300000000003</v>
      </c>
      <c r="G342" s="1">
        <f>VLOOKUP(A342,Equipamento!$A$8:$E$81,5,0)</f>
        <v>7.1489000000000003</v>
      </c>
      <c r="I342" s="1">
        <f>ROUND(C342*(D342*F342+E342*G342),4)</f>
        <v>15.187099999999999</v>
      </c>
    </row>
    <row r="343" spans="1:9" x14ac:dyDescent="0.3">
      <c r="A343" s="417" t="s">
        <v>782</v>
      </c>
      <c r="B343" s="418" t="s">
        <v>783</v>
      </c>
      <c r="C343" s="419">
        <v>1</v>
      </c>
      <c r="D343" s="420">
        <v>0.2</v>
      </c>
      <c r="E343" s="420">
        <v>0.8</v>
      </c>
      <c r="F343" s="1">
        <f>VLOOKUP(A343,Equipamento!$A$8:$E$81,4,0)</f>
        <v>50.907600000000002</v>
      </c>
      <c r="G343" s="1">
        <f>VLOOKUP(A343,Equipamento!$A$8:$E$81,5,0)</f>
        <v>43.362000000000002</v>
      </c>
      <c r="I343" s="1">
        <f t="shared" ref="I343" si="17">ROUND(C343*(D343*F343+E343*G343),4)</f>
        <v>44.871099999999998</v>
      </c>
    </row>
    <row r="344" spans="1:9" ht="15" thickBot="1" x14ac:dyDescent="0.35">
      <c r="A344" s="416"/>
      <c r="B344" s="416"/>
      <c r="C344" s="416"/>
      <c r="D344" s="416"/>
      <c r="E344" s="416"/>
      <c r="F344" s="416"/>
      <c r="G344" s="422" t="s">
        <v>24</v>
      </c>
      <c r="H344" s="416"/>
      <c r="I344" s="213">
        <f>SUM(I342:I343)</f>
        <v>60.058199999999999</v>
      </c>
    </row>
    <row r="345" spans="1:9" ht="15" thickBot="1" x14ac:dyDescent="0.35">
      <c r="A345" s="413" t="s">
        <v>25</v>
      </c>
      <c r="B345" s="416"/>
      <c r="C345" s="414" t="s">
        <v>9</v>
      </c>
      <c r="D345" s="414" t="s">
        <v>26</v>
      </c>
      <c r="E345" s="416"/>
      <c r="F345" s="414" t="s">
        <v>6</v>
      </c>
      <c r="G345" s="631" t="s">
        <v>784</v>
      </c>
      <c r="H345" s="631"/>
      <c r="I345" s="631"/>
    </row>
    <row r="346" spans="1:9" x14ac:dyDescent="0.3">
      <c r="A346" s="417" t="s">
        <v>74</v>
      </c>
      <c r="B346" s="418" t="s">
        <v>75</v>
      </c>
      <c r="C346" s="419">
        <v>1</v>
      </c>
      <c r="D346" s="417" t="s">
        <v>31</v>
      </c>
      <c r="F346" s="1">
        <f>VLOOKUP(A346,'Mão de obra'!$A$3:$E$33,5,0)</f>
        <v>21.425899999999999</v>
      </c>
      <c r="I346" s="1">
        <f>ROUND(F346*C346,4)</f>
        <v>21.425899999999999</v>
      </c>
    </row>
    <row r="347" spans="1:9" x14ac:dyDescent="0.3">
      <c r="A347" s="417" t="s">
        <v>32</v>
      </c>
      <c r="B347" s="418" t="s">
        <v>33</v>
      </c>
      <c r="C347" s="419">
        <v>1</v>
      </c>
      <c r="D347" s="417" t="s">
        <v>31</v>
      </c>
      <c r="F347" s="1">
        <f>VLOOKUP(A347,'Mão de obra'!$A$3:$E$33,5,0)</f>
        <v>20.383600000000001</v>
      </c>
      <c r="I347" s="1">
        <f>ROUND(F347*C347,4)</f>
        <v>20.383600000000001</v>
      </c>
    </row>
    <row r="348" spans="1:9" x14ac:dyDescent="0.3">
      <c r="C348" s="627" t="s">
        <v>34</v>
      </c>
      <c r="D348" s="627"/>
      <c r="E348" s="627"/>
      <c r="F348" s="627"/>
      <c r="G348" s="627"/>
      <c r="I348" s="218">
        <f>SUM(I346:I347)</f>
        <v>41.8095</v>
      </c>
    </row>
    <row r="349" spans="1:9" ht="15" thickBot="1" x14ac:dyDescent="0.35">
      <c r="A349" s="416"/>
      <c r="B349" s="416"/>
      <c r="C349" s="631" t="s">
        <v>35</v>
      </c>
      <c r="D349" s="631"/>
      <c r="E349" s="631"/>
      <c r="F349" s="631"/>
      <c r="G349" s="631"/>
      <c r="H349" s="416"/>
      <c r="I349" s="425">
        <f>I348+I344</f>
        <v>101.8677</v>
      </c>
    </row>
    <row r="350" spans="1:9" x14ac:dyDescent="0.3">
      <c r="C350" s="627" t="s">
        <v>36</v>
      </c>
      <c r="D350" s="627"/>
      <c r="E350" s="627"/>
      <c r="F350" s="627"/>
      <c r="G350" s="627"/>
      <c r="I350" s="426">
        <f>ROUND(I349/H338,4)</f>
        <v>3.3956</v>
      </c>
    </row>
    <row r="351" spans="1:9" x14ac:dyDescent="0.3">
      <c r="G351" s="424" t="s">
        <v>37</v>
      </c>
      <c r="I351" s="426">
        <v>0</v>
      </c>
    </row>
    <row r="352" spans="1:9" ht="15" thickBot="1" x14ac:dyDescent="0.35">
      <c r="A352" s="416"/>
      <c r="B352" s="416"/>
      <c r="C352" s="416"/>
      <c r="D352" s="416"/>
      <c r="E352" s="416"/>
      <c r="F352" s="416"/>
      <c r="G352" s="422" t="s">
        <v>38</v>
      </c>
      <c r="H352" s="416"/>
      <c r="I352" s="425">
        <v>0</v>
      </c>
    </row>
    <row r="353" spans="1:9" ht="15" thickBot="1" x14ac:dyDescent="0.35">
      <c r="A353" s="413" t="s">
        <v>39</v>
      </c>
      <c r="B353" s="416"/>
      <c r="C353" s="414" t="s">
        <v>9</v>
      </c>
      <c r="D353" s="414" t="s">
        <v>26</v>
      </c>
      <c r="E353" s="416"/>
      <c r="F353" s="414" t="s">
        <v>40</v>
      </c>
      <c r="G353" s="631" t="s">
        <v>41</v>
      </c>
      <c r="H353" s="631"/>
      <c r="I353" s="631"/>
    </row>
    <row r="354" spans="1:9" x14ac:dyDescent="0.3">
      <c r="A354" s="417" t="s">
        <v>358</v>
      </c>
      <c r="B354" s="418" t="s">
        <v>785</v>
      </c>
      <c r="C354" s="419">
        <v>1.776</v>
      </c>
      <c r="D354" s="417" t="s">
        <v>48</v>
      </c>
      <c r="F354" s="1">
        <v>12.526199999999999</v>
      </c>
      <c r="I354" s="1">
        <f>ROUND(F354*C354,4)</f>
        <v>22.246500000000001</v>
      </c>
    </row>
    <row r="355" spans="1:9" ht="15" thickBot="1" x14ac:dyDescent="0.35">
      <c r="A355" s="416"/>
      <c r="B355" s="416"/>
      <c r="C355" s="631" t="s">
        <v>49</v>
      </c>
      <c r="D355" s="631"/>
      <c r="E355" s="631"/>
      <c r="F355" s="631"/>
      <c r="G355" s="631"/>
      <c r="H355" s="416"/>
      <c r="I355" s="423">
        <f>SUM(I354)</f>
        <v>22.246500000000001</v>
      </c>
    </row>
    <row r="356" spans="1:9" ht="15" thickBot="1" x14ac:dyDescent="0.35">
      <c r="A356" s="413" t="s">
        <v>50</v>
      </c>
      <c r="B356" s="416"/>
      <c r="C356" s="414" t="s">
        <v>9</v>
      </c>
      <c r="D356" s="414" t="s">
        <v>26</v>
      </c>
      <c r="E356" s="416"/>
      <c r="F356" s="414" t="s">
        <v>41</v>
      </c>
      <c r="G356" s="631" t="s">
        <v>41</v>
      </c>
      <c r="H356" s="631"/>
      <c r="I356" s="631"/>
    </row>
    <row r="357" spans="1:9" x14ac:dyDescent="0.3">
      <c r="A357" s="417" t="s">
        <v>786</v>
      </c>
      <c r="B357" s="418" t="s">
        <v>73</v>
      </c>
      <c r="C357" s="419">
        <v>4.93</v>
      </c>
      <c r="D357" s="417" t="s">
        <v>48</v>
      </c>
      <c r="F357" s="421">
        <v>14.22</v>
      </c>
      <c r="I357" s="421">
        <f>F357*C357</f>
        <v>70.104600000000005</v>
      </c>
    </row>
    <row r="358" spans="1:9" x14ac:dyDescent="0.3">
      <c r="A358" s="417" t="s">
        <v>787</v>
      </c>
      <c r="B358" s="418" t="s">
        <v>788</v>
      </c>
      <c r="C358" s="419">
        <v>1.95</v>
      </c>
      <c r="D358" s="417" t="s">
        <v>48</v>
      </c>
      <c r="F358" s="421">
        <v>14.96</v>
      </c>
      <c r="I358" s="421">
        <f t="shared" ref="I358:I360" si="18">F358*C358</f>
        <v>29.172000000000001</v>
      </c>
    </row>
    <row r="359" spans="1:9" x14ac:dyDescent="0.3">
      <c r="A359" s="417" t="s">
        <v>789</v>
      </c>
      <c r="B359" s="418" t="s">
        <v>790</v>
      </c>
      <c r="C359" s="419">
        <v>0.1225</v>
      </c>
      <c r="D359" s="417" t="s">
        <v>2</v>
      </c>
      <c r="F359" s="421">
        <v>0</v>
      </c>
      <c r="I359" s="421">
        <f t="shared" si="18"/>
        <v>0</v>
      </c>
    </row>
    <row r="360" spans="1:9" ht="27.6" x14ac:dyDescent="0.3">
      <c r="A360" s="417" t="s">
        <v>791</v>
      </c>
      <c r="B360" s="418" t="s">
        <v>792</v>
      </c>
      <c r="C360" s="419">
        <v>7.0980000000000001E-2</v>
      </c>
      <c r="D360" s="417" t="s">
        <v>48</v>
      </c>
      <c r="F360" s="421">
        <v>57.33</v>
      </c>
      <c r="I360" s="421">
        <f t="shared" si="18"/>
        <v>4.0692833999999998</v>
      </c>
    </row>
    <row r="361" spans="1:9" ht="15" thickBot="1" x14ac:dyDescent="0.35">
      <c r="A361" s="416"/>
      <c r="B361" s="416"/>
      <c r="C361" s="631" t="s">
        <v>51</v>
      </c>
      <c r="D361" s="631"/>
      <c r="E361" s="631"/>
      <c r="F361" s="631"/>
      <c r="G361" s="631"/>
      <c r="H361" s="416"/>
      <c r="I361" s="423">
        <f>SUM(I357:I360)</f>
        <v>103.34588340000001</v>
      </c>
    </row>
    <row r="362" spans="1:9" ht="15" thickBot="1" x14ac:dyDescent="0.35">
      <c r="A362" s="416"/>
      <c r="B362" s="416"/>
      <c r="C362" s="416"/>
      <c r="D362" s="416"/>
      <c r="E362" s="416"/>
      <c r="F362" s="416"/>
      <c r="G362" s="422" t="s">
        <v>793</v>
      </c>
      <c r="H362" s="416"/>
      <c r="I362" s="425">
        <f>I361+I355+I350+I351+I352</f>
        <v>128.98798339999999</v>
      </c>
    </row>
    <row r="363" spans="1:9" ht="15" thickBot="1" x14ac:dyDescent="0.35">
      <c r="A363" s="413" t="s">
        <v>53</v>
      </c>
      <c r="B363" s="416"/>
      <c r="C363" s="414" t="s">
        <v>54</v>
      </c>
      <c r="D363" s="414" t="s">
        <v>9</v>
      </c>
      <c r="E363" s="414" t="s">
        <v>26</v>
      </c>
      <c r="F363" s="416"/>
      <c r="G363" s="414" t="s">
        <v>41</v>
      </c>
      <c r="H363" s="631" t="s">
        <v>41</v>
      </c>
      <c r="I363" s="631"/>
    </row>
    <row r="364" spans="1:9" x14ac:dyDescent="0.3">
      <c r="A364" s="417" t="s">
        <v>358</v>
      </c>
      <c r="B364" s="418" t="s">
        <v>794</v>
      </c>
      <c r="C364" s="417" t="s">
        <v>795</v>
      </c>
      <c r="D364" s="419">
        <v>1.5900000000000001E-3</v>
      </c>
      <c r="E364" s="417" t="s">
        <v>55</v>
      </c>
      <c r="G364" s="421">
        <v>29.86</v>
      </c>
      <c r="I364" s="421">
        <v>4.7500000000000001E-2</v>
      </c>
    </row>
    <row r="365" spans="1:9" ht="15" thickBot="1" x14ac:dyDescent="0.35">
      <c r="A365" s="416"/>
      <c r="B365" s="416"/>
      <c r="C365" s="631" t="s">
        <v>57</v>
      </c>
      <c r="D365" s="631"/>
      <c r="E365" s="631"/>
      <c r="F365" s="631"/>
      <c r="G365" s="631"/>
      <c r="H365" s="416"/>
      <c r="I365" s="425">
        <v>9.2899999999999996E-2</v>
      </c>
    </row>
    <row r="366" spans="1:9" ht="15" thickBot="1" x14ac:dyDescent="0.35">
      <c r="A366" s="629" t="s">
        <v>58</v>
      </c>
      <c r="B366" s="629"/>
      <c r="C366" s="630" t="s">
        <v>9</v>
      </c>
      <c r="D366" s="630" t="s">
        <v>26</v>
      </c>
      <c r="E366" s="630" t="s">
        <v>59</v>
      </c>
      <c r="F366" s="630"/>
      <c r="G366" s="630"/>
      <c r="I366" s="631" t="s">
        <v>41</v>
      </c>
    </row>
    <row r="367" spans="1:9" ht="15" thickBot="1" x14ac:dyDescent="0.35">
      <c r="A367" s="629"/>
      <c r="B367" s="629"/>
      <c r="C367" s="630"/>
      <c r="D367" s="630"/>
      <c r="E367" s="414" t="s">
        <v>60</v>
      </c>
      <c r="F367" s="414" t="s">
        <v>61</v>
      </c>
      <c r="G367" s="414" t="s">
        <v>62</v>
      </c>
      <c r="H367" s="416"/>
      <c r="I367" s="631"/>
    </row>
    <row r="368" spans="1:9" x14ac:dyDescent="0.3">
      <c r="A368" s="417" t="s">
        <v>358</v>
      </c>
      <c r="B368" s="418" t="s">
        <v>794</v>
      </c>
      <c r="C368" s="419">
        <v>1.6900000000000001E-3</v>
      </c>
      <c r="D368" s="417" t="s">
        <v>63</v>
      </c>
      <c r="E368" s="417" t="s">
        <v>796</v>
      </c>
      <c r="F368" s="417" t="s">
        <v>797</v>
      </c>
      <c r="G368" s="417" t="s">
        <v>798</v>
      </c>
    </row>
    <row r="369" spans="1:9" x14ac:dyDescent="0.3">
      <c r="C369" s="627" t="s">
        <v>64</v>
      </c>
      <c r="D369" s="627"/>
      <c r="E369" s="627"/>
      <c r="F369" s="627"/>
      <c r="G369" s="627"/>
    </row>
    <row r="370" spans="1:9" ht="15" thickBot="1" x14ac:dyDescent="0.35">
      <c r="A370" s="406"/>
      <c r="B370" s="406"/>
      <c r="C370" s="406"/>
      <c r="D370" s="406"/>
      <c r="E370" s="628" t="s">
        <v>65</v>
      </c>
      <c r="F370" s="628"/>
      <c r="G370" s="628"/>
      <c r="H370" s="406"/>
      <c r="I370" s="427">
        <f>I365+I362</f>
        <v>129.08088339999998</v>
      </c>
    </row>
    <row r="371" spans="1:9" ht="15" thickTop="1" x14ac:dyDescent="0.3">
      <c r="A371" s="428" t="s">
        <v>799</v>
      </c>
    </row>
    <row r="373" spans="1:9" ht="21.6" thickBot="1" x14ac:dyDescent="0.35">
      <c r="A373" s="405" t="s">
        <v>775</v>
      </c>
      <c r="B373" s="406"/>
      <c r="C373" s="406"/>
      <c r="D373" s="406"/>
      <c r="E373" s="406"/>
      <c r="F373" s="406"/>
      <c r="G373" s="406"/>
      <c r="H373" s="406"/>
      <c r="I373" s="407" t="s">
        <v>776</v>
      </c>
    </row>
    <row r="374" spans="1:9" ht="18" thickTop="1" x14ac:dyDescent="0.3">
      <c r="A374" s="408" t="s">
        <v>777</v>
      </c>
      <c r="D374" s="408" t="s">
        <v>778</v>
      </c>
    </row>
    <row r="375" spans="1:9" ht="15.6" x14ac:dyDescent="0.3">
      <c r="A375" s="409" t="s">
        <v>779</v>
      </c>
      <c r="D375" s="409" t="s">
        <v>7826</v>
      </c>
      <c r="G375" s="410" t="s">
        <v>1</v>
      </c>
      <c r="H375" s="411">
        <v>2.52</v>
      </c>
      <c r="I375" s="409" t="s">
        <v>93</v>
      </c>
    </row>
    <row r="376" spans="1:9" ht="16.2" thickBot="1" x14ac:dyDescent="0.35">
      <c r="A376" s="412" t="s">
        <v>7827</v>
      </c>
      <c r="B376" s="632" t="s">
        <v>678</v>
      </c>
      <c r="C376" s="632"/>
      <c r="D376" s="632"/>
      <c r="E376" s="632"/>
      <c r="F376" s="632"/>
      <c r="G376" s="632"/>
      <c r="H376" s="633" t="s">
        <v>4</v>
      </c>
      <c r="I376" s="633"/>
    </row>
    <row r="377" spans="1:9" ht="15" thickBot="1" x14ac:dyDescent="0.35">
      <c r="A377" s="629" t="s">
        <v>8</v>
      </c>
      <c r="B377" s="629"/>
      <c r="C377" s="630" t="s">
        <v>9</v>
      </c>
      <c r="D377" s="630" t="s">
        <v>5</v>
      </c>
      <c r="E377" s="630"/>
      <c r="F377" s="630" t="s">
        <v>6</v>
      </c>
      <c r="G377" s="630"/>
      <c r="I377" s="415" t="s">
        <v>7</v>
      </c>
    </row>
    <row r="378" spans="1:9" ht="15" thickBot="1" x14ac:dyDescent="0.35">
      <c r="A378" s="629"/>
      <c r="B378" s="629"/>
      <c r="C378" s="630"/>
      <c r="D378" s="414" t="s">
        <v>10</v>
      </c>
      <c r="E378" s="414" t="s">
        <v>11</v>
      </c>
      <c r="F378" s="414" t="s">
        <v>12</v>
      </c>
      <c r="G378" s="414" t="s">
        <v>13</v>
      </c>
      <c r="H378" s="416"/>
      <c r="I378" s="414" t="s">
        <v>14</v>
      </c>
    </row>
    <row r="379" spans="1:9" x14ac:dyDescent="0.3">
      <c r="A379" s="417" t="s">
        <v>85</v>
      </c>
      <c r="B379" s="418" t="str">
        <f>VLOOKUP(A379,Equipamento!A:E,2,0)</f>
        <v>Grupo gerador - 13 / 14 kVA</v>
      </c>
      <c r="C379" s="419">
        <v>1</v>
      </c>
      <c r="D379" s="420">
        <v>1</v>
      </c>
      <c r="E379" s="420">
        <v>0</v>
      </c>
      <c r="F379" s="1">
        <f>VLOOKUP(A379,Equipamento!$A$8:$E$81,4,0)</f>
        <v>19.035399999999999</v>
      </c>
      <c r="G379" s="1">
        <f>VLOOKUP(A379,Equipamento!$A$8:$E$81,5,0)</f>
        <v>5.0869999999999997</v>
      </c>
      <c r="I379" s="1">
        <f>ROUND(C379*(D379*F379+E379*G379),4)</f>
        <v>19.035399999999999</v>
      </c>
    </row>
    <row r="380" spans="1:9" x14ac:dyDescent="0.3">
      <c r="A380" s="417" t="s">
        <v>190</v>
      </c>
      <c r="B380" s="418" t="str">
        <f>VLOOKUP(A380,Equipamento!A:E,2,0)</f>
        <v>Máquina para solda elétrica - 9,2 kW</v>
      </c>
      <c r="C380" s="419">
        <v>1</v>
      </c>
      <c r="D380" s="420">
        <v>1</v>
      </c>
      <c r="E380" s="420">
        <v>0</v>
      </c>
      <c r="F380" s="1">
        <f>VLOOKUP(A380,Equipamento!$A$8:$E$81,4,0)</f>
        <v>0.22739999999999999</v>
      </c>
      <c r="G380" s="1">
        <f>VLOOKUP(A380,Equipamento!$A$8:$E$81,5,0)</f>
        <v>0.1255</v>
      </c>
      <c r="I380" s="1">
        <f t="shared" ref="I380" si="19">ROUND(C380*(D380*F380+E380*G380),4)</f>
        <v>0.22739999999999999</v>
      </c>
    </row>
    <row r="381" spans="1:9" ht="15" thickBot="1" x14ac:dyDescent="0.35">
      <c r="A381" s="416"/>
      <c r="B381" s="416"/>
      <c r="C381" s="416"/>
      <c r="D381" s="416"/>
      <c r="E381" s="416"/>
      <c r="F381" s="416"/>
      <c r="G381" s="422" t="s">
        <v>24</v>
      </c>
      <c r="H381" s="416"/>
      <c r="I381" s="213">
        <f>SUM(I379:I380)</f>
        <v>19.262799999999999</v>
      </c>
    </row>
    <row r="382" spans="1:9" ht="15" thickBot="1" x14ac:dyDescent="0.35">
      <c r="A382" s="413" t="s">
        <v>25</v>
      </c>
      <c r="B382" s="416"/>
      <c r="C382" s="414" t="s">
        <v>9</v>
      </c>
      <c r="D382" s="414" t="s">
        <v>26</v>
      </c>
      <c r="E382" s="416"/>
      <c r="F382" s="414" t="s">
        <v>6</v>
      </c>
      <c r="G382" s="631" t="s">
        <v>784</v>
      </c>
      <c r="H382" s="631"/>
      <c r="I382" s="631"/>
    </row>
    <row r="383" spans="1:9" x14ac:dyDescent="0.3">
      <c r="A383" s="417" t="s">
        <v>32</v>
      </c>
      <c r="B383" s="418" t="str">
        <f>VLOOKUP(A383,'Mão de obra'!A:E,2,0)</f>
        <v>Servente</v>
      </c>
      <c r="C383" s="419">
        <v>1</v>
      </c>
      <c r="D383" s="417" t="s">
        <v>31</v>
      </c>
      <c r="F383" s="1">
        <f>VLOOKUP(A383,'Mão de obra'!$A$3:$E$33,5,0)</f>
        <v>20.383600000000001</v>
      </c>
      <c r="I383" s="1">
        <f>ROUND(F383*C383,4)</f>
        <v>20.383600000000001</v>
      </c>
    </row>
    <row r="384" spans="1:9" x14ac:dyDescent="0.3">
      <c r="A384" s="417" t="s">
        <v>194</v>
      </c>
      <c r="B384" s="418" t="str">
        <f>VLOOKUP(A384,'Mão de obra'!A:E,2,0)</f>
        <v>Soldador</v>
      </c>
      <c r="C384" s="419">
        <v>1</v>
      </c>
      <c r="D384" s="417" t="s">
        <v>31</v>
      </c>
      <c r="F384" s="1">
        <f>VLOOKUP(A384,'Mão de obra'!$A$3:$E$33,5,0)</f>
        <v>35.991500000000002</v>
      </c>
      <c r="I384" s="1">
        <f>ROUND(F384*C384,4)</f>
        <v>35.991500000000002</v>
      </c>
    </row>
    <row r="385" spans="1:9" x14ac:dyDescent="0.3">
      <c r="C385" s="627" t="s">
        <v>34</v>
      </c>
      <c r="D385" s="627"/>
      <c r="E385" s="627"/>
      <c r="F385" s="627"/>
      <c r="G385" s="627"/>
      <c r="I385" s="218">
        <f>SUM(I383:I384)</f>
        <v>56.375100000000003</v>
      </c>
    </row>
    <row r="386" spans="1:9" ht="15" thickBot="1" x14ac:dyDescent="0.35">
      <c r="A386" s="416"/>
      <c r="B386" s="416"/>
      <c r="C386" s="631" t="s">
        <v>35</v>
      </c>
      <c r="D386" s="631"/>
      <c r="E386" s="631"/>
      <c r="F386" s="631"/>
      <c r="G386" s="631"/>
      <c r="H386" s="416"/>
      <c r="I386" s="425">
        <f>I385+I381</f>
        <v>75.637900000000002</v>
      </c>
    </row>
    <row r="387" spans="1:9" x14ac:dyDescent="0.3">
      <c r="C387" s="627" t="s">
        <v>36</v>
      </c>
      <c r="D387" s="627"/>
      <c r="E387" s="627"/>
      <c r="F387" s="627"/>
      <c r="G387" s="627"/>
      <c r="I387" s="426">
        <f>ROUND(I386/H375,4)</f>
        <v>30.015000000000001</v>
      </c>
    </row>
    <row r="388" spans="1:9" x14ac:dyDescent="0.3">
      <c r="G388" s="424" t="s">
        <v>37</v>
      </c>
      <c r="I388" s="426">
        <v>0</v>
      </c>
    </row>
    <row r="389" spans="1:9" ht="15" thickBot="1" x14ac:dyDescent="0.35">
      <c r="A389" s="416"/>
      <c r="B389" s="416"/>
      <c r="C389" s="416"/>
      <c r="D389" s="416"/>
      <c r="E389" s="416"/>
      <c r="F389" s="416"/>
      <c r="G389" s="422" t="s">
        <v>38</v>
      </c>
      <c r="H389" s="416"/>
      <c r="I389" s="425">
        <v>0</v>
      </c>
    </row>
    <row r="390" spans="1:9" ht="15" thickBot="1" x14ac:dyDescent="0.35">
      <c r="A390" s="413" t="s">
        <v>39</v>
      </c>
      <c r="B390" s="416"/>
      <c r="C390" s="414" t="s">
        <v>9</v>
      </c>
      <c r="D390" s="414" t="s">
        <v>26</v>
      </c>
      <c r="E390" s="416"/>
      <c r="F390" s="414" t="s">
        <v>40</v>
      </c>
      <c r="G390" s="631" t="s">
        <v>41</v>
      </c>
      <c r="H390" s="631"/>
      <c r="I390" s="631"/>
    </row>
    <row r="391" spans="1:9" x14ac:dyDescent="0.3">
      <c r="A391" s="417" t="s">
        <v>198</v>
      </c>
      <c r="B391" s="418" t="str">
        <f>VLOOKUP(A391,Material!A:D,2,0)</f>
        <v>Eletrodo E70 xx</v>
      </c>
      <c r="C391" s="419">
        <v>0.30826999999999999</v>
      </c>
      <c r="D391" s="417" t="s">
        <v>48</v>
      </c>
      <c r="F391" s="1">
        <f>VLOOKUP(A391,Material!A:D,4,0)</f>
        <v>35.8703</v>
      </c>
      <c r="I391" s="1">
        <f>ROUND(F391*C391,4)</f>
        <v>11.057700000000001</v>
      </c>
    </row>
    <row r="392" spans="1:9" ht="15" thickBot="1" x14ac:dyDescent="0.35">
      <c r="A392" s="416"/>
      <c r="B392" s="416"/>
      <c r="C392" s="631" t="s">
        <v>49</v>
      </c>
      <c r="D392" s="631"/>
      <c r="E392" s="631"/>
      <c r="F392" s="631"/>
      <c r="G392" s="631"/>
      <c r="H392" s="416"/>
      <c r="I392" s="423">
        <f>SUM(I391)</f>
        <v>11.057700000000001</v>
      </c>
    </row>
    <row r="393" spans="1:9" ht="15" thickBot="1" x14ac:dyDescent="0.35">
      <c r="A393" s="413" t="s">
        <v>50</v>
      </c>
      <c r="B393" s="416"/>
      <c r="C393" s="414" t="s">
        <v>9</v>
      </c>
      <c r="D393" s="414" t="s">
        <v>26</v>
      </c>
      <c r="E393" s="416"/>
      <c r="F393" s="414" t="s">
        <v>41</v>
      </c>
      <c r="G393" s="631" t="s">
        <v>41</v>
      </c>
      <c r="H393" s="631"/>
      <c r="I393" s="631"/>
    </row>
    <row r="394" spans="1:9" x14ac:dyDescent="0.3">
      <c r="A394" s="417"/>
      <c r="B394" s="418"/>
      <c r="C394" s="419"/>
      <c r="D394" s="417"/>
      <c r="F394" s="421"/>
      <c r="I394" s="421">
        <f>F394*C394</f>
        <v>0</v>
      </c>
    </row>
    <row r="395" spans="1:9" x14ac:dyDescent="0.3">
      <c r="A395" s="417"/>
      <c r="B395" s="418"/>
      <c r="C395" s="419"/>
      <c r="D395" s="417"/>
      <c r="F395" s="421"/>
      <c r="I395" s="421">
        <f t="shared" ref="I395:I397" si="20">F395*C395</f>
        <v>0</v>
      </c>
    </row>
    <row r="396" spans="1:9" x14ac:dyDescent="0.3">
      <c r="A396" s="417"/>
      <c r="B396" s="418"/>
      <c r="C396" s="419"/>
      <c r="D396" s="417"/>
      <c r="F396" s="421"/>
      <c r="I396" s="421">
        <f t="shared" si="20"/>
        <v>0</v>
      </c>
    </row>
    <row r="397" spans="1:9" x14ac:dyDescent="0.3">
      <c r="A397" s="417"/>
      <c r="B397" s="418"/>
      <c r="C397" s="419"/>
      <c r="D397" s="417"/>
      <c r="F397" s="421"/>
      <c r="I397" s="421">
        <f t="shared" si="20"/>
        <v>0</v>
      </c>
    </row>
    <row r="398" spans="1:9" ht="15" thickBot="1" x14ac:dyDescent="0.35">
      <c r="A398" s="416"/>
      <c r="B398" s="416"/>
      <c r="C398" s="631" t="s">
        <v>51</v>
      </c>
      <c r="D398" s="631"/>
      <c r="E398" s="631"/>
      <c r="F398" s="631"/>
      <c r="G398" s="631"/>
      <c r="H398" s="416"/>
      <c r="I398" s="423">
        <f>SUM(I394:I397)</f>
        <v>0</v>
      </c>
    </row>
    <row r="399" spans="1:9" ht="15" thickBot="1" x14ac:dyDescent="0.35">
      <c r="A399" s="416"/>
      <c r="B399" s="416"/>
      <c r="C399" s="416"/>
      <c r="D399" s="416"/>
      <c r="E399" s="416"/>
      <c r="F399" s="416"/>
      <c r="G399" s="422" t="s">
        <v>793</v>
      </c>
      <c r="H399" s="416"/>
      <c r="I399" s="425">
        <f>I398+I392+I387+I388+I389</f>
        <v>41.072699999999998</v>
      </c>
    </row>
    <row r="400" spans="1:9" ht="15" thickBot="1" x14ac:dyDescent="0.35">
      <c r="A400" s="413" t="s">
        <v>53</v>
      </c>
      <c r="B400" s="416"/>
      <c r="C400" s="414" t="s">
        <v>54</v>
      </c>
      <c r="D400" s="414" t="s">
        <v>9</v>
      </c>
      <c r="E400" s="414" t="s">
        <v>26</v>
      </c>
      <c r="F400" s="416"/>
      <c r="G400" s="414" t="s">
        <v>41</v>
      </c>
      <c r="H400" s="631" t="s">
        <v>41</v>
      </c>
      <c r="I400" s="631"/>
    </row>
    <row r="401" spans="1:9" x14ac:dyDescent="0.3">
      <c r="A401" s="417" t="s">
        <v>198</v>
      </c>
      <c r="B401" s="418" t="str">
        <f>VLOOKUP(A401,Material!A:D,2,0)</f>
        <v>Eletrodo E70 xx</v>
      </c>
      <c r="C401" s="417">
        <v>5914655</v>
      </c>
      <c r="D401" s="419">
        <v>3.1E-4</v>
      </c>
      <c r="E401" s="417" t="s">
        <v>55</v>
      </c>
      <c r="G401" s="421">
        <f>VLOOKUP(A401,Material!A:D,4,0)</f>
        <v>35.8703</v>
      </c>
      <c r="I401" s="421">
        <v>4.7500000000000001E-2</v>
      </c>
    </row>
    <row r="402" spans="1:9" ht="15" thickBot="1" x14ac:dyDescent="0.35">
      <c r="A402" s="416"/>
      <c r="B402" s="416"/>
      <c r="C402" s="631" t="s">
        <v>57</v>
      </c>
      <c r="D402" s="631"/>
      <c r="E402" s="631"/>
      <c r="F402" s="631"/>
      <c r="G402" s="631"/>
      <c r="H402" s="416"/>
      <c r="I402" s="425">
        <v>9.2899999999999996E-2</v>
      </c>
    </row>
    <row r="403" spans="1:9" ht="15" thickBot="1" x14ac:dyDescent="0.35">
      <c r="A403" s="629" t="s">
        <v>58</v>
      </c>
      <c r="B403" s="629"/>
      <c r="C403" s="630" t="s">
        <v>9</v>
      </c>
      <c r="D403" s="630" t="s">
        <v>26</v>
      </c>
      <c r="E403" s="630" t="s">
        <v>59</v>
      </c>
      <c r="F403" s="630"/>
      <c r="G403" s="630"/>
      <c r="I403" s="631" t="s">
        <v>41</v>
      </c>
    </row>
    <row r="404" spans="1:9" ht="15" thickBot="1" x14ac:dyDescent="0.35">
      <c r="A404" s="629"/>
      <c r="B404" s="629"/>
      <c r="C404" s="630"/>
      <c r="D404" s="630"/>
      <c r="E404" s="414" t="s">
        <v>60</v>
      </c>
      <c r="F404" s="414" t="s">
        <v>61</v>
      </c>
      <c r="G404" s="414" t="s">
        <v>62</v>
      </c>
      <c r="H404" s="416"/>
      <c r="I404" s="631"/>
    </row>
    <row r="405" spans="1:9" x14ac:dyDescent="0.3">
      <c r="A405" s="417" t="s">
        <v>198</v>
      </c>
      <c r="B405" s="418" t="str">
        <f>B401</f>
        <v>Eletrodo E70 xx</v>
      </c>
      <c r="C405" s="419">
        <v>3.1E-4</v>
      </c>
      <c r="D405" s="417" t="s">
        <v>63</v>
      </c>
      <c r="E405" s="417">
        <v>5914449</v>
      </c>
      <c r="F405" s="417">
        <v>5914464</v>
      </c>
      <c r="G405" s="417">
        <v>5914479</v>
      </c>
    </row>
    <row r="406" spans="1:9" x14ac:dyDescent="0.3">
      <c r="C406" s="627" t="s">
        <v>64</v>
      </c>
      <c r="D406" s="627"/>
      <c r="E406" s="627"/>
      <c r="F406" s="627"/>
      <c r="G406" s="627"/>
    </row>
    <row r="407" spans="1:9" ht="15" thickBot="1" x14ac:dyDescent="0.35">
      <c r="A407" s="406"/>
      <c r="B407" s="406"/>
      <c r="C407" s="406"/>
      <c r="D407" s="406"/>
      <c r="E407" s="628" t="s">
        <v>65</v>
      </c>
      <c r="F407" s="628"/>
      <c r="G407" s="628"/>
      <c r="H407" s="406"/>
      <c r="I407" s="427">
        <f>I402+I399</f>
        <v>41.165599999999998</v>
      </c>
    </row>
    <row r="408" spans="1:9" ht="15" thickTop="1" x14ac:dyDescent="0.3">
      <c r="A408" s="428" t="s">
        <v>799</v>
      </c>
    </row>
  </sheetData>
  <mergeCells count="69">
    <mergeCell ref="C406:G406"/>
    <mergeCell ref="E407:G407"/>
    <mergeCell ref="A403:B404"/>
    <mergeCell ref="C403:C404"/>
    <mergeCell ref="D403:D404"/>
    <mergeCell ref="E403:G403"/>
    <mergeCell ref="I403:I404"/>
    <mergeCell ref="C392:G392"/>
    <mergeCell ref="G393:I393"/>
    <mergeCell ref="C398:G398"/>
    <mergeCell ref="H400:I400"/>
    <mergeCell ref="C402:G402"/>
    <mergeCell ref="G382:I382"/>
    <mergeCell ref="C385:G385"/>
    <mergeCell ref="C386:G386"/>
    <mergeCell ref="C387:G387"/>
    <mergeCell ref="G390:I390"/>
    <mergeCell ref="B376:G376"/>
    <mergeCell ref="H376:I376"/>
    <mergeCell ref="A377:B378"/>
    <mergeCell ref="C377:C378"/>
    <mergeCell ref="D377:E377"/>
    <mergeCell ref="F377:G377"/>
    <mergeCell ref="F235:G235"/>
    <mergeCell ref="D265:E265"/>
    <mergeCell ref="F265:G265"/>
    <mergeCell ref="D65:E65"/>
    <mergeCell ref="F65:G65"/>
    <mergeCell ref="D202:E202"/>
    <mergeCell ref="F202:G202"/>
    <mergeCell ref="D303:E303"/>
    <mergeCell ref="F303:G303"/>
    <mergeCell ref="D5:E5"/>
    <mergeCell ref="F5:G5"/>
    <mergeCell ref="D35:E35"/>
    <mergeCell ref="F35:G35"/>
    <mergeCell ref="F171:G171"/>
    <mergeCell ref="B139:F139"/>
    <mergeCell ref="D140:E140"/>
    <mergeCell ref="F140:G140"/>
    <mergeCell ref="B108:F108"/>
    <mergeCell ref="D109:E109"/>
    <mergeCell ref="F109:G109"/>
    <mergeCell ref="B170:F170"/>
    <mergeCell ref="D171:E171"/>
    <mergeCell ref="D235:E235"/>
    <mergeCell ref="B339:G339"/>
    <mergeCell ref="H339:I339"/>
    <mergeCell ref="A340:B341"/>
    <mergeCell ref="C340:C341"/>
    <mergeCell ref="D340:E340"/>
    <mergeCell ref="F340:G340"/>
    <mergeCell ref="G345:I345"/>
    <mergeCell ref="C348:G348"/>
    <mergeCell ref="C349:G349"/>
    <mergeCell ref="C350:G350"/>
    <mergeCell ref="G353:I353"/>
    <mergeCell ref="I366:I367"/>
    <mergeCell ref="C355:G355"/>
    <mergeCell ref="G356:I356"/>
    <mergeCell ref="C361:G361"/>
    <mergeCell ref="H363:I363"/>
    <mergeCell ref="C365:G365"/>
    <mergeCell ref="C369:G369"/>
    <mergeCell ref="E370:G370"/>
    <mergeCell ref="A366:B367"/>
    <mergeCell ref="C366:C367"/>
    <mergeCell ref="D366:D367"/>
    <mergeCell ref="E366:G366"/>
  </mergeCells>
  <pageMargins left="0.51181102362204722" right="0.51181102362204722" top="0.78740157480314965" bottom="0.78740157480314965" header="0.31496062992125984" footer="0.31496062992125984"/>
  <pageSetup paperSize="9" scale="56" fitToHeight="100" orientation="landscape" r:id="rId1"/>
  <rowBreaks count="5" manualBreakCount="5">
    <brk id="30" max="8" man="1"/>
    <brk id="60" max="8" man="1"/>
    <brk id="104" max="8" man="1"/>
    <brk id="135" max="8" man="1"/>
    <brk id="166" max="8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4"/>
  </sheetPr>
  <dimension ref="A1:L81"/>
  <sheetViews>
    <sheetView showGridLines="0" zoomScale="90" zoomScaleNormal="90" workbookViewId="0">
      <selection activeCell="G11" sqref="G11"/>
    </sheetView>
  </sheetViews>
  <sheetFormatPr defaultColWidth="10.6640625" defaultRowHeight="13.8" x14ac:dyDescent="0.25"/>
  <cols>
    <col min="1" max="1" width="6.6640625" style="94" customWidth="1"/>
    <col min="2" max="2" width="60.6640625" style="304" customWidth="1"/>
    <col min="3" max="3" width="7.6640625" style="95" customWidth="1"/>
    <col min="4" max="5" width="9.6640625" style="96" customWidth="1"/>
    <col min="6" max="6" width="3.88671875" style="89" customWidth="1"/>
    <col min="7" max="7" width="16.44140625" style="97" customWidth="1"/>
    <col min="8" max="8" width="10.6640625" style="97" customWidth="1"/>
    <col min="9" max="10" width="10.6640625" style="98" customWidth="1"/>
    <col min="11" max="11" width="16.44140625" style="96" bestFit="1" customWidth="1"/>
    <col min="12" max="12" width="16.44140625" style="99" bestFit="1" customWidth="1"/>
    <col min="13" max="16384" width="10.6640625" style="94"/>
  </cols>
  <sheetData>
    <row r="1" spans="1:12" ht="15.75" customHeight="1" x14ac:dyDescent="0.25">
      <c r="A1" s="199" t="str">
        <f>Cronograma!A4</f>
        <v>Obra: Ponte Rio Crixás Mirim</v>
      </c>
      <c r="B1" s="336"/>
      <c r="C1" s="87"/>
      <c r="D1" s="87"/>
      <c r="E1" s="88"/>
    </row>
    <row r="2" spans="1:12" ht="15.75" customHeight="1" x14ac:dyDescent="0.25">
      <c r="A2" s="90" t="str">
        <f>Cronograma!A5</f>
        <v>Rodovia: GO-347</v>
      </c>
      <c r="B2" s="337"/>
      <c r="C2" s="91"/>
      <c r="D2" s="91"/>
      <c r="E2" s="92"/>
    </row>
    <row r="3" spans="1:12" ht="15.75" customHeight="1" x14ac:dyDescent="0.25">
      <c r="A3" s="90" t="str">
        <f>Cronograma!A6</f>
        <v>Trecho: Mozarlândia – Crixás</v>
      </c>
      <c r="B3" s="337"/>
      <c r="C3" s="91"/>
      <c r="D3" s="91"/>
      <c r="E3" s="93"/>
    </row>
    <row r="4" spans="1:12" s="304" customFormat="1" ht="15.75" customHeight="1" x14ac:dyDescent="0.25">
      <c r="A4" s="637" t="str">
        <f>Cronograma!A7</f>
        <v>Coordenadas: -14º41'24,92'' / -50º11'05.14''</v>
      </c>
      <c r="B4" s="638"/>
      <c r="C4" s="638"/>
      <c r="D4" s="638"/>
      <c r="E4" s="639"/>
      <c r="F4" s="299"/>
      <c r="G4" s="300"/>
      <c r="H4" s="300"/>
      <c r="I4" s="301"/>
      <c r="J4" s="301"/>
      <c r="K4" s="302"/>
      <c r="L4" s="303"/>
    </row>
    <row r="5" spans="1:12" ht="24" customHeight="1" x14ac:dyDescent="0.25">
      <c r="A5" s="640" t="s">
        <v>805</v>
      </c>
      <c r="B5" s="641"/>
      <c r="C5" s="641"/>
      <c r="D5" s="641"/>
      <c r="E5" s="642"/>
    </row>
    <row r="6" spans="1:12" ht="18" customHeight="1" x14ac:dyDescent="0.25">
      <c r="A6" s="643" t="s">
        <v>294</v>
      </c>
      <c r="B6" s="645" t="s">
        <v>295</v>
      </c>
      <c r="C6" s="645" t="s">
        <v>215</v>
      </c>
      <c r="D6" s="645" t="s">
        <v>296</v>
      </c>
      <c r="E6" s="645" t="s">
        <v>297</v>
      </c>
    </row>
    <row r="7" spans="1:12" ht="18" customHeight="1" thickBot="1" x14ac:dyDescent="0.3">
      <c r="A7" s="644"/>
      <c r="B7" s="646"/>
      <c r="C7" s="646"/>
      <c r="D7" s="646"/>
      <c r="E7" s="646"/>
      <c r="H7" s="313"/>
      <c r="I7" s="312"/>
      <c r="J7" s="312"/>
      <c r="K7" s="314"/>
    </row>
    <row r="8" spans="1:12" ht="18" customHeight="1" thickTop="1" thickBot="1" x14ac:dyDescent="0.3">
      <c r="A8" s="284" t="s">
        <v>67</v>
      </c>
      <c r="B8" s="338" t="s">
        <v>68</v>
      </c>
      <c r="C8" s="282" t="s">
        <v>298</v>
      </c>
      <c r="D8" s="334"/>
      <c r="E8" s="334"/>
      <c r="G8" s="97" t="s">
        <v>451</v>
      </c>
      <c r="H8" s="310"/>
      <c r="I8" s="310"/>
      <c r="J8" s="312"/>
      <c r="K8" s="314"/>
      <c r="L8" s="314"/>
    </row>
    <row r="9" spans="1:12" ht="18" customHeight="1" thickTop="1" x14ac:dyDescent="0.25">
      <c r="A9" s="285" t="s">
        <v>439</v>
      </c>
      <c r="B9" s="286" t="s">
        <v>586</v>
      </c>
      <c r="C9" s="282" t="s">
        <v>298</v>
      </c>
      <c r="D9" s="334"/>
      <c r="E9" s="334"/>
      <c r="G9" s="97" t="s">
        <v>451</v>
      </c>
      <c r="H9" s="311"/>
      <c r="I9" s="310"/>
      <c r="J9" s="312"/>
      <c r="K9" s="314"/>
      <c r="L9" s="314"/>
    </row>
    <row r="10" spans="1:12" ht="18" customHeight="1" x14ac:dyDescent="0.25">
      <c r="A10" s="285" t="s">
        <v>440</v>
      </c>
      <c r="B10" s="286" t="s">
        <v>444</v>
      </c>
      <c r="C10" s="282" t="s">
        <v>298</v>
      </c>
      <c r="D10" s="431">
        <v>56.3673</v>
      </c>
      <c r="E10" s="432">
        <v>13.085599999999999</v>
      </c>
      <c r="G10" s="97" t="s">
        <v>451</v>
      </c>
      <c r="H10" s="310"/>
      <c r="I10" s="310"/>
      <c r="J10" s="312"/>
      <c r="K10" s="314"/>
      <c r="L10" s="314"/>
    </row>
    <row r="11" spans="1:12" ht="18" customHeight="1" x14ac:dyDescent="0.25">
      <c r="A11" s="285" t="s">
        <v>441</v>
      </c>
      <c r="B11" s="286" t="s">
        <v>445</v>
      </c>
      <c r="C11" s="282" t="s">
        <v>298</v>
      </c>
      <c r="D11" s="431">
        <v>104.66</v>
      </c>
      <c r="E11" s="432">
        <v>8.1910000000000007</v>
      </c>
      <c r="G11" s="97" t="s">
        <v>451</v>
      </c>
      <c r="H11" s="310"/>
      <c r="I11" s="310"/>
      <c r="J11" s="312"/>
      <c r="K11" s="314"/>
      <c r="L11" s="314"/>
    </row>
    <row r="12" spans="1:12" ht="18" customHeight="1" x14ac:dyDescent="0.25">
      <c r="A12" s="285" t="s">
        <v>442</v>
      </c>
      <c r="B12" s="286" t="s">
        <v>446</v>
      </c>
      <c r="C12" s="282" t="s">
        <v>298</v>
      </c>
      <c r="D12" s="431">
        <v>30.897600000000001</v>
      </c>
      <c r="E12" s="432">
        <v>28.9328</v>
      </c>
      <c r="G12" s="97" t="s">
        <v>451</v>
      </c>
      <c r="H12" s="311"/>
      <c r="I12" s="310"/>
      <c r="J12" s="312"/>
      <c r="K12" s="314"/>
      <c r="L12" s="314"/>
    </row>
    <row r="13" spans="1:12" ht="18" customHeight="1" x14ac:dyDescent="0.25">
      <c r="A13" s="285" t="s">
        <v>443</v>
      </c>
      <c r="B13" s="286" t="s">
        <v>447</v>
      </c>
      <c r="C13" s="282" t="s">
        <v>298</v>
      </c>
      <c r="D13" s="431">
        <v>291.5505</v>
      </c>
      <c r="E13" s="432">
        <v>163.4776</v>
      </c>
      <c r="G13" s="97" t="s">
        <v>451</v>
      </c>
      <c r="H13" s="310"/>
      <c r="I13" s="310"/>
      <c r="J13" s="312"/>
      <c r="K13" s="314"/>
      <c r="L13" s="314"/>
    </row>
    <row r="14" spans="1:12" ht="18" customHeight="1" x14ac:dyDescent="0.25">
      <c r="A14" s="285" t="s">
        <v>452</v>
      </c>
      <c r="B14" s="286" t="s">
        <v>453</v>
      </c>
      <c r="C14" s="282" t="s">
        <v>298</v>
      </c>
      <c r="D14" s="335"/>
      <c r="E14" s="282"/>
      <c r="G14" s="97" t="s">
        <v>451</v>
      </c>
      <c r="H14" s="310"/>
      <c r="I14" s="311"/>
      <c r="J14" s="312"/>
      <c r="K14" s="314"/>
      <c r="L14" s="314"/>
    </row>
    <row r="15" spans="1:12" ht="18" customHeight="1" x14ac:dyDescent="0.25">
      <c r="A15" s="285" t="s">
        <v>462</v>
      </c>
      <c r="B15" s="286" t="s">
        <v>464</v>
      </c>
      <c r="C15" s="282" t="s">
        <v>298</v>
      </c>
      <c r="D15" s="335"/>
      <c r="E15" s="282"/>
      <c r="G15" s="97" t="s">
        <v>451</v>
      </c>
      <c r="H15" s="310"/>
      <c r="I15" s="310"/>
      <c r="J15" s="312"/>
      <c r="K15" s="314"/>
      <c r="L15" s="314"/>
    </row>
    <row r="16" spans="1:12" ht="18" customHeight="1" x14ac:dyDescent="0.25">
      <c r="A16" s="285" t="s">
        <v>576</v>
      </c>
      <c r="B16" s="286" t="s">
        <v>577</v>
      </c>
      <c r="C16" s="282" t="s">
        <v>298</v>
      </c>
      <c r="D16" s="335"/>
      <c r="E16" s="282"/>
      <c r="H16" s="310"/>
      <c r="I16" s="311"/>
      <c r="J16" s="312"/>
      <c r="K16" s="314"/>
      <c r="L16" s="314"/>
    </row>
    <row r="17" spans="1:12" ht="18" customHeight="1" x14ac:dyDescent="0.25">
      <c r="A17" s="285" t="s">
        <v>578</v>
      </c>
      <c r="B17" s="286" t="s">
        <v>579</v>
      </c>
      <c r="C17" s="282" t="s">
        <v>298</v>
      </c>
      <c r="D17" s="335"/>
      <c r="E17" s="282"/>
      <c r="H17" s="310"/>
      <c r="I17" s="311"/>
      <c r="J17" s="312"/>
      <c r="K17" s="314"/>
      <c r="L17" s="314"/>
    </row>
    <row r="18" spans="1:12" ht="18" customHeight="1" x14ac:dyDescent="0.25">
      <c r="A18" s="285" t="s">
        <v>466</v>
      </c>
      <c r="B18" s="286" t="s">
        <v>471</v>
      </c>
      <c r="C18" s="282" t="s">
        <v>298</v>
      </c>
      <c r="D18" s="335"/>
      <c r="E18" s="282"/>
      <c r="G18" s="97" t="s">
        <v>451</v>
      </c>
      <c r="H18" s="310"/>
      <c r="I18" s="310"/>
      <c r="J18" s="312"/>
      <c r="K18" s="314"/>
      <c r="L18" s="314"/>
    </row>
    <row r="19" spans="1:12" ht="18" customHeight="1" x14ac:dyDescent="0.25">
      <c r="A19" s="285" t="s">
        <v>467</v>
      </c>
      <c r="B19" s="286" t="s">
        <v>474</v>
      </c>
      <c r="C19" s="282" t="s">
        <v>298</v>
      </c>
      <c r="D19" s="335"/>
      <c r="E19" s="282"/>
      <c r="G19" s="97" t="s">
        <v>451</v>
      </c>
      <c r="H19" s="310"/>
      <c r="I19" s="311"/>
      <c r="J19" s="312"/>
      <c r="K19" s="314"/>
      <c r="L19" s="314"/>
    </row>
    <row r="20" spans="1:12" ht="18" customHeight="1" x14ac:dyDescent="0.25">
      <c r="A20" s="285" t="s">
        <v>186</v>
      </c>
      <c r="B20" s="286" t="s">
        <v>187</v>
      </c>
      <c r="C20" s="282" t="s">
        <v>298</v>
      </c>
      <c r="D20" s="335"/>
      <c r="E20" s="282"/>
      <c r="H20" s="310"/>
      <c r="I20" s="311"/>
      <c r="J20" s="312"/>
      <c r="K20" s="314"/>
      <c r="L20" s="314"/>
    </row>
    <row r="21" spans="1:12" ht="18" customHeight="1" x14ac:dyDescent="0.25">
      <c r="A21" s="285" t="s">
        <v>360</v>
      </c>
      <c r="B21" s="286" t="s">
        <v>361</v>
      </c>
      <c r="C21" s="282" t="s">
        <v>298</v>
      </c>
      <c r="D21" s="335"/>
      <c r="E21" s="282"/>
      <c r="H21" s="311"/>
      <c r="I21" s="310"/>
      <c r="J21" s="312"/>
      <c r="K21" s="314"/>
      <c r="L21" s="314"/>
    </row>
    <row r="22" spans="1:12" ht="18" customHeight="1" x14ac:dyDescent="0.25">
      <c r="A22" s="285" t="s">
        <v>22</v>
      </c>
      <c r="B22" s="286" t="s">
        <v>23</v>
      </c>
      <c r="C22" s="282" t="s">
        <v>298</v>
      </c>
      <c r="D22" s="335"/>
      <c r="E22" s="282"/>
      <c r="H22" s="310"/>
      <c r="I22" s="311"/>
      <c r="J22" s="312"/>
      <c r="K22" s="314"/>
      <c r="L22" s="314"/>
    </row>
    <row r="23" spans="1:12" ht="18" customHeight="1" x14ac:dyDescent="0.25">
      <c r="A23" s="285" t="s">
        <v>85</v>
      </c>
      <c r="B23" s="286" t="s">
        <v>86</v>
      </c>
      <c r="C23" s="282" t="s">
        <v>298</v>
      </c>
      <c r="D23" s="431">
        <v>19.035399999999999</v>
      </c>
      <c r="E23" s="432">
        <v>5.0869999999999997</v>
      </c>
      <c r="H23" s="310"/>
      <c r="I23" s="310"/>
      <c r="J23" s="312"/>
      <c r="K23" s="314"/>
      <c r="L23" s="314"/>
    </row>
    <row r="24" spans="1:12" ht="18" customHeight="1" x14ac:dyDescent="0.25">
      <c r="A24" s="285" t="s">
        <v>20</v>
      </c>
      <c r="B24" s="286" t="s">
        <v>21</v>
      </c>
      <c r="C24" s="282" t="s">
        <v>298</v>
      </c>
      <c r="D24" s="431">
        <v>0.70920000000000005</v>
      </c>
      <c r="E24" s="432">
        <v>0.48209999999999997</v>
      </c>
      <c r="H24" s="310"/>
      <c r="I24" s="310"/>
      <c r="J24" s="312"/>
      <c r="K24" s="314"/>
      <c r="L24" s="314"/>
    </row>
    <row r="25" spans="1:12" ht="24.9" customHeight="1" x14ac:dyDescent="0.25">
      <c r="A25" s="287" t="s">
        <v>216</v>
      </c>
      <c r="B25" s="339" t="s">
        <v>217</v>
      </c>
      <c r="C25" s="282" t="s">
        <v>298</v>
      </c>
      <c r="D25" s="431">
        <v>45.365499999999997</v>
      </c>
      <c r="E25" s="432">
        <v>39.536700000000003</v>
      </c>
      <c r="H25" s="310"/>
      <c r="I25" s="310"/>
      <c r="J25" s="312"/>
      <c r="K25" s="314"/>
      <c r="L25" s="314"/>
    </row>
    <row r="26" spans="1:12" ht="24.9" customHeight="1" x14ac:dyDescent="0.25">
      <c r="A26" s="288" t="s">
        <v>142</v>
      </c>
      <c r="B26" s="340" t="s">
        <v>143</v>
      </c>
      <c r="C26" s="282" t="s">
        <v>298</v>
      </c>
      <c r="D26" s="335"/>
      <c r="E26" s="282"/>
      <c r="H26" s="317"/>
      <c r="I26" s="317"/>
      <c r="J26" s="312"/>
      <c r="K26" s="314"/>
      <c r="L26" s="314"/>
    </row>
    <row r="27" spans="1:12" ht="18" customHeight="1" x14ac:dyDescent="0.25">
      <c r="A27" s="288" t="s">
        <v>254</v>
      </c>
      <c r="B27" s="340" t="s">
        <v>255</v>
      </c>
      <c r="C27" s="282" t="s">
        <v>298</v>
      </c>
      <c r="D27" s="335"/>
      <c r="E27" s="282"/>
      <c r="H27" s="317"/>
      <c r="I27" s="317"/>
      <c r="J27" s="312"/>
      <c r="K27" s="314"/>
      <c r="L27" s="314"/>
    </row>
    <row r="28" spans="1:12" ht="18" customHeight="1" x14ac:dyDescent="0.25">
      <c r="A28" s="288" t="s">
        <v>138</v>
      </c>
      <c r="B28" s="340" t="s">
        <v>139</v>
      </c>
      <c r="C28" s="282" t="s">
        <v>298</v>
      </c>
      <c r="D28" s="335"/>
      <c r="E28" s="282"/>
      <c r="H28" s="317"/>
      <c r="I28" s="317"/>
      <c r="J28" s="312"/>
      <c r="K28" s="314"/>
      <c r="L28" s="314"/>
    </row>
    <row r="29" spans="1:12" ht="18" customHeight="1" x14ac:dyDescent="0.25">
      <c r="A29" s="288" t="s">
        <v>270</v>
      </c>
      <c r="B29" s="340" t="s">
        <v>313</v>
      </c>
      <c r="C29" s="282" t="s">
        <v>298</v>
      </c>
      <c r="D29" s="335"/>
      <c r="E29" s="282"/>
      <c r="H29" s="317"/>
      <c r="I29" s="317"/>
      <c r="J29" s="312"/>
      <c r="K29" s="314"/>
      <c r="L29" s="314"/>
    </row>
    <row r="30" spans="1:12" ht="18" customHeight="1" x14ac:dyDescent="0.25">
      <c r="A30" s="288" t="s">
        <v>388</v>
      </c>
      <c r="B30" s="340" t="s">
        <v>390</v>
      </c>
      <c r="C30" s="282" t="s">
        <v>298</v>
      </c>
      <c r="D30" s="431">
        <v>232.85300000000001</v>
      </c>
      <c r="E30" s="432">
        <v>109.29170000000001</v>
      </c>
      <c r="H30" s="317"/>
      <c r="I30" s="317"/>
      <c r="J30" s="312"/>
      <c r="K30" s="314"/>
      <c r="L30" s="314"/>
    </row>
    <row r="31" spans="1:12" ht="18" customHeight="1" x14ac:dyDescent="0.3">
      <c r="A31" s="288" t="s">
        <v>200</v>
      </c>
      <c r="B31" s="340" t="s">
        <v>201</v>
      </c>
      <c r="C31" s="282" t="s">
        <v>298</v>
      </c>
      <c r="D31" s="431">
        <v>24.1401</v>
      </c>
      <c r="E31" s="432">
        <v>15.2181</v>
      </c>
      <c r="G31"/>
      <c r="H31" s="317"/>
      <c r="I31" s="317"/>
      <c r="J31" s="312"/>
      <c r="K31" s="314"/>
      <c r="L31" s="314"/>
    </row>
    <row r="32" spans="1:12" ht="18" customHeight="1" x14ac:dyDescent="0.25">
      <c r="A32" s="288" t="s">
        <v>113</v>
      </c>
      <c r="B32" s="340" t="s">
        <v>587</v>
      </c>
      <c r="C32" s="282" t="s">
        <v>298</v>
      </c>
      <c r="D32" s="335"/>
      <c r="E32" s="282"/>
      <c r="H32" s="317"/>
      <c r="I32" s="317"/>
      <c r="J32" s="312"/>
      <c r="K32" s="314"/>
      <c r="L32" s="314"/>
    </row>
    <row r="33" spans="1:12" ht="18" customHeight="1" x14ac:dyDescent="0.25">
      <c r="A33" s="288" t="s">
        <v>334</v>
      </c>
      <c r="B33" s="340" t="s">
        <v>335</v>
      </c>
      <c r="C33" s="282" t="s">
        <v>298</v>
      </c>
      <c r="D33" s="335"/>
      <c r="E33" s="282"/>
      <c r="H33" s="317"/>
      <c r="I33" s="317"/>
      <c r="J33" s="312"/>
      <c r="K33" s="314"/>
      <c r="L33" s="314"/>
    </row>
    <row r="34" spans="1:12" ht="24.9" customHeight="1" x14ac:dyDescent="0.25">
      <c r="A34" s="288" t="s">
        <v>154</v>
      </c>
      <c r="B34" s="340" t="s">
        <v>588</v>
      </c>
      <c r="C34" s="282" t="s">
        <v>298</v>
      </c>
      <c r="D34" s="335"/>
      <c r="E34" s="282"/>
      <c r="H34" s="317"/>
      <c r="I34" s="317"/>
      <c r="J34" s="312"/>
      <c r="K34" s="314"/>
      <c r="L34" s="314"/>
    </row>
    <row r="35" spans="1:12" ht="24.9" customHeight="1" x14ac:dyDescent="0.25">
      <c r="A35" s="288" t="s">
        <v>780</v>
      </c>
      <c r="B35" s="340" t="s">
        <v>781</v>
      </c>
      <c r="C35" s="282" t="s">
        <v>298</v>
      </c>
      <c r="D35" s="431">
        <v>43.686300000000003</v>
      </c>
      <c r="E35" s="432">
        <v>7.1489000000000003</v>
      </c>
      <c r="H35" s="317"/>
      <c r="I35" s="317"/>
      <c r="J35" s="312"/>
      <c r="K35" s="314"/>
      <c r="L35" s="314"/>
    </row>
    <row r="36" spans="1:12" ht="24.9" customHeight="1" x14ac:dyDescent="0.25">
      <c r="A36" s="288" t="s">
        <v>782</v>
      </c>
      <c r="B36" s="340" t="s">
        <v>783</v>
      </c>
      <c r="C36" s="282" t="s">
        <v>298</v>
      </c>
      <c r="D36" s="431">
        <v>50.907600000000002</v>
      </c>
      <c r="E36" s="432">
        <v>43.362000000000002</v>
      </c>
      <c r="H36" s="317"/>
      <c r="I36" s="317"/>
      <c r="J36" s="312"/>
      <c r="K36" s="314"/>
      <c r="L36" s="314"/>
    </row>
    <row r="37" spans="1:12" ht="18" customHeight="1" x14ac:dyDescent="0.25">
      <c r="A37" s="288" t="s">
        <v>157</v>
      </c>
      <c r="B37" s="340" t="s">
        <v>158</v>
      </c>
      <c r="C37" s="282" t="s">
        <v>298</v>
      </c>
      <c r="D37" s="335"/>
      <c r="E37" s="282"/>
      <c r="H37" s="317"/>
      <c r="I37" s="317"/>
      <c r="J37" s="312"/>
      <c r="K37" s="314"/>
      <c r="L37" s="314"/>
    </row>
    <row r="38" spans="1:12" ht="18" customHeight="1" x14ac:dyDescent="0.25">
      <c r="A38" s="288" t="s">
        <v>15</v>
      </c>
      <c r="B38" s="340" t="s">
        <v>16</v>
      </c>
      <c r="C38" s="282" t="s">
        <v>298</v>
      </c>
      <c r="D38" s="335"/>
      <c r="E38" s="282"/>
      <c r="H38" s="317"/>
      <c r="I38" s="317"/>
      <c r="J38" s="312"/>
      <c r="K38" s="314"/>
      <c r="L38" s="314"/>
    </row>
    <row r="39" spans="1:12" ht="18" customHeight="1" x14ac:dyDescent="0.25">
      <c r="A39" s="288" t="s">
        <v>130</v>
      </c>
      <c r="B39" s="340" t="s">
        <v>131</v>
      </c>
      <c r="C39" s="282" t="s">
        <v>298</v>
      </c>
      <c r="D39" s="335"/>
      <c r="E39" s="282"/>
      <c r="H39" s="317"/>
      <c r="I39" s="317"/>
      <c r="J39" s="312"/>
      <c r="K39" s="314"/>
      <c r="L39" s="314"/>
    </row>
    <row r="40" spans="1:12" ht="18" customHeight="1" x14ac:dyDescent="0.25">
      <c r="A40" s="288" t="s">
        <v>159</v>
      </c>
      <c r="B40" s="340" t="s">
        <v>160</v>
      </c>
      <c r="C40" s="282" t="s">
        <v>298</v>
      </c>
      <c r="D40" s="335"/>
      <c r="E40" s="282"/>
      <c r="H40" s="317"/>
      <c r="I40" s="317"/>
      <c r="J40" s="312"/>
      <c r="K40" s="314"/>
      <c r="L40" s="314"/>
    </row>
    <row r="41" spans="1:12" ht="18" customHeight="1" x14ac:dyDescent="0.25">
      <c r="A41" s="288" t="s">
        <v>87</v>
      </c>
      <c r="B41" s="340" t="s">
        <v>88</v>
      </c>
      <c r="C41" s="282" t="s">
        <v>298</v>
      </c>
      <c r="D41" s="335"/>
      <c r="E41" s="282"/>
      <c r="H41" s="317"/>
      <c r="I41" s="317"/>
      <c r="J41" s="312"/>
      <c r="K41" s="314"/>
      <c r="L41" s="314"/>
    </row>
    <row r="42" spans="1:12" ht="18" customHeight="1" x14ac:dyDescent="0.25">
      <c r="A42" s="288" t="s">
        <v>114</v>
      </c>
      <c r="B42" s="340" t="s">
        <v>115</v>
      </c>
      <c r="C42" s="282" t="s">
        <v>298</v>
      </c>
      <c r="D42" s="335"/>
      <c r="E42" s="282"/>
      <c r="H42" s="317"/>
      <c r="I42" s="317"/>
      <c r="J42" s="312"/>
      <c r="K42" s="314"/>
      <c r="L42" s="314"/>
    </row>
    <row r="43" spans="1:12" ht="18" customHeight="1" x14ac:dyDescent="0.25">
      <c r="A43" s="288" t="s">
        <v>190</v>
      </c>
      <c r="B43" s="340" t="s">
        <v>191</v>
      </c>
      <c r="C43" s="282" t="s">
        <v>298</v>
      </c>
      <c r="D43" s="431">
        <v>0.22739999999999999</v>
      </c>
      <c r="E43" s="432">
        <v>0.1255</v>
      </c>
      <c r="H43" s="317"/>
      <c r="I43" s="317"/>
      <c r="J43" s="312"/>
      <c r="K43" s="314"/>
      <c r="L43" s="314"/>
    </row>
    <row r="44" spans="1:12" ht="18" customHeight="1" x14ac:dyDescent="0.25">
      <c r="A44" s="288" t="s">
        <v>430</v>
      </c>
      <c r="B44" s="340" t="s">
        <v>431</v>
      </c>
      <c r="C44" s="282" t="s">
        <v>298</v>
      </c>
      <c r="D44" s="335"/>
      <c r="E44" s="282"/>
      <c r="H44" s="317"/>
      <c r="I44" s="317"/>
      <c r="J44" s="312"/>
      <c r="K44" s="314"/>
      <c r="L44" s="314"/>
    </row>
    <row r="45" spans="1:12" ht="18" customHeight="1" x14ac:dyDescent="0.25">
      <c r="A45" s="288" t="s">
        <v>202</v>
      </c>
      <c r="B45" s="340" t="s">
        <v>203</v>
      </c>
      <c r="C45" s="282" t="s">
        <v>298</v>
      </c>
      <c r="D45" s="431">
        <v>0.20519999999999999</v>
      </c>
      <c r="E45" s="432">
        <v>0.1361</v>
      </c>
      <c r="H45" s="317"/>
      <c r="I45" s="317"/>
      <c r="J45" s="312"/>
      <c r="K45" s="314"/>
      <c r="L45" s="314"/>
    </row>
    <row r="46" spans="1:12" ht="18" customHeight="1" x14ac:dyDescent="0.25">
      <c r="A46" s="288" t="s">
        <v>155</v>
      </c>
      <c r="B46" s="340" t="s">
        <v>156</v>
      </c>
      <c r="C46" s="282" t="s">
        <v>298</v>
      </c>
      <c r="D46" s="335"/>
      <c r="E46" s="282"/>
      <c r="H46" s="317"/>
      <c r="I46" s="317"/>
      <c r="J46" s="312"/>
      <c r="K46" s="314"/>
      <c r="L46" s="314"/>
    </row>
    <row r="47" spans="1:12" ht="18" customHeight="1" x14ac:dyDescent="0.25">
      <c r="A47" s="288" t="s">
        <v>163</v>
      </c>
      <c r="B47" s="340" t="s">
        <v>164</v>
      </c>
      <c r="C47" s="282" t="s">
        <v>298</v>
      </c>
      <c r="D47" s="335"/>
      <c r="E47" s="282"/>
      <c r="H47" s="317"/>
      <c r="I47" s="317"/>
      <c r="J47" s="312"/>
      <c r="K47" s="314"/>
      <c r="L47" s="314"/>
    </row>
    <row r="48" spans="1:12" ht="18" customHeight="1" x14ac:dyDescent="0.25">
      <c r="A48" s="288" t="s">
        <v>152</v>
      </c>
      <c r="B48" s="340" t="s">
        <v>153</v>
      </c>
      <c r="C48" s="282" t="s">
        <v>298</v>
      </c>
      <c r="D48" s="335"/>
      <c r="E48" s="282"/>
      <c r="H48" s="317"/>
      <c r="I48" s="317"/>
      <c r="J48" s="312"/>
      <c r="K48" s="314"/>
      <c r="L48" s="314"/>
    </row>
    <row r="49" spans="1:12" ht="18" customHeight="1" x14ac:dyDescent="0.25">
      <c r="A49" s="288" t="s">
        <v>150</v>
      </c>
      <c r="B49" s="340" t="s">
        <v>151</v>
      </c>
      <c r="C49" s="282" t="s">
        <v>298</v>
      </c>
      <c r="D49" s="335"/>
      <c r="E49" s="282"/>
      <c r="H49" s="317"/>
      <c r="I49" s="317"/>
      <c r="J49" s="312"/>
      <c r="K49" s="314"/>
      <c r="L49" s="314"/>
    </row>
    <row r="50" spans="1:12" ht="18" customHeight="1" x14ac:dyDescent="0.25">
      <c r="A50" s="288" t="s">
        <v>165</v>
      </c>
      <c r="B50" s="340" t="s">
        <v>166</v>
      </c>
      <c r="C50" s="282" t="s">
        <v>298</v>
      </c>
      <c r="D50" s="431">
        <v>251.0575</v>
      </c>
      <c r="E50" s="432">
        <v>71.058499999999995</v>
      </c>
      <c r="H50" s="317"/>
      <c r="I50" s="317"/>
      <c r="J50" s="312"/>
      <c r="K50" s="314"/>
      <c r="L50" s="314"/>
    </row>
    <row r="51" spans="1:12" ht="18" customHeight="1" x14ac:dyDescent="0.25">
      <c r="A51" s="288" t="s">
        <v>206</v>
      </c>
      <c r="B51" s="340" t="s">
        <v>207</v>
      </c>
      <c r="C51" s="282" t="s">
        <v>298</v>
      </c>
      <c r="D51" s="431">
        <v>13.5997</v>
      </c>
      <c r="E51" s="432">
        <v>8.6447000000000003</v>
      </c>
      <c r="H51" s="317"/>
      <c r="I51" s="317"/>
      <c r="J51" s="312"/>
      <c r="K51" s="314"/>
      <c r="L51" s="314"/>
    </row>
    <row r="52" spans="1:12" ht="18" customHeight="1" x14ac:dyDescent="0.25">
      <c r="A52" s="288" t="s">
        <v>204</v>
      </c>
      <c r="B52" s="340" t="s">
        <v>205</v>
      </c>
      <c r="C52" s="282" t="s">
        <v>298</v>
      </c>
      <c r="D52" s="431">
        <v>14.768700000000001</v>
      </c>
      <c r="E52" s="432">
        <v>9.3878000000000004</v>
      </c>
      <c r="H52" s="317"/>
      <c r="I52" s="317"/>
      <c r="J52" s="312"/>
      <c r="K52" s="314"/>
      <c r="L52" s="314"/>
    </row>
    <row r="53" spans="1:12" ht="18" customHeight="1" x14ac:dyDescent="0.25">
      <c r="A53" s="288" t="s">
        <v>116</v>
      </c>
      <c r="B53" s="340" t="s">
        <v>117</v>
      </c>
      <c r="C53" s="282" t="s">
        <v>298</v>
      </c>
      <c r="D53" s="335"/>
      <c r="E53" s="282"/>
      <c r="H53" s="317"/>
      <c r="I53" s="317"/>
      <c r="J53" s="312"/>
      <c r="K53" s="314"/>
      <c r="L53" s="314"/>
    </row>
    <row r="54" spans="1:12" ht="18" customHeight="1" x14ac:dyDescent="0.25">
      <c r="A54" s="288" t="s">
        <v>169</v>
      </c>
      <c r="B54" s="340" t="s">
        <v>170</v>
      </c>
      <c r="C54" s="282" t="s">
        <v>298</v>
      </c>
      <c r="D54" s="335"/>
      <c r="E54" s="282"/>
      <c r="H54" s="317"/>
      <c r="I54" s="317"/>
      <c r="J54" s="312"/>
      <c r="K54" s="314"/>
      <c r="L54" s="314"/>
    </row>
    <row r="55" spans="1:12" ht="18" customHeight="1" x14ac:dyDescent="0.25">
      <c r="A55" s="288" t="s">
        <v>389</v>
      </c>
      <c r="B55" s="340" t="s">
        <v>391</v>
      </c>
      <c r="C55" s="282" t="s">
        <v>298</v>
      </c>
      <c r="D55" s="335"/>
      <c r="E55" s="282"/>
      <c r="H55" s="317"/>
      <c r="I55" s="317"/>
      <c r="J55" s="312"/>
      <c r="K55" s="314"/>
      <c r="L55" s="314"/>
    </row>
    <row r="56" spans="1:12" ht="18" customHeight="1" x14ac:dyDescent="0.25">
      <c r="A56" s="288" t="s">
        <v>337</v>
      </c>
      <c r="B56" s="340" t="s">
        <v>348</v>
      </c>
      <c r="C56" s="282" t="s">
        <v>298</v>
      </c>
      <c r="D56" s="335"/>
      <c r="E56" s="282"/>
      <c r="H56" s="317"/>
      <c r="I56" s="317"/>
      <c r="J56" s="312"/>
      <c r="K56" s="314"/>
      <c r="L56" s="314"/>
    </row>
    <row r="57" spans="1:12" ht="18" customHeight="1" x14ac:dyDescent="0.25">
      <c r="A57" s="288" t="s">
        <v>336</v>
      </c>
      <c r="B57" s="340" t="s">
        <v>349</v>
      </c>
      <c r="C57" s="282" t="s">
        <v>298</v>
      </c>
      <c r="D57" s="335"/>
      <c r="E57" s="282"/>
      <c r="H57" s="317"/>
      <c r="I57" s="317"/>
      <c r="J57" s="312"/>
      <c r="K57" s="314"/>
      <c r="L57" s="314"/>
    </row>
    <row r="58" spans="1:12" ht="18" customHeight="1" x14ac:dyDescent="0.25">
      <c r="A58" s="288" t="s">
        <v>111</v>
      </c>
      <c r="B58" s="340" t="s">
        <v>112</v>
      </c>
      <c r="C58" s="282" t="s">
        <v>298</v>
      </c>
      <c r="D58" s="335"/>
      <c r="E58" s="282"/>
      <c r="H58" s="317"/>
      <c r="I58" s="317"/>
      <c r="J58" s="312"/>
      <c r="K58" s="314"/>
      <c r="L58" s="314"/>
    </row>
    <row r="59" spans="1:12" ht="18" customHeight="1" x14ac:dyDescent="0.25">
      <c r="A59" s="288" t="s">
        <v>367</v>
      </c>
      <c r="B59" s="340" t="s">
        <v>371</v>
      </c>
      <c r="C59" s="282" t="s">
        <v>298</v>
      </c>
      <c r="D59" s="335"/>
      <c r="E59" s="282"/>
      <c r="H59" s="317"/>
      <c r="I59" s="317"/>
      <c r="J59" s="312"/>
      <c r="K59" s="314"/>
      <c r="L59" s="314"/>
    </row>
    <row r="60" spans="1:12" ht="18" customHeight="1" x14ac:dyDescent="0.25">
      <c r="A60" s="288" t="s">
        <v>161</v>
      </c>
      <c r="B60" s="340" t="s">
        <v>162</v>
      </c>
      <c r="C60" s="282" t="s">
        <v>298</v>
      </c>
      <c r="D60" s="335"/>
      <c r="E60" s="282"/>
      <c r="H60" s="317"/>
      <c r="I60" s="317"/>
      <c r="J60" s="312"/>
      <c r="K60" s="314"/>
      <c r="L60" s="314"/>
    </row>
    <row r="61" spans="1:12" ht="18" customHeight="1" x14ac:dyDescent="0.25">
      <c r="A61" s="46" t="s">
        <v>183</v>
      </c>
      <c r="B61" s="341" t="s">
        <v>184</v>
      </c>
      <c r="C61" s="282" t="s">
        <v>298</v>
      </c>
      <c r="D61" s="431">
        <v>311.09550000000002</v>
      </c>
      <c r="E61" s="432">
        <v>117.8566</v>
      </c>
      <c r="H61" s="317"/>
      <c r="I61" s="317"/>
      <c r="J61" s="312"/>
      <c r="K61" s="314"/>
      <c r="L61" s="314"/>
    </row>
    <row r="62" spans="1:12" ht="18" customHeight="1" x14ac:dyDescent="0.25">
      <c r="A62" s="288" t="s">
        <v>167</v>
      </c>
      <c r="B62" s="340" t="s">
        <v>168</v>
      </c>
      <c r="C62" s="282" t="s">
        <v>298</v>
      </c>
      <c r="D62" s="431">
        <v>149.2406</v>
      </c>
      <c r="E62" s="432">
        <v>58.021700000000003</v>
      </c>
      <c r="H62" s="317"/>
      <c r="I62" s="317"/>
      <c r="J62" s="312"/>
      <c r="K62" s="314"/>
      <c r="L62" s="314"/>
    </row>
    <row r="63" spans="1:12" ht="18" customHeight="1" x14ac:dyDescent="0.25">
      <c r="A63" s="288" t="s">
        <v>132</v>
      </c>
      <c r="B63" s="340" t="s">
        <v>133</v>
      </c>
      <c r="C63" s="282" t="s">
        <v>298</v>
      </c>
      <c r="D63" s="335"/>
      <c r="E63" s="282"/>
      <c r="H63" s="317"/>
      <c r="I63" s="317"/>
      <c r="J63" s="312"/>
      <c r="K63" s="314"/>
      <c r="L63" s="314"/>
    </row>
    <row r="64" spans="1:12" ht="18" customHeight="1" x14ac:dyDescent="0.25">
      <c r="A64" s="288" t="s">
        <v>122</v>
      </c>
      <c r="B64" s="340" t="s">
        <v>123</v>
      </c>
      <c r="C64" s="282" t="s">
        <v>298</v>
      </c>
      <c r="D64" s="335"/>
      <c r="E64" s="282"/>
      <c r="H64" s="317"/>
      <c r="I64" s="317"/>
      <c r="J64" s="312"/>
      <c r="K64" s="314"/>
      <c r="L64" s="314"/>
    </row>
    <row r="65" spans="1:12" ht="18" customHeight="1" x14ac:dyDescent="0.25">
      <c r="A65" s="288" t="s">
        <v>120</v>
      </c>
      <c r="B65" s="340" t="s">
        <v>121</v>
      </c>
      <c r="C65" s="282" t="s">
        <v>298</v>
      </c>
      <c r="D65" s="335"/>
      <c r="E65" s="282"/>
      <c r="H65" s="317"/>
      <c r="I65" s="317"/>
      <c r="J65" s="312"/>
      <c r="K65" s="314"/>
      <c r="L65" s="314"/>
    </row>
    <row r="66" spans="1:12" ht="18" customHeight="1" x14ac:dyDescent="0.25">
      <c r="A66" s="288" t="s">
        <v>374</v>
      </c>
      <c r="B66" s="342" t="s">
        <v>375</v>
      </c>
      <c r="C66" s="282" t="s">
        <v>298</v>
      </c>
      <c r="D66" s="335"/>
      <c r="E66" s="282"/>
      <c r="H66" s="317"/>
      <c r="I66" s="317"/>
      <c r="J66" s="312"/>
      <c r="K66" s="314"/>
      <c r="L66" s="314"/>
    </row>
    <row r="67" spans="1:12" s="89" customFormat="1" ht="18" customHeight="1" x14ac:dyDescent="0.25">
      <c r="A67" s="288" t="s">
        <v>140</v>
      </c>
      <c r="B67" s="342" t="s">
        <v>141</v>
      </c>
      <c r="C67" s="282" t="s">
        <v>298</v>
      </c>
      <c r="D67" s="335"/>
      <c r="E67" s="282"/>
      <c r="G67" s="97"/>
      <c r="H67" s="317"/>
      <c r="I67" s="317"/>
      <c r="J67" s="312"/>
      <c r="K67" s="314"/>
      <c r="L67" s="314"/>
    </row>
    <row r="68" spans="1:12" s="89" customFormat="1" ht="18" customHeight="1" x14ac:dyDescent="0.25">
      <c r="A68" s="288" t="s">
        <v>480</v>
      </c>
      <c r="B68" s="342" t="s">
        <v>481</v>
      </c>
      <c r="C68" s="282" t="s">
        <v>298</v>
      </c>
      <c r="D68" s="335"/>
      <c r="E68" s="282"/>
      <c r="G68" s="97"/>
      <c r="H68" s="317"/>
      <c r="I68" s="317"/>
      <c r="J68" s="312"/>
      <c r="K68" s="314"/>
      <c r="L68" s="314"/>
    </row>
    <row r="69" spans="1:12" s="89" customFormat="1" ht="18" customHeight="1" x14ac:dyDescent="0.25">
      <c r="A69" s="289" t="s">
        <v>485</v>
      </c>
      <c r="B69" s="290" t="s">
        <v>484</v>
      </c>
      <c r="C69" s="282" t="s">
        <v>298</v>
      </c>
      <c r="D69" s="335"/>
      <c r="E69" s="282"/>
      <c r="G69" s="97"/>
      <c r="H69" s="317"/>
      <c r="I69" s="317"/>
      <c r="J69" s="312"/>
      <c r="K69" s="314"/>
      <c r="L69" s="314"/>
    </row>
    <row r="70" spans="1:12" s="89" customFormat="1" ht="18" customHeight="1" x14ac:dyDescent="0.25">
      <c r="A70" s="289" t="s">
        <v>482</v>
      </c>
      <c r="B70" s="290" t="s">
        <v>483</v>
      </c>
      <c r="C70" s="282" t="s">
        <v>298</v>
      </c>
      <c r="D70" s="335"/>
      <c r="E70" s="282"/>
      <c r="G70" s="97"/>
      <c r="H70" s="317"/>
      <c r="I70" s="317"/>
      <c r="J70" s="312"/>
      <c r="K70" s="314"/>
      <c r="L70" s="314"/>
    </row>
    <row r="71" spans="1:12" s="89" customFormat="1" ht="18" customHeight="1" x14ac:dyDescent="0.25">
      <c r="A71" s="289" t="s">
        <v>486</v>
      </c>
      <c r="B71" s="290" t="s">
        <v>487</v>
      </c>
      <c r="C71" s="282" t="s">
        <v>298</v>
      </c>
      <c r="D71" s="335"/>
      <c r="E71" s="282"/>
      <c r="G71" s="97"/>
      <c r="H71" s="317"/>
      <c r="I71" s="317"/>
      <c r="J71" s="312"/>
      <c r="K71" s="314"/>
      <c r="L71" s="314"/>
    </row>
    <row r="72" spans="1:12" s="89" customFormat="1" ht="18" customHeight="1" x14ac:dyDescent="0.25">
      <c r="A72" s="289" t="s">
        <v>488</v>
      </c>
      <c r="B72" s="290" t="s">
        <v>589</v>
      </c>
      <c r="C72" s="282" t="s">
        <v>298</v>
      </c>
      <c r="D72" s="335"/>
      <c r="E72" s="282"/>
      <c r="G72" s="97"/>
      <c r="H72" s="317"/>
      <c r="I72" s="317"/>
      <c r="J72" s="312"/>
      <c r="K72" s="314"/>
      <c r="L72" s="314"/>
    </row>
    <row r="73" spans="1:12" s="89" customFormat="1" ht="18" customHeight="1" x14ac:dyDescent="0.25">
      <c r="A73" s="289" t="s">
        <v>492</v>
      </c>
      <c r="B73" s="290" t="s">
        <v>493</v>
      </c>
      <c r="C73" s="282" t="s">
        <v>298</v>
      </c>
      <c r="D73" s="335"/>
      <c r="E73" s="282"/>
      <c r="G73" s="97"/>
      <c r="H73" s="317"/>
      <c r="I73" s="317"/>
      <c r="J73" s="312"/>
      <c r="K73" s="314"/>
      <c r="L73" s="314"/>
    </row>
    <row r="74" spans="1:12" s="89" customFormat="1" ht="18" customHeight="1" x14ac:dyDescent="0.25">
      <c r="A74" s="289" t="s">
        <v>516</v>
      </c>
      <c r="B74" s="290" t="s">
        <v>517</v>
      </c>
      <c r="C74" s="282" t="s">
        <v>298</v>
      </c>
      <c r="D74" s="335"/>
      <c r="E74" s="282"/>
      <c r="G74" s="97"/>
      <c r="H74" s="317"/>
      <c r="I74" s="317"/>
      <c r="J74" s="312"/>
      <c r="K74" s="314"/>
      <c r="L74" s="314"/>
    </row>
    <row r="75" spans="1:12" s="89" customFormat="1" ht="24.9" customHeight="1" x14ac:dyDescent="0.25">
      <c r="A75" s="289" t="s">
        <v>555</v>
      </c>
      <c r="B75" s="290" t="s">
        <v>556</v>
      </c>
      <c r="C75" s="282" t="s">
        <v>298</v>
      </c>
      <c r="D75" s="431">
        <v>353.20979999999997</v>
      </c>
      <c r="E75" s="432">
        <v>152.27780000000001</v>
      </c>
      <c r="G75" s="97"/>
      <c r="H75" s="317"/>
      <c r="I75" s="317"/>
      <c r="J75" s="312"/>
      <c r="K75" s="314"/>
      <c r="L75" s="314"/>
    </row>
    <row r="76" spans="1:12" s="89" customFormat="1" ht="24.9" customHeight="1" x14ac:dyDescent="0.25">
      <c r="A76" s="289" t="s">
        <v>715</v>
      </c>
      <c r="B76" s="290" t="s">
        <v>721</v>
      </c>
      <c r="C76" s="282" t="s">
        <v>298</v>
      </c>
      <c r="D76" s="431">
        <v>27.4864</v>
      </c>
      <c r="E76" s="432">
        <v>8.2027000000000001</v>
      </c>
      <c r="G76" s="97"/>
      <c r="H76" s="317"/>
      <c r="I76" s="317"/>
      <c r="J76" s="312"/>
      <c r="K76" s="314"/>
      <c r="L76" s="314"/>
    </row>
    <row r="77" spans="1:12" s="89" customFormat="1" ht="24.9" customHeight="1" x14ac:dyDescent="0.25">
      <c r="A77" s="289" t="s">
        <v>716</v>
      </c>
      <c r="B77" s="290" t="s">
        <v>718</v>
      </c>
      <c r="C77" s="282" t="s">
        <v>298</v>
      </c>
      <c r="D77" s="431">
        <v>30.875800000000002</v>
      </c>
      <c r="E77" s="432">
        <v>28.765899999999998</v>
      </c>
      <c r="G77" s="97"/>
      <c r="H77" s="317"/>
      <c r="I77" s="317"/>
      <c r="J77" s="312"/>
      <c r="K77" s="314"/>
      <c r="L77" s="314"/>
    </row>
    <row r="78" spans="1:12" s="89" customFormat="1" ht="24.9" customHeight="1" x14ac:dyDescent="0.25">
      <c r="A78" s="351" t="s">
        <v>372</v>
      </c>
      <c r="B78" s="352" t="s">
        <v>373</v>
      </c>
      <c r="C78" s="282" t="s">
        <v>298</v>
      </c>
      <c r="D78" s="335"/>
      <c r="E78" s="282"/>
      <c r="G78" s="97"/>
      <c r="H78" s="317"/>
      <c r="I78" s="317"/>
      <c r="J78" s="312"/>
      <c r="K78" s="314"/>
      <c r="L78" s="314"/>
    </row>
    <row r="79" spans="1:12" s="89" customFormat="1" ht="18" customHeight="1" x14ac:dyDescent="0.25">
      <c r="A79" s="353" t="s">
        <v>237</v>
      </c>
      <c r="B79" s="352" t="s">
        <v>427</v>
      </c>
      <c r="C79" s="282" t="s">
        <v>298</v>
      </c>
      <c r="D79" s="335"/>
      <c r="E79" s="282"/>
      <c r="G79" s="97"/>
      <c r="H79" s="313"/>
      <c r="I79" s="312"/>
      <c r="J79" s="312"/>
      <c r="K79" s="314"/>
      <c r="L79" s="314"/>
    </row>
    <row r="80" spans="1:12" s="89" customFormat="1" ht="18" customHeight="1" x14ac:dyDescent="0.25">
      <c r="A80" s="353" t="s">
        <v>237</v>
      </c>
      <c r="B80" s="354" t="s">
        <v>376</v>
      </c>
      <c r="C80" s="282" t="s">
        <v>298</v>
      </c>
      <c r="D80" s="335"/>
      <c r="E80" s="282"/>
      <c r="G80" s="97"/>
      <c r="H80" s="313"/>
      <c r="I80" s="312"/>
      <c r="J80" s="312"/>
      <c r="K80" s="314"/>
      <c r="L80" s="314"/>
    </row>
    <row r="81" spans="1:12" s="89" customFormat="1" ht="18" customHeight="1" x14ac:dyDescent="0.25">
      <c r="A81" s="355" t="s">
        <v>237</v>
      </c>
      <c r="B81" s="356" t="s">
        <v>377</v>
      </c>
      <c r="C81" s="357" t="s">
        <v>298</v>
      </c>
      <c r="D81" s="335"/>
      <c r="E81" s="282"/>
      <c r="G81" s="97"/>
      <c r="H81" s="313"/>
      <c r="I81" s="312"/>
      <c r="J81" s="312"/>
      <c r="K81" s="314"/>
      <c r="L81" s="314"/>
    </row>
  </sheetData>
  <mergeCells count="7">
    <mergeCell ref="A4:E4"/>
    <mergeCell ref="A5:E5"/>
    <mergeCell ref="A6:A7"/>
    <mergeCell ref="B6:B7"/>
    <mergeCell ref="C6:C7"/>
    <mergeCell ref="D6:D7"/>
    <mergeCell ref="E6:E7"/>
  </mergeCells>
  <pageMargins left="0.78740157480314965" right="0.39370078740157483" top="0.78740157480314965" bottom="0.51181102362204722" header="0.51181102362204722" footer="0.51181102362204722"/>
  <pageSetup paperSize="9" scale="95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0070C0"/>
  </sheetPr>
  <dimension ref="A1:J100"/>
  <sheetViews>
    <sheetView showGridLines="0" zoomScaleNormal="100" workbookViewId="0">
      <selection activeCell="E90" sqref="E90"/>
    </sheetView>
  </sheetViews>
  <sheetFormatPr defaultColWidth="10.6640625" defaultRowHeight="13.8" x14ac:dyDescent="0.25"/>
  <cols>
    <col min="1" max="1" width="9.6640625" style="94" customWidth="1"/>
    <col min="2" max="2" width="50.6640625" style="304" customWidth="1"/>
    <col min="3" max="3" width="9.6640625" style="95" customWidth="1"/>
    <col min="4" max="4" width="13.6640625" style="96" customWidth="1"/>
    <col min="5" max="5" width="11.33203125" style="97" customWidth="1"/>
    <col min="6" max="8" width="10.6640625" style="94"/>
    <col min="9" max="9" width="5.6640625" style="94" customWidth="1"/>
    <col min="10" max="16384" width="10.6640625" style="94"/>
  </cols>
  <sheetData>
    <row r="1" spans="1:10" ht="15.75" customHeight="1" x14ac:dyDescent="0.25">
      <c r="A1" s="199" t="str">
        <f>Cronograma!A4</f>
        <v>Obra: Ponte Rio Crixás Mirim</v>
      </c>
      <c r="B1" s="343"/>
      <c r="C1" s="100"/>
      <c r="D1" s="88"/>
    </row>
    <row r="2" spans="1:10" ht="15.75" customHeight="1" x14ac:dyDescent="0.25">
      <c r="A2" s="90" t="str">
        <f>Cronograma!A5</f>
        <v>Rodovia: GO-347</v>
      </c>
      <c r="B2" s="344"/>
      <c r="C2" s="101"/>
      <c r="D2" s="102"/>
    </row>
    <row r="3" spans="1:10" ht="15.75" customHeight="1" x14ac:dyDescent="0.25">
      <c r="A3" s="90" t="str">
        <f>Cronograma!A6</f>
        <v>Trecho: Mozarlândia – Crixás</v>
      </c>
      <c r="B3" s="344"/>
      <c r="C3" s="101"/>
      <c r="D3" s="102"/>
    </row>
    <row r="4" spans="1:10" s="306" customFormat="1" ht="15.75" customHeight="1" x14ac:dyDescent="0.25">
      <c r="A4" s="637" t="str">
        <f>Cronograma!A7</f>
        <v>Coordenadas: -14º41'24,92'' / -50º11'05.14''</v>
      </c>
      <c r="B4" s="638"/>
      <c r="C4" s="638"/>
      <c r="D4" s="639"/>
      <c r="E4" s="305"/>
      <c r="G4" s="307"/>
    </row>
    <row r="5" spans="1:10" ht="21" customHeight="1" x14ac:dyDescent="0.25">
      <c r="A5" s="640" t="s">
        <v>807</v>
      </c>
      <c r="B5" s="641"/>
      <c r="C5" s="641"/>
      <c r="D5" s="642"/>
    </row>
    <row r="6" spans="1:10" ht="17.25" customHeight="1" x14ac:dyDescent="0.25">
      <c r="A6" s="652" t="s">
        <v>299</v>
      </c>
      <c r="B6" s="652" t="s">
        <v>300</v>
      </c>
      <c r="C6" s="645" t="s">
        <v>215</v>
      </c>
      <c r="D6" s="645" t="s">
        <v>301</v>
      </c>
      <c r="F6" s="649" t="s">
        <v>324</v>
      </c>
      <c r="G6" s="650"/>
      <c r="H6" s="651"/>
    </row>
    <row r="7" spans="1:10" ht="17.25" customHeight="1" thickBot="1" x14ac:dyDescent="0.3">
      <c r="A7" s="653"/>
      <c r="B7" s="653"/>
      <c r="C7" s="646"/>
      <c r="D7" s="646"/>
      <c r="F7" s="103" t="s">
        <v>60</v>
      </c>
      <c r="G7" s="104" t="s">
        <v>61</v>
      </c>
      <c r="H7" s="104" t="s">
        <v>302</v>
      </c>
    </row>
    <row r="8" spans="1:10" ht="17.25" customHeight="1" thickTop="1" x14ac:dyDescent="0.25">
      <c r="A8" s="107" t="s">
        <v>78</v>
      </c>
      <c r="B8" s="283" t="s">
        <v>79</v>
      </c>
      <c r="C8" s="108" t="s">
        <v>48</v>
      </c>
      <c r="D8" s="109"/>
      <c r="F8" s="267">
        <v>0</v>
      </c>
      <c r="G8" s="267">
        <v>14</v>
      </c>
      <c r="H8" s="267">
        <v>235</v>
      </c>
      <c r="I8" s="182"/>
      <c r="J8" s="194"/>
    </row>
    <row r="9" spans="1:10" ht="17.25" customHeight="1" x14ac:dyDescent="0.25">
      <c r="A9" s="107" t="s">
        <v>118</v>
      </c>
      <c r="B9" s="283" t="s">
        <v>119</v>
      </c>
      <c r="C9" s="108" t="s">
        <v>48</v>
      </c>
      <c r="D9" s="109"/>
      <c r="F9" s="267">
        <v>0</v>
      </c>
      <c r="G9" s="267">
        <v>14</v>
      </c>
      <c r="H9" s="267">
        <v>235</v>
      </c>
      <c r="I9" s="106"/>
      <c r="J9" s="194"/>
    </row>
    <row r="10" spans="1:10" ht="17.25" customHeight="1" x14ac:dyDescent="0.25">
      <c r="A10" s="107" t="s">
        <v>460</v>
      </c>
      <c r="B10" s="283" t="s">
        <v>461</v>
      </c>
      <c r="C10" s="108" t="s">
        <v>48</v>
      </c>
      <c r="D10" s="109"/>
      <c r="F10" s="267">
        <v>0</v>
      </c>
      <c r="G10" s="267">
        <v>14</v>
      </c>
      <c r="H10" s="267">
        <v>235</v>
      </c>
      <c r="I10" s="106"/>
      <c r="J10" s="194"/>
    </row>
    <row r="11" spans="1:10" ht="24.9" customHeight="1" x14ac:dyDescent="0.25">
      <c r="A11" s="107" t="s">
        <v>448</v>
      </c>
      <c r="B11" s="283" t="s">
        <v>449</v>
      </c>
      <c r="C11" s="108" t="s">
        <v>93</v>
      </c>
      <c r="D11" s="433">
        <v>2235.8126000000002</v>
      </c>
      <c r="F11" s="105"/>
      <c r="G11" s="105"/>
      <c r="H11" s="105"/>
      <c r="I11" s="106"/>
    </row>
    <row r="12" spans="1:10" ht="17.25" customHeight="1" x14ac:dyDescent="0.25">
      <c r="A12" s="107" t="s">
        <v>456</v>
      </c>
      <c r="B12" s="283" t="s">
        <v>457</v>
      </c>
      <c r="C12" s="108" t="s">
        <v>110</v>
      </c>
      <c r="D12" s="433">
        <v>8371.4840000000004</v>
      </c>
      <c r="F12" s="105"/>
      <c r="G12" s="105"/>
      <c r="H12" s="105"/>
      <c r="I12" s="106"/>
    </row>
    <row r="13" spans="1:10" ht="17.25" customHeight="1" x14ac:dyDescent="0.25">
      <c r="A13" s="107" t="s">
        <v>454</v>
      </c>
      <c r="B13" s="283" t="s">
        <v>455</v>
      </c>
      <c r="C13" s="108" t="s">
        <v>110</v>
      </c>
      <c r="D13" s="433">
        <v>30879.770799999998</v>
      </c>
      <c r="F13" s="105"/>
      <c r="G13" s="105"/>
      <c r="H13" s="105"/>
      <c r="I13" s="106"/>
    </row>
    <row r="14" spans="1:10" ht="17.25" customHeight="1" x14ac:dyDescent="0.25">
      <c r="A14" s="107" t="s">
        <v>458</v>
      </c>
      <c r="B14" s="283" t="s">
        <v>459</v>
      </c>
      <c r="C14" s="108" t="s">
        <v>438</v>
      </c>
      <c r="D14" s="109"/>
      <c r="F14" s="105"/>
      <c r="G14" s="105"/>
      <c r="H14" s="105"/>
      <c r="I14" s="106"/>
    </row>
    <row r="15" spans="1:10" ht="24.9" customHeight="1" x14ac:dyDescent="0.25">
      <c r="A15" s="280" t="s">
        <v>563</v>
      </c>
      <c r="B15" s="283" t="s">
        <v>564</v>
      </c>
      <c r="C15" s="108" t="s">
        <v>110</v>
      </c>
      <c r="D15" s="109"/>
      <c r="F15" s="105"/>
      <c r="G15" s="105"/>
      <c r="H15" s="105"/>
      <c r="I15" s="106"/>
    </row>
    <row r="16" spans="1:10" ht="24.9" customHeight="1" x14ac:dyDescent="0.25">
      <c r="A16" s="280" t="s">
        <v>463</v>
      </c>
      <c r="B16" s="283" t="s">
        <v>465</v>
      </c>
      <c r="C16" s="108" t="s">
        <v>110</v>
      </c>
      <c r="D16" s="109"/>
      <c r="F16" s="105"/>
      <c r="G16" s="105"/>
      <c r="H16" s="105"/>
      <c r="I16" s="106"/>
    </row>
    <row r="17" spans="1:10" ht="24.9" customHeight="1" x14ac:dyDescent="0.25">
      <c r="A17" s="280" t="s">
        <v>565</v>
      </c>
      <c r="B17" s="283" t="s">
        <v>566</v>
      </c>
      <c r="C17" s="108" t="s">
        <v>110</v>
      </c>
      <c r="D17" s="109"/>
      <c r="F17" s="105"/>
      <c r="G17" s="105"/>
      <c r="H17" s="105"/>
      <c r="I17" s="106"/>
    </row>
    <row r="18" spans="1:10" ht="24.9" customHeight="1" x14ac:dyDescent="0.25">
      <c r="A18" s="280" t="s">
        <v>567</v>
      </c>
      <c r="B18" s="283" t="s">
        <v>568</v>
      </c>
      <c r="C18" s="108" t="s">
        <v>110</v>
      </c>
      <c r="D18" s="109"/>
      <c r="F18" s="105"/>
      <c r="G18" s="105"/>
      <c r="H18" s="105"/>
      <c r="I18" s="106"/>
    </row>
    <row r="19" spans="1:10" ht="17.25" customHeight="1" x14ac:dyDescent="0.25">
      <c r="A19" s="280" t="s">
        <v>569</v>
      </c>
      <c r="B19" s="283" t="s">
        <v>570</v>
      </c>
      <c r="C19" s="108" t="s">
        <v>93</v>
      </c>
      <c r="D19" s="109"/>
      <c r="F19" s="105"/>
      <c r="G19" s="105"/>
      <c r="H19" s="105"/>
      <c r="I19" s="106"/>
    </row>
    <row r="20" spans="1:10" ht="17.25" customHeight="1" x14ac:dyDescent="0.25">
      <c r="A20" s="280" t="s">
        <v>468</v>
      </c>
      <c r="B20" s="283" t="s">
        <v>562</v>
      </c>
      <c r="C20" s="108" t="s">
        <v>93</v>
      </c>
      <c r="D20" s="109"/>
      <c r="F20" s="105"/>
      <c r="G20" s="105"/>
      <c r="H20" s="105"/>
      <c r="I20" s="106"/>
    </row>
    <row r="21" spans="1:10" ht="17.25" customHeight="1" x14ac:dyDescent="0.25">
      <c r="A21" s="280" t="s">
        <v>571</v>
      </c>
      <c r="B21" s="283" t="s">
        <v>572</v>
      </c>
      <c r="C21" s="108" t="s">
        <v>93</v>
      </c>
      <c r="D21" s="109"/>
      <c r="F21" s="105"/>
      <c r="G21" s="105"/>
      <c r="H21" s="105"/>
      <c r="I21" s="106"/>
    </row>
    <row r="22" spans="1:10" ht="17.25" customHeight="1" x14ac:dyDescent="0.25">
      <c r="A22" s="107" t="s">
        <v>469</v>
      </c>
      <c r="B22" s="283" t="s">
        <v>472</v>
      </c>
      <c r="C22" s="108" t="s">
        <v>93</v>
      </c>
      <c r="D22" s="109"/>
      <c r="F22" s="105"/>
      <c r="G22" s="105"/>
      <c r="H22" s="105"/>
      <c r="I22" s="106"/>
    </row>
    <row r="23" spans="1:10" ht="24.9" customHeight="1" x14ac:dyDescent="0.25">
      <c r="A23" s="346" t="s">
        <v>573</v>
      </c>
      <c r="B23" s="347" t="s">
        <v>473</v>
      </c>
      <c r="C23" s="348" t="s">
        <v>93</v>
      </c>
      <c r="D23" s="109"/>
      <c r="F23" s="105"/>
      <c r="G23" s="105"/>
      <c r="H23" s="105"/>
      <c r="I23" s="106"/>
    </row>
    <row r="24" spans="1:10" ht="17.25" customHeight="1" x14ac:dyDescent="0.25">
      <c r="A24" s="280" t="s">
        <v>470</v>
      </c>
      <c r="B24" s="283" t="s">
        <v>551</v>
      </c>
      <c r="C24" s="108" t="s">
        <v>110</v>
      </c>
      <c r="D24" s="109"/>
      <c r="F24" s="105"/>
      <c r="G24" s="105"/>
      <c r="H24" s="105"/>
      <c r="I24" s="106"/>
    </row>
    <row r="25" spans="1:10" ht="17.25" customHeight="1" x14ac:dyDescent="0.25">
      <c r="A25" s="107" t="s">
        <v>560</v>
      </c>
      <c r="B25" s="283" t="s">
        <v>561</v>
      </c>
      <c r="C25" s="108" t="s">
        <v>93</v>
      </c>
      <c r="D25" s="109"/>
      <c r="F25" s="105"/>
      <c r="G25" s="105"/>
      <c r="H25" s="105"/>
      <c r="I25" s="106"/>
    </row>
    <row r="26" spans="1:10" ht="17.25" customHeight="1" x14ac:dyDescent="0.25">
      <c r="A26" s="107" t="s">
        <v>494</v>
      </c>
      <c r="B26" s="283" t="s">
        <v>495</v>
      </c>
      <c r="C26" s="108" t="s">
        <v>2</v>
      </c>
      <c r="D26" s="109"/>
      <c r="F26" s="267">
        <v>0</v>
      </c>
      <c r="G26" s="267">
        <v>14</v>
      </c>
      <c r="H26" s="267">
        <v>8</v>
      </c>
      <c r="I26" s="106"/>
      <c r="J26" s="194"/>
    </row>
    <row r="27" spans="1:10" ht="17.25" customHeight="1" x14ac:dyDescent="0.25">
      <c r="A27" s="107" t="s">
        <v>613</v>
      </c>
      <c r="B27" s="283" t="s">
        <v>614</v>
      </c>
      <c r="C27" s="108" t="s">
        <v>93</v>
      </c>
      <c r="D27" s="109"/>
      <c r="F27" s="105"/>
      <c r="G27" s="105"/>
      <c r="H27" s="105"/>
      <c r="I27" s="106"/>
    </row>
    <row r="28" spans="1:10" ht="17.25" customHeight="1" x14ac:dyDescent="0.25">
      <c r="A28" s="107" t="s">
        <v>148</v>
      </c>
      <c r="B28" s="283" t="s">
        <v>149</v>
      </c>
      <c r="C28" s="108" t="s">
        <v>110</v>
      </c>
      <c r="D28" s="109"/>
      <c r="F28" s="105"/>
      <c r="G28" s="105"/>
      <c r="H28" s="105"/>
      <c r="I28" s="106"/>
    </row>
    <row r="29" spans="1:10" ht="17.25" customHeight="1" x14ac:dyDescent="0.25">
      <c r="A29" s="107" t="s">
        <v>146</v>
      </c>
      <c r="B29" s="283" t="s">
        <v>147</v>
      </c>
      <c r="C29" s="108" t="s">
        <v>110</v>
      </c>
      <c r="D29" s="109"/>
      <c r="F29" s="105"/>
      <c r="G29" s="105"/>
      <c r="H29" s="105"/>
      <c r="I29" s="106"/>
    </row>
    <row r="30" spans="1:10" ht="17.25" customHeight="1" x14ac:dyDescent="0.25">
      <c r="A30" s="107" t="s">
        <v>69</v>
      </c>
      <c r="B30" s="283" t="s">
        <v>70</v>
      </c>
      <c r="C30" s="108" t="s">
        <v>48</v>
      </c>
      <c r="D30" s="109"/>
      <c r="F30" s="105"/>
      <c r="G30" s="105"/>
      <c r="H30" s="105"/>
      <c r="I30" s="106"/>
    </row>
    <row r="31" spans="1:10" ht="17.25" customHeight="1" x14ac:dyDescent="0.25">
      <c r="A31" s="107" t="s">
        <v>80</v>
      </c>
      <c r="B31" s="283" t="s">
        <v>81</v>
      </c>
      <c r="C31" s="108" t="s">
        <v>48</v>
      </c>
      <c r="D31" s="109"/>
      <c r="F31" s="105"/>
      <c r="G31" s="105"/>
      <c r="H31" s="105"/>
      <c r="I31" s="106"/>
    </row>
    <row r="32" spans="1:10" ht="17.25" customHeight="1" x14ac:dyDescent="0.25">
      <c r="A32" s="107" t="s">
        <v>136</v>
      </c>
      <c r="B32" s="283" t="s">
        <v>137</v>
      </c>
      <c r="C32" s="108" t="s">
        <v>110</v>
      </c>
      <c r="D32" s="109"/>
      <c r="F32" s="105"/>
      <c r="G32" s="105"/>
      <c r="H32" s="105"/>
      <c r="I32" s="106"/>
    </row>
    <row r="33" spans="1:10" ht="17.25" customHeight="1" x14ac:dyDescent="0.25">
      <c r="A33" s="107" t="s">
        <v>42</v>
      </c>
      <c r="B33" s="283" t="s">
        <v>43</v>
      </c>
      <c r="C33" s="108" t="s">
        <v>2</v>
      </c>
      <c r="D33" s="433">
        <v>174.11199999999999</v>
      </c>
      <c r="E33" s="110"/>
      <c r="F33" s="267">
        <v>0</v>
      </c>
      <c r="G33" s="267">
        <v>14</v>
      </c>
      <c r="H33" s="267">
        <v>8</v>
      </c>
      <c r="I33" s="106"/>
      <c r="J33" s="194"/>
    </row>
    <row r="34" spans="1:10" ht="24.9" customHeight="1" x14ac:dyDescent="0.25">
      <c r="A34" s="107" t="s">
        <v>124</v>
      </c>
      <c r="B34" s="283" t="s">
        <v>125</v>
      </c>
      <c r="C34" s="108" t="s">
        <v>110</v>
      </c>
      <c r="D34" s="109"/>
      <c r="E34" s="110"/>
      <c r="F34" s="105"/>
      <c r="G34" s="105"/>
      <c r="H34" s="105"/>
      <c r="I34" s="106"/>
    </row>
    <row r="35" spans="1:10" ht="17.25" customHeight="1" x14ac:dyDescent="0.25">
      <c r="A35" s="107" t="s">
        <v>71</v>
      </c>
      <c r="B35" s="283" t="s">
        <v>72</v>
      </c>
      <c r="C35" s="108" t="s">
        <v>2</v>
      </c>
      <c r="D35" s="109"/>
      <c r="E35" s="110"/>
      <c r="F35" s="267">
        <v>0</v>
      </c>
      <c r="G35" s="267">
        <v>14</v>
      </c>
      <c r="H35" s="267">
        <v>8</v>
      </c>
      <c r="I35" s="106"/>
      <c r="J35" s="194"/>
    </row>
    <row r="36" spans="1:10" ht="17.25" customHeight="1" x14ac:dyDescent="0.25">
      <c r="A36" s="107" t="s">
        <v>44</v>
      </c>
      <c r="B36" s="283" t="s">
        <v>45</v>
      </c>
      <c r="C36" s="108" t="s">
        <v>2</v>
      </c>
      <c r="D36" s="109"/>
      <c r="E36" s="110"/>
      <c r="F36" s="267">
        <v>0</v>
      </c>
      <c r="G36" s="267">
        <v>14</v>
      </c>
      <c r="H36" s="267">
        <v>8</v>
      </c>
      <c r="I36" s="106"/>
      <c r="J36" s="194"/>
    </row>
    <row r="37" spans="1:10" ht="17.25" customHeight="1" x14ac:dyDescent="0.25">
      <c r="A37" s="107" t="s">
        <v>91</v>
      </c>
      <c r="B37" s="283" t="s">
        <v>92</v>
      </c>
      <c r="C37" s="108" t="s">
        <v>93</v>
      </c>
      <c r="D37" s="109"/>
      <c r="E37" s="110"/>
      <c r="F37" s="105"/>
      <c r="G37" s="105"/>
      <c r="H37" s="105"/>
      <c r="I37" s="106"/>
    </row>
    <row r="38" spans="1:10" ht="17.25" customHeight="1" x14ac:dyDescent="0.25">
      <c r="A38" s="107" t="s">
        <v>325</v>
      </c>
      <c r="B38" s="283" t="s">
        <v>326</v>
      </c>
      <c r="C38" s="108" t="s">
        <v>93</v>
      </c>
      <c r="D38" s="109"/>
      <c r="E38" s="110"/>
      <c r="F38" s="105"/>
      <c r="G38" s="105"/>
      <c r="H38" s="105"/>
      <c r="I38" s="106"/>
    </row>
    <row r="39" spans="1:10" ht="17.25" customHeight="1" x14ac:dyDescent="0.25">
      <c r="A39" s="107" t="s">
        <v>105</v>
      </c>
      <c r="B39" s="283" t="s">
        <v>106</v>
      </c>
      <c r="C39" s="108" t="s">
        <v>93</v>
      </c>
      <c r="D39" s="109"/>
      <c r="E39" s="110"/>
      <c r="F39" s="105"/>
      <c r="G39" s="105"/>
      <c r="H39" s="105"/>
      <c r="I39" s="106"/>
    </row>
    <row r="40" spans="1:10" ht="17.25" customHeight="1" x14ac:dyDescent="0.25">
      <c r="A40" s="107" t="s">
        <v>329</v>
      </c>
      <c r="B40" s="283" t="s">
        <v>330</v>
      </c>
      <c r="C40" s="108" t="s">
        <v>93</v>
      </c>
      <c r="D40" s="109"/>
      <c r="E40" s="110"/>
      <c r="F40" s="105"/>
      <c r="G40" s="105"/>
      <c r="H40" s="105"/>
      <c r="I40" s="106"/>
    </row>
    <row r="41" spans="1:10" ht="17.25" customHeight="1" x14ac:dyDescent="0.25">
      <c r="A41" s="107" t="s">
        <v>103</v>
      </c>
      <c r="B41" s="283" t="s">
        <v>104</v>
      </c>
      <c r="C41" s="108" t="s">
        <v>93</v>
      </c>
      <c r="D41" s="109"/>
      <c r="E41" s="110"/>
      <c r="F41" s="105"/>
      <c r="G41" s="105"/>
      <c r="H41" s="105"/>
      <c r="I41" s="106"/>
    </row>
    <row r="42" spans="1:10" ht="17.25" customHeight="1" x14ac:dyDescent="0.25">
      <c r="A42" s="107" t="s">
        <v>99</v>
      </c>
      <c r="B42" s="283" t="s">
        <v>100</v>
      </c>
      <c r="C42" s="108" t="s">
        <v>93</v>
      </c>
      <c r="D42" s="109"/>
      <c r="E42" s="110"/>
      <c r="F42" s="105"/>
      <c r="G42" s="105"/>
      <c r="H42" s="105"/>
      <c r="I42" s="106"/>
    </row>
    <row r="43" spans="1:10" ht="17.25" customHeight="1" x14ac:dyDescent="0.25">
      <c r="A43" s="107" t="s">
        <v>196</v>
      </c>
      <c r="B43" s="283" t="s">
        <v>197</v>
      </c>
      <c r="C43" s="108" t="s">
        <v>48</v>
      </c>
      <c r="D43" s="109"/>
      <c r="E43" s="110"/>
      <c r="F43" s="105"/>
      <c r="G43" s="105"/>
      <c r="H43" s="105"/>
      <c r="I43" s="106"/>
    </row>
    <row r="44" spans="1:10" ht="17.25" customHeight="1" x14ac:dyDescent="0.25">
      <c r="A44" s="107" t="s">
        <v>46</v>
      </c>
      <c r="B44" s="283" t="s">
        <v>47</v>
      </c>
      <c r="C44" s="108" t="s">
        <v>48</v>
      </c>
      <c r="D44" s="433">
        <v>0.59660000000000002</v>
      </c>
      <c r="F44" s="267">
        <v>0</v>
      </c>
      <c r="G44" s="267">
        <v>14</v>
      </c>
      <c r="H44" s="267">
        <v>8</v>
      </c>
      <c r="I44" s="106"/>
      <c r="J44" s="194"/>
    </row>
    <row r="45" spans="1:10" ht="17.25" customHeight="1" x14ac:dyDescent="0.25">
      <c r="A45" s="107" t="s">
        <v>134</v>
      </c>
      <c r="B45" s="283" t="s">
        <v>135</v>
      </c>
      <c r="C45" s="108" t="s">
        <v>48</v>
      </c>
      <c r="D45" s="109"/>
      <c r="F45" s="105"/>
      <c r="G45" s="105"/>
      <c r="H45" s="105"/>
      <c r="I45" s="106"/>
    </row>
    <row r="46" spans="1:10" ht="17.25" customHeight="1" x14ac:dyDescent="0.25">
      <c r="A46" s="107" t="s">
        <v>94</v>
      </c>
      <c r="B46" s="283" t="s">
        <v>95</v>
      </c>
      <c r="C46" s="108" t="s">
        <v>84</v>
      </c>
      <c r="D46" s="433">
        <v>27.617000000000001</v>
      </c>
      <c r="F46" s="105"/>
      <c r="G46" s="105"/>
      <c r="H46" s="105"/>
      <c r="I46" s="106"/>
    </row>
    <row r="47" spans="1:10" ht="17.25" customHeight="1" x14ac:dyDescent="0.25">
      <c r="A47" s="107" t="s">
        <v>280</v>
      </c>
      <c r="B47" s="345" t="s">
        <v>281</v>
      </c>
      <c r="C47" s="108" t="s">
        <v>84</v>
      </c>
      <c r="D47" s="109"/>
      <c r="F47" s="105"/>
      <c r="G47" s="105"/>
      <c r="H47" s="105"/>
      <c r="I47" s="106"/>
    </row>
    <row r="48" spans="1:10" ht="17.25" customHeight="1" x14ac:dyDescent="0.25">
      <c r="A48" s="107" t="s">
        <v>188</v>
      </c>
      <c r="B48" s="345" t="s">
        <v>189</v>
      </c>
      <c r="C48" s="108" t="s">
        <v>84</v>
      </c>
      <c r="D48" s="109"/>
      <c r="F48" s="105"/>
      <c r="G48" s="105"/>
      <c r="H48" s="105"/>
      <c r="I48" s="106"/>
    </row>
    <row r="49" spans="1:9" ht="24.9" customHeight="1" x14ac:dyDescent="0.25">
      <c r="A49" s="107" t="s">
        <v>108</v>
      </c>
      <c r="B49" s="283" t="s">
        <v>109</v>
      </c>
      <c r="C49" s="108" t="s">
        <v>110</v>
      </c>
      <c r="D49" s="109"/>
      <c r="F49" s="105"/>
      <c r="G49" s="105"/>
      <c r="H49" s="105"/>
      <c r="I49" s="106"/>
    </row>
    <row r="50" spans="1:9" ht="17.25" customHeight="1" x14ac:dyDescent="0.25">
      <c r="A50" s="107" t="s">
        <v>96</v>
      </c>
      <c r="B50" s="283" t="s">
        <v>97</v>
      </c>
      <c r="C50" s="108" t="s">
        <v>98</v>
      </c>
      <c r="D50" s="109"/>
      <c r="F50" s="105"/>
      <c r="G50" s="105"/>
      <c r="H50" s="105"/>
      <c r="I50" s="106"/>
    </row>
    <row r="51" spans="1:9" ht="17.25" customHeight="1" x14ac:dyDescent="0.25">
      <c r="A51" s="107" t="s">
        <v>144</v>
      </c>
      <c r="B51" s="283" t="s">
        <v>145</v>
      </c>
      <c r="C51" s="108" t="s">
        <v>93</v>
      </c>
      <c r="D51" s="109"/>
      <c r="F51" s="105"/>
      <c r="G51" s="105"/>
      <c r="H51" s="105"/>
      <c r="I51" s="106"/>
    </row>
    <row r="52" spans="1:9" ht="17.25" customHeight="1" x14ac:dyDescent="0.25">
      <c r="A52" s="107" t="s">
        <v>382</v>
      </c>
      <c r="B52" s="283" t="s">
        <v>383</v>
      </c>
      <c r="C52" s="108" t="s">
        <v>110</v>
      </c>
      <c r="D52" s="109"/>
      <c r="F52" s="105"/>
      <c r="G52" s="105"/>
      <c r="H52" s="105"/>
      <c r="I52" s="106"/>
    </row>
    <row r="53" spans="1:9" ht="17.25" customHeight="1" x14ac:dyDescent="0.25">
      <c r="A53" s="107" t="s">
        <v>356</v>
      </c>
      <c r="B53" s="283" t="s">
        <v>357</v>
      </c>
      <c r="C53" s="108" t="s">
        <v>48</v>
      </c>
      <c r="D53" s="109"/>
      <c r="F53" s="105"/>
      <c r="G53" s="105"/>
      <c r="H53" s="105"/>
      <c r="I53" s="106"/>
    </row>
    <row r="54" spans="1:9" ht="17.25" customHeight="1" x14ac:dyDescent="0.25">
      <c r="A54" s="107" t="s">
        <v>354</v>
      </c>
      <c r="B54" s="283" t="s">
        <v>355</v>
      </c>
      <c r="C54" s="108" t="s">
        <v>2</v>
      </c>
      <c r="D54" s="109"/>
      <c r="F54" s="105"/>
      <c r="G54" s="105"/>
      <c r="H54" s="105"/>
      <c r="I54" s="106"/>
    </row>
    <row r="55" spans="1:9" ht="17.25" customHeight="1" x14ac:dyDescent="0.25">
      <c r="A55" s="107" t="s">
        <v>101</v>
      </c>
      <c r="B55" s="283" t="s">
        <v>102</v>
      </c>
      <c r="C55" s="108" t="s">
        <v>48</v>
      </c>
      <c r="D55" s="109"/>
      <c r="F55" s="105"/>
      <c r="G55" s="105"/>
      <c r="H55" s="105"/>
      <c r="I55" s="106"/>
    </row>
    <row r="56" spans="1:9" ht="17.25" customHeight="1" x14ac:dyDescent="0.25">
      <c r="A56" s="107" t="s">
        <v>208</v>
      </c>
      <c r="B56" s="283" t="s">
        <v>209</v>
      </c>
      <c r="C56" s="108" t="s">
        <v>48</v>
      </c>
      <c r="D56" s="433">
        <v>10.904500000000001</v>
      </c>
      <c r="F56" s="105"/>
      <c r="G56" s="105"/>
      <c r="H56" s="105"/>
      <c r="I56" s="106"/>
    </row>
    <row r="57" spans="1:9" ht="17.25" customHeight="1" x14ac:dyDescent="0.25">
      <c r="A57" s="107" t="s">
        <v>358</v>
      </c>
      <c r="B57" s="283" t="s">
        <v>359</v>
      </c>
      <c r="C57" s="108" t="s">
        <v>48</v>
      </c>
      <c r="D57" s="109"/>
      <c r="F57" s="105"/>
      <c r="G57" s="105"/>
      <c r="H57" s="105"/>
      <c r="I57" s="106"/>
    </row>
    <row r="58" spans="1:9" ht="17.25" customHeight="1" x14ac:dyDescent="0.25">
      <c r="A58" s="107" t="s">
        <v>384</v>
      </c>
      <c r="B58" s="283" t="s">
        <v>385</v>
      </c>
      <c r="C58" s="108" t="s">
        <v>48</v>
      </c>
      <c r="D58" s="109"/>
      <c r="F58" s="105"/>
      <c r="G58" s="105"/>
      <c r="H58" s="105"/>
      <c r="I58" s="106"/>
    </row>
    <row r="59" spans="1:9" ht="17.25" customHeight="1" x14ac:dyDescent="0.25">
      <c r="A59" s="107" t="s">
        <v>392</v>
      </c>
      <c r="B59" s="283" t="s">
        <v>393</v>
      </c>
      <c r="C59" s="108" t="s">
        <v>48</v>
      </c>
      <c r="D59" s="109"/>
      <c r="F59" s="105"/>
      <c r="G59" s="105"/>
      <c r="H59" s="105"/>
      <c r="I59" s="106"/>
    </row>
    <row r="60" spans="1:9" ht="17.25" customHeight="1" x14ac:dyDescent="0.25">
      <c r="A60" s="107" t="s">
        <v>317</v>
      </c>
      <c r="B60" s="283" t="s">
        <v>318</v>
      </c>
      <c r="C60" s="108" t="s">
        <v>110</v>
      </c>
      <c r="D60" s="109"/>
      <c r="F60" s="105"/>
      <c r="G60" s="105"/>
      <c r="H60" s="105"/>
      <c r="I60" s="106"/>
    </row>
    <row r="61" spans="1:9" ht="17.25" customHeight="1" x14ac:dyDescent="0.25">
      <c r="A61" s="107" t="s">
        <v>320</v>
      </c>
      <c r="B61" s="283" t="s">
        <v>321</v>
      </c>
      <c r="C61" s="108" t="s">
        <v>93</v>
      </c>
      <c r="D61" s="109"/>
      <c r="F61" s="105"/>
      <c r="G61" s="105"/>
      <c r="H61" s="105"/>
      <c r="I61" s="106"/>
    </row>
    <row r="62" spans="1:9" ht="17.25" customHeight="1" x14ac:dyDescent="0.25">
      <c r="A62" s="107" t="s">
        <v>327</v>
      </c>
      <c r="B62" s="283" t="s">
        <v>328</v>
      </c>
      <c r="C62" s="108" t="s">
        <v>93</v>
      </c>
      <c r="D62" s="109"/>
      <c r="F62" s="105"/>
      <c r="G62" s="105"/>
      <c r="H62" s="105"/>
      <c r="I62" s="106"/>
    </row>
    <row r="63" spans="1:9" ht="17.25" customHeight="1" x14ac:dyDescent="0.25">
      <c r="A63" s="107" t="s">
        <v>177</v>
      </c>
      <c r="B63" s="283" t="s">
        <v>178</v>
      </c>
      <c r="C63" s="108" t="s">
        <v>98</v>
      </c>
      <c r="D63" s="109"/>
      <c r="F63" s="105"/>
      <c r="G63" s="105"/>
      <c r="H63" s="105"/>
      <c r="I63" s="106"/>
    </row>
    <row r="64" spans="1:9" ht="17.25" customHeight="1" x14ac:dyDescent="0.25">
      <c r="A64" s="107" t="s">
        <v>173</v>
      </c>
      <c r="B64" s="283" t="s">
        <v>174</v>
      </c>
      <c r="C64" s="108" t="s">
        <v>48</v>
      </c>
      <c r="D64" s="109"/>
      <c r="F64" s="105"/>
      <c r="G64" s="105"/>
      <c r="H64" s="105"/>
      <c r="I64" s="106"/>
    </row>
    <row r="65" spans="1:9" ht="17.25" customHeight="1" x14ac:dyDescent="0.25">
      <c r="A65" s="107" t="s">
        <v>175</v>
      </c>
      <c r="B65" s="283" t="s">
        <v>176</v>
      </c>
      <c r="C65" s="108" t="s">
        <v>48</v>
      </c>
      <c r="D65" s="109"/>
      <c r="F65" s="105"/>
      <c r="G65" s="105"/>
      <c r="H65" s="105"/>
      <c r="I65" s="106"/>
    </row>
    <row r="66" spans="1:9" ht="17.25" customHeight="1" x14ac:dyDescent="0.25">
      <c r="A66" s="107" t="s">
        <v>179</v>
      </c>
      <c r="B66" s="283" t="s">
        <v>180</v>
      </c>
      <c r="C66" s="108" t="s">
        <v>98</v>
      </c>
      <c r="D66" s="109"/>
      <c r="F66" s="105"/>
      <c r="G66" s="105"/>
      <c r="H66" s="105"/>
      <c r="I66" s="106"/>
    </row>
    <row r="67" spans="1:9" ht="17.25" customHeight="1" x14ac:dyDescent="0.25">
      <c r="A67" s="107" t="s">
        <v>198</v>
      </c>
      <c r="B67" s="283" t="s">
        <v>199</v>
      </c>
      <c r="C67" s="108" t="s">
        <v>48</v>
      </c>
      <c r="D67" s="433">
        <v>35.8703</v>
      </c>
      <c r="F67" s="105"/>
      <c r="G67" s="105"/>
      <c r="H67" s="105"/>
      <c r="I67" s="106"/>
    </row>
    <row r="68" spans="1:9" ht="17.25" customHeight="1" x14ac:dyDescent="0.25">
      <c r="A68" s="280" t="s">
        <v>128</v>
      </c>
      <c r="B68" s="283" t="s">
        <v>129</v>
      </c>
      <c r="C68" s="108" t="s">
        <v>110</v>
      </c>
      <c r="D68" s="109"/>
      <c r="F68" s="105"/>
      <c r="G68" s="105"/>
      <c r="H68" s="105"/>
      <c r="I68" s="106"/>
    </row>
    <row r="69" spans="1:9" ht="17.25" customHeight="1" x14ac:dyDescent="0.25">
      <c r="A69" s="280" t="s">
        <v>574</v>
      </c>
      <c r="B69" s="283" t="s">
        <v>575</v>
      </c>
      <c r="C69" s="108" t="s">
        <v>110</v>
      </c>
      <c r="D69" s="109"/>
      <c r="F69" s="105"/>
      <c r="G69" s="105"/>
      <c r="H69" s="105"/>
      <c r="I69" s="106"/>
    </row>
    <row r="70" spans="1:9" ht="24.9" customHeight="1" x14ac:dyDescent="0.25">
      <c r="A70" s="107" t="s">
        <v>126</v>
      </c>
      <c r="B70" s="283" t="s">
        <v>127</v>
      </c>
      <c r="C70" s="108" t="s">
        <v>93</v>
      </c>
      <c r="D70" s="109"/>
      <c r="F70" s="105"/>
      <c r="G70" s="105"/>
      <c r="H70" s="105"/>
      <c r="I70" s="106"/>
    </row>
    <row r="71" spans="1:9" ht="24.9" customHeight="1" x14ac:dyDescent="0.25">
      <c r="A71" s="107" t="s">
        <v>358</v>
      </c>
      <c r="B71" s="283" t="s">
        <v>785</v>
      </c>
      <c r="C71" s="108" t="s">
        <v>48</v>
      </c>
      <c r="D71" s="433">
        <v>9.6483000000000008</v>
      </c>
      <c r="F71" s="105"/>
      <c r="G71" s="105"/>
      <c r="H71" s="105"/>
      <c r="I71" s="106"/>
    </row>
    <row r="72" spans="1:9" ht="24.9" customHeight="1" x14ac:dyDescent="0.25">
      <c r="A72" s="107" t="s">
        <v>730</v>
      </c>
      <c r="B72" s="283" t="s">
        <v>732</v>
      </c>
      <c r="C72" s="108" t="s">
        <v>2</v>
      </c>
      <c r="D72" s="433">
        <v>383.55</v>
      </c>
      <c r="F72" s="105"/>
      <c r="G72" s="105"/>
      <c r="H72" s="105"/>
      <c r="I72" s="106"/>
    </row>
    <row r="73" spans="1:9" ht="24.9" customHeight="1" x14ac:dyDescent="0.25">
      <c r="A73" s="107" t="s">
        <v>724</v>
      </c>
      <c r="B73" s="283" t="s">
        <v>723</v>
      </c>
      <c r="C73" s="108" t="s">
        <v>93</v>
      </c>
      <c r="D73" s="433">
        <v>677.12750000000005</v>
      </c>
      <c r="F73" s="105"/>
      <c r="G73" s="105"/>
      <c r="H73" s="105"/>
      <c r="I73" s="106"/>
    </row>
    <row r="74" spans="1:9" ht="17.25" customHeight="1" x14ac:dyDescent="0.25">
      <c r="A74" s="107" t="s">
        <v>220</v>
      </c>
      <c r="B74" s="283" t="s">
        <v>221</v>
      </c>
      <c r="C74" s="108" t="s">
        <v>48</v>
      </c>
      <c r="D74" s="433">
        <v>66.450100000000006</v>
      </c>
      <c r="F74" s="267">
        <v>0</v>
      </c>
      <c r="G74" s="267">
        <v>14</v>
      </c>
      <c r="H74" s="267">
        <v>235</v>
      </c>
      <c r="I74" s="106"/>
    </row>
    <row r="75" spans="1:9" ht="17.25" customHeight="1" x14ac:dyDescent="0.25">
      <c r="A75" s="107" t="s">
        <v>210</v>
      </c>
      <c r="B75" s="283" t="s">
        <v>211</v>
      </c>
      <c r="C75" s="108" t="s">
        <v>84</v>
      </c>
      <c r="D75" s="433">
        <v>149.21299999999999</v>
      </c>
      <c r="F75" s="267">
        <v>0</v>
      </c>
      <c r="G75" s="267">
        <v>14</v>
      </c>
      <c r="H75" s="267">
        <v>235</v>
      </c>
      <c r="I75" s="106"/>
    </row>
    <row r="76" spans="1:9" ht="17.25" customHeight="1" x14ac:dyDescent="0.25">
      <c r="A76" s="107" t="s">
        <v>212</v>
      </c>
      <c r="B76" s="283" t="s">
        <v>213</v>
      </c>
      <c r="C76" s="108" t="s">
        <v>84</v>
      </c>
      <c r="D76" s="433">
        <v>262.24759999999998</v>
      </c>
      <c r="F76" s="267">
        <v>0</v>
      </c>
      <c r="G76" s="267">
        <v>14</v>
      </c>
      <c r="H76" s="267">
        <v>235</v>
      </c>
      <c r="I76" s="106"/>
    </row>
    <row r="77" spans="1:9" ht="24.9" customHeight="1" x14ac:dyDescent="0.25">
      <c r="A77" s="107" t="s">
        <v>518</v>
      </c>
      <c r="B77" s="283" t="s">
        <v>522</v>
      </c>
      <c r="C77" s="108" t="s">
        <v>450</v>
      </c>
      <c r="D77" s="433">
        <v>31.1175</v>
      </c>
      <c r="F77" s="267">
        <v>0</v>
      </c>
      <c r="G77" s="267">
        <v>14</v>
      </c>
      <c r="H77" s="267">
        <v>235</v>
      </c>
      <c r="I77" s="106"/>
    </row>
    <row r="78" spans="1:9" ht="17.25" customHeight="1" x14ac:dyDescent="0.25">
      <c r="A78" s="107" t="s">
        <v>519</v>
      </c>
      <c r="B78" s="283" t="s">
        <v>523</v>
      </c>
      <c r="C78" s="108" t="s">
        <v>93</v>
      </c>
      <c r="D78" s="433">
        <v>3.1177000000000001</v>
      </c>
      <c r="F78" s="267">
        <v>0</v>
      </c>
      <c r="G78" s="267">
        <v>14</v>
      </c>
      <c r="H78" s="267">
        <v>235</v>
      </c>
      <c r="I78" s="106"/>
    </row>
    <row r="79" spans="1:9" ht="17.25" customHeight="1" x14ac:dyDescent="0.25">
      <c r="A79" s="107" t="s">
        <v>520</v>
      </c>
      <c r="B79" s="283" t="s">
        <v>524</v>
      </c>
      <c r="C79" s="108" t="s">
        <v>93</v>
      </c>
      <c r="D79" s="433">
        <v>12.8</v>
      </c>
      <c r="F79" s="267">
        <v>0</v>
      </c>
      <c r="G79" s="267">
        <v>14</v>
      </c>
      <c r="H79" s="267">
        <v>235</v>
      </c>
      <c r="I79" s="106"/>
    </row>
    <row r="80" spans="1:9" ht="17.25" customHeight="1" x14ac:dyDescent="0.25">
      <c r="A80" s="107" t="s">
        <v>521</v>
      </c>
      <c r="B80" s="283" t="s">
        <v>525</v>
      </c>
      <c r="C80" s="108" t="s">
        <v>98</v>
      </c>
      <c r="D80" s="433">
        <v>29.847200000000001</v>
      </c>
      <c r="F80" s="267">
        <v>0</v>
      </c>
      <c r="G80" s="267">
        <v>14</v>
      </c>
      <c r="H80" s="267">
        <v>235</v>
      </c>
      <c r="I80" s="106"/>
    </row>
    <row r="81" spans="1:9" ht="17.25" customHeight="1" x14ac:dyDescent="0.25">
      <c r="A81" s="107" t="s">
        <v>557</v>
      </c>
      <c r="B81" s="283" t="s">
        <v>558</v>
      </c>
      <c r="C81" s="108" t="s">
        <v>110</v>
      </c>
      <c r="D81" s="433">
        <v>1979.2918999999999</v>
      </c>
      <c r="F81" s="267">
        <v>0</v>
      </c>
      <c r="G81" s="267">
        <v>14</v>
      </c>
      <c r="H81" s="267">
        <v>235</v>
      </c>
      <c r="I81" s="106"/>
    </row>
    <row r="82" spans="1:9" ht="24.9" customHeight="1" x14ac:dyDescent="0.25">
      <c r="A82" s="107" t="s">
        <v>582</v>
      </c>
      <c r="B82" s="283" t="s">
        <v>583</v>
      </c>
      <c r="C82" s="108" t="s">
        <v>110</v>
      </c>
      <c r="D82" s="433">
        <v>367.00380000000001</v>
      </c>
      <c r="F82" s="267">
        <v>0</v>
      </c>
      <c r="G82" s="267">
        <v>14</v>
      </c>
      <c r="H82" s="267">
        <v>235</v>
      </c>
      <c r="I82" s="106"/>
    </row>
    <row r="83" spans="1:9" ht="17.25" customHeight="1" x14ac:dyDescent="0.25">
      <c r="A83" s="107"/>
      <c r="B83" s="283"/>
      <c r="C83" s="108"/>
      <c r="D83" s="109"/>
      <c r="F83" s="105"/>
      <c r="G83" s="105"/>
      <c r="H83" s="105"/>
      <c r="I83" s="106"/>
    </row>
    <row r="84" spans="1:9" ht="17.25" customHeight="1" x14ac:dyDescent="0.25">
      <c r="A84" s="346" t="s">
        <v>322</v>
      </c>
      <c r="B84" s="347" t="s">
        <v>323</v>
      </c>
      <c r="C84" s="348" t="s">
        <v>84</v>
      </c>
      <c r="D84" s="349"/>
      <c r="F84" s="105"/>
      <c r="G84" s="105"/>
      <c r="H84" s="105"/>
      <c r="I84" s="106"/>
    </row>
    <row r="85" spans="1:9" ht="17.25" customHeight="1" x14ac:dyDescent="0.25">
      <c r="A85" s="346" t="s">
        <v>380</v>
      </c>
      <c r="B85" s="347" t="s">
        <v>381</v>
      </c>
      <c r="C85" s="348" t="s">
        <v>110</v>
      </c>
      <c r="D85" s="349"/>
      <c r="F85" s="105"/>
      <c r="G85" s="105"/>
      <c r="H85" s="105"/>
      <c r="I85" s="106"/>
    </row>
    <row r="86" spans="1:9" ht="17.25" customHeight="1" x14ac:dyDescent="0.25">
      <c r="A86" s="346" t="s">
        <v>395</v>
      </c>
      <c r="B86" s="347" t="s">
        <v>394</v>
      </c>
      <c r="C86" s="348" t="s">
        <v>48</v>
      </c>
      <c r="D86" s="349"/>
      <c r="F86" s="105"/>
      <c r="G86" s="105"/>
      <c r="H86" s="105"/>
      <c r="I86" s="106"/>
    </row>
    <row r="87" spans="1:9" ht="17.25" customHeight="1" x14ac:dyDescent="0.25">
      <c r="A87" s="346" t="s">
        <v>396</v>
      </c>
      <c r="B87" s="347" t="s">
        <v>397</v>
      </c>
      <c r="C87" s="348" t="s">
        <v>319</v>
      </c>
      <c r="D87" s="349"/>
      <c r="F87" s="105"/>
      <c r="G87" s="105"/>
      <c r="H87" s="105"/>
      <c r="I87" s="106"/>
    </row>
    <row r="88" spans="1:9" ht="17.25" customHeight="1" x14ac:dyDescent="0.25">
      <c r="A88" s="107"/>
      <c r="B88" s="283"/>
      <c r="C88" s="108"/>
      <c r="D88" s="109"/>
      <c r="F88" s="105"/>
      <c r="G88" s="105"/>
      <c r="H88" s="105"/>
      <c r="I88" s="106"/>
    </row>
    <row r="89" spans="1:9" ht="17.25" customHeight="1" x14ac:dyDescent="0.25">
      <c r="A89" s="107"/>
      <c r="B89" s="283"/>
      <c r="C89" s="108"/>
      <c r="D89" s="109"/>
      <c r="F89" s="105"/>
      <c r="G89" s="105"/>
      <c r="H89" s="105"/>
      <c r="I89" s="106"/>
    </row>
    <row r="90" spans="1:9" ht="17.25" customHeight="1" x14ac:dyDescent="0.25">
      <c r="A90" s="107"/>
      <c r="B90" s="283"/>
      <c r="C90" s="108"/>
      <c r="D90" s="109"/>
      <c r="F90" s="105"/>
      <c r="G90" s="105"/>
      <c r="H90" s="105"/>
      <c r="I90" s="106"/>
    </row>
    <row r="91" spans="1:9" ht="17.25" customHeight="1" x14ac:dyDescent="0.25">
      <c r="A91" s="107"/>
      <c r="B91" s="283"/>
      <c r="C91" s="108"/>
      <c r="D91" s="109"/>
      <c r="F91" s="105"/>
      <c r="G91" s="105"/>
      <c r="H91" s="105"/>
      <c r="I91" s="106"/>
    </row>
    <row r="93" spans="1:9" x14ac:dyDescent="0.25">
      <c r="F93" s="648"/>
      <c r="G93" s="648"/>
      <c r="H93" s="648"/>
    </row>
    <row r="94" spans="1:9" x14ac:dyDescent="0.25">
      <c r="F94" s="647"/>
      <c r="G94" s="647"/>
      <c r="H94" s="647"/>
    </row>
    <row r="95" spans="1:9" x14ac:dyDescent="0.25">
      <c r="F95" s="647"/>
      <c r="G95" s="647"/>
      <c r="H95" s="647"/>
    </row>
    <row r="96" spans="1:9" x14ac:dyDescent="0.25">
      <c r="F96" s="647"/>
      <c r="G96" s="647"/>
      <c r="H96" s="647"/>
    </row>
    <row r="97" spans="6:8" x14ac:dyDescent="0.25">
      <c r="F97" s="137"/>
      <c r="G97" s="137"/>
      <c r="H97" s="137"/>
    </row>
    <row r="98" spans="6:8" x14ac:dyDescent="0.25">
      <c r="F98" s="647"/>
      <c r="G98" s="647"/>
      <c r="H98" s="647"/>
    </row>
    <row r="99" spans="6:8" x14ac:dyDescent="0.25">
      <c r="F99" s="647"/>
      <c r="G99" s="647"/>
      <c r="H99" s="647"/>
    </row>
    <row r="100" spans="6:8" x14ac:dyDescent="0.25">
      <c r="F100" s="647"/>
      <c r="G100" s="647"/>
      <c r="H100" s="647"/>
    </row>
  </sheetData>
  <mergeCells count="14">
    <mergeCell ref="A4:D4"/>
    <mergeCell ref="F99:H99"/>
    <mergeCell ref="F100:H100"/>
    <mergeCell ref="F93:H93"/>
    <mergeCell ref="F94:H94"/>
    <mergeCell ref="F95:H95"/>
    <mergeCell ref="F96:H96"/>
    <mergeCell ref="F98:H98"/>
    <mergeCell ref="F6:H6"/>
    <mergeCell ref="A5:D5"/>
    <mergeCell ref="A6:A7"/>
    <mergeCell ref="B6:B7"/>
    <mergeCell ref="C6:C7"/>
    <mergeCell ref="D6:D7"/>
  </mergeCells>
  <pageMargins left="0.78740157480314965" right="0.59055118110236227" top="0.78740157480314965" bottom="0.39370078740157483" header="0.51181102362204722" footer="0.51181102362204722"/>
  <pageSetup paperSize="9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4"/>
    <pageSetUpPr fitToPage="1"/>
  </sheetPr>
  <dimension ref="A1:J38"/>
  <sheetViews>
    <sheetView showGridLines="0" zoomScale="80" zoomScaleNormal="80" workbookViewId="0">
      <selection activeCell="E13" sqref="E13"/>
    </sheetView>
  </sheetViews>
  <sheetFormatPr defaultColWidth="10.6640625" defaultRowHeight="13.2" x14ac:dyDescent="0.25"/>
  <cols>
    <col min="1" max="1" width="17.6640625" style="113" customWidth="1"/>
    <col min="2" max="2" width="28.33203125" style="113" customWidth="1"/>
    <col min="3" max="3" width="36.109375" style="113" customWidth="1"/>
    <col min="4" max="5" width="24.6640625" style="113" customWidth="1"/>
    <col min="6" max="9" width="10.6640625" style="113"/>
    <col min="10" max="10" width="13.33203125" style="113" bestFit="1" customWidth="1"/>
    <col min="11" max="16384" width="10.6640625" style="113"/>
  </cols>
  <sheetData>
    <row r="1" spans="1:10" ht="33" customHeight="1" x14ac:dyDescent="0.25">
      <c r="A1" s="112" t="s">
        <v>303</v>
      </c>
      <c r="B1" s="654" t="s">
        <v>304</v>
      </c>
      <c r="C1" s="654"/>
      <c r="D1" s="654"/>
      <c r="E1" s="655"/>
    </row>
    <row r="2" spans="1:10" ht="33" customHeight="1" thickBot="1" x14ac:dyDescent="0.3">
      <c r="A2" s="114" t="s">
        <v>214</v>
      </c>
      <c r="B2" s="656" t="s">
        <v>305</v>
      </c>
      <c r="C2" s="657"/>
      <c r="D2" s="115" t="s">
        <v>306</v>
      </c>
      <c r="E2" s="116" t="s">
        <v>307</v>
      </c>
    </row>
    <row r="3" spans="1:10" ht="21" customHeight="1" thickTop="1" x14ac:dyDescent="0.25">
      <c r="A3" s="291" t="s">
        <v>74</v>
      </c>
      <c r="B3" s="292" t="s">
        <v>75</v>
      </c>
      <c r="C3" s="293"/>
      <c r="D3" s="319"/>
      <c r="E3" s="434">
        <v>21.425899999999999</v>
      </c>
      <c r="G3" s="318"/>
      <c r="H3" s="315"/>
    </row>
    <row r="4" spans="1:10" ht="21" customHeight="1" x14ac:dyDescent="0.25">
      <c r="A4" s="291" t="s">
        <v>76</v>
      </c>
      <c r="B4" s="292" t="s">
        <v>77</v>
      </c>
      <c r="C4" s="293"/>
      <c r="D4" s="319"/>
      <c r="E4" s="320"/>
      <c r="G4" s="318"/>
      <c r="H4" s="315"/>
    </row>
    <row r="5" spans="1:10" ht="21" customHeight="1" x14ac:dyDescent="0.25">
      <c r="A5" s="291" t="s">
        <v>89</v>
      </c>
      <c r="B5" s="292" t="s">
        <v>90</v>
      </c>
      <c r="C5" s="293"/>
      <c r="D5" s="319"/>
      <c r="E5" s="434">
        <v>26.730899999999998</v>
      </c>
      <c r="G5" s="318"/>
      <c r="H5" s="315"/>
    </row>
    <row r="6" spans="1:10" ht="21" customHeight="1" x14ac:dyDescent="0.25">
      <c r="A6" s="291" t="s">
        <v>362</v>
      </c>
      <c r="B6" s="292" t="s">
        <v>363</v>
      </c>
      <c r="C6" s="293"/>
      <c r="D6" s="319"/>
      <c r="E6" s="320"/>
      <c r="G6" s="318"/>
      <c r="H6" s="315"/>
    </row>
    <row r="7" spans="1:10" ht="21" customHeight="1" x14ac:dyDescent="0.25">
      <c r="A7" s="291" t="s">
        <v>29</v>
      </c>
      <c r="B7" s="292" t="s">
        <v>30</v>
      </c>
      <c r="C7" s="293"/>
      <c r="D7" s="319"/>
      <c r="E7" s="320"/>
      <c r="G7" s="318"/>
      <c r="H7" s="315"/>
    </row>
    <row r="8" spans="1:10" ht="21" customHeight="1" x14ac:dyDescent="0.25">
      <c r="A8" s="291" t="s">
        <v>218</v>
      </c>
      <c r="B8" s="292" t="s">
        <v>219</v>
      </c>
      <c r="C8" s="294"/>
      <c r="D8" s="319"/>
      <c r="E8" s="434">
        <v>31.107500000000002</v>
      </c>
      <c r="G8" s="318"/>
      <c r="H8" s="315"/>
    </row>
    <row r="9" spans="1:10" ht="21" customHeight="1" x14ac:dyDescent="0.25">
      <c r="A9" s="291" t="s">
        <v>192</v>
      </c>
      <c r="B9" s="292" t="s">
        <v>193</v>
      </c>
      <c r="C9" s="294"/>
      <c r="D9" s="319"/>
      <c r="E9" s="434">
        <v>30.9817</v>
      </c>
      <c r="G9" s="318"/>
      <c r="H9" s="315"/>
    </row>
    <row r="10" spans="1:10" ht="21" customHeight="1" x14ac:dyDescent="0.25">
      <c r="A10" s="291" t="s">
        <v>32</v>
      </c>
      <c r="B10" s="292" t="s">
        <v>33</v>
      </c>
      <c r="C10" s="295"/>
      <c r="D10" s="319"/>
      <c r="E10" s="434">
        <v>20.383600000000001</v>
      </c>
      <c r="G10" s="318"/>
      <c r="H10" s="315"/>
    </row>
    <row r="11" spans="1:10" ht="21" customHeight="1" x14ac:dyDescent="0.25">
      <c r="A11" s="291" t="s">
        <v>194</v>
      </c>
      <c r="B11" s="292" t="s">
        <v>195</v>
      </c>
      <c r="C11" s="295"/>
      <c r="D11" s="319"/>
      <c r="E11" s="434">
        <v>35.991500000000002</v>
      </c>
      <c r="G11" s="318"/>
      <c r="H11" s="315"/>
    </row>
    <row r="12" spans="1:10" ht="21" customHeight="1" x14ac:dyDescent="0.25">
      <c r="A12" s="291" t="s">
        <v>181</v>
      </c>
      <c r="B12" s="292" t="s">
        <v>182</v>
      </c>
      <c r="C12" s="295"/>
      <c r="D12" s="319"/>
      <c r="E12" s="434">
        <v>28.926600000000001</v>
      </c>
      <c r="G12" s="318"/>
      <c r="H12" s="315"/>
    </row>
    <row r="13" spans="1:10" ht="21" customHeight="1" x14ac:dyDescent="0.25">
      <c r="A13" s="291" t="s">
        <v>171</v>
      </c>
      <c r="B13" s="292" t="s">
        <v>172</v>
      </c>
      <c r="C13" s="295"/>
      <c r="D13" s="319"/>
      <c r="E13" s="320"/>
      <c r="G13" s="318"/>
      <c r="H13" s="315"/>
    </row>
    <row r="14" spans="1:10" ht="21" customHeight="1" x14ac:dyDescent="0.25">
      <c r="A14" s="291" t="s">
        <v>350</v>
      </c>
      <c r="B14" s="292" t="s">
        <v>352</v>
      </c>
      <c r="C14" s="295"/>
      <c r="D14" s="319"/>
      <c r="E14" s="320"/>
      <c r="G14" s="318"/>
      <c r="H14" s="315"/>
    </row>
    <row r="15" spans="1:10" ht="21" customHeight="1" x14ac:dyDescent="0.25">
      <c r="A15" s="291" t="s">
        <v>351</v>
      </c>
      <c r="B15" s="292" t="s">
        <v>353</v>
      </c>
      <c r="C15" s="295"/>
      <c r="D15" s="319"/>
      <c r="E15" s="320"/>
      <c r="G15" s="318"/>
      <c r="H15" s="315"/>
    </row>
    <row r="16" spans="1:10" ht="21" customHeight="1" x14ac:dyDescent="0.25">
      <c r="A16" s="291" t="s">
        <v>264</v>
      </c>
      <c r="B16" s="292" t="s">
        <v>265</v>
      </c>
      <c r="C16" s="295"/>
      <c r="D16" s="319"/>
      <c r="E16" s="320"/>
      <c r="G16" s="318"/>
      <c r="H16" s="315"/>
      <c r="J16" s="316"/>
    </row>
    <row r="17" spans="1:10" ht="21" customHeight="1" x14ac:dyDescent="0.25">
      <c r="A17" s="291" t="s">
        <v>258</v>
      </c>
      <c r="B17" s="292" t="s">
        <v>259</v>
      </c>
      <c r="C17" s="295"/>
      <c r="D17" s="319"/>
      <c r="E17" s="320"/>
      <c r="G17" s="318"/>
      <c r="H17" s="315"/>
      <c r="J17" s="316"/>
    </row>
    <row r="18" spans="1:10" ht="21" customHeight="1" x14ac:dyDescent="0.25">
      <c r="A18" s="291" t="s">
        <v>386</v>
      </c>
      <c r="B18" s="292" t="s">
        <v>387</v>
      </c>
      <c r="C18" s="295"/>
      <c r="D18" s="319"/>
      <c r="E18" s="320"/>
      <c r="G18" s="318"/>
      <c r="H18" s="315"/>
    </row>
    <row r="19" spans="1:10" ht="21" customHeight="1" x14ac:dyDescent="0.25">
      <c r="A19" s="291" t="s">
        <v>251</v>
      </c>
      <c r="B19" s="292" t="s">
        <v>252</v>
      </c>
      <c r="C19" s="295"/>
      <c r="D19" s="319"/>
      <c r="E19" s="320"/>
      <c r="G19" s="318"/>
      <c r="H19" s="315"/>
      <c r="J19" s="316"/>
    </row>
    <row r="20" spans="1:10" ht="21" customHeight="1" x14ac:dyDescent="0.25">
      <c r="A20" s="291" t="s">
        <v>256</v>
      </c>
      <c r="B20" s="292" t="s">
        <v>257</v>
      </c>
      <c r="C20" s="295"/>
      <c r="D20" s="319"/>
      <c r="E20" s="320"/>
      <c r="G20" s="318"/>
      <c r="H20" s="315"/>
      <c r="J20" s="316"/>
    </row>
    <row r="21" spans="1:10" ht="21" customHeight="1" x14ac:dyDescent="0.25">
      <c r="A21" s="291" t="s">
        <v>275</v>
      </c>
      <c r="B21" s="292" t="s">
        <v>276</v>
      </c>
      <c r="C21" s="295"/>
      <c r="D21" s="319"/>
      <c r="E21" s="320"/>
      <c r="G21" s="318"/>
      <c r="H21" s="315"/>
      <c r="J21" s="316"/>
    </row>
    <row r="22" spans="1:10" ht="21" customHeight="1" x14ac:dyDescent="0.25">
      <c r="A22" s="291" t="s">
        <v>260</v>
      </c>
      <c r="B22" s="292" t="s">
        <v>261</v>
      </c>
      <c r="C22" s="295"/>
      <c r="D22" s="319"/>
      <c r="E22" s="320"/>
      <c r="G22" s="318"/>
      <c r="H22" s="315"/>
      <c r="J22" s="316"/>
    </row>
    <row r="23" spans="1:10" ht="21" customHeight="1" x14ac:dyDescent="0.25">
      <c r="A23" s="291" t="s">
        <v>273</v>
      </c>
      <c r="B23" s="292" t="s">
        <v>274</v>
      </c>
      <c r="C23" s="295"/>
      <c r="D23" s="319"/>
      <c r="E23" s="320"/>
      <c r="G23" s="318"/>
      <c r="H23" s="315"/>
      <c r="J23" s="316"/>
    </row>
    <row r="24" spans="1:10" ht="21" customHeight="1" x14ac:dyDescent="0.25">
      <c r="A24" s="291" t="s">
        <v>262</v>
      </c>
      <c r="B24" s="292" t="s">
        <v>314</v>
      </c>
      <c r="C24" s="295"/>
      <c r="D24" s="319"/>
      <c r="E24" s="320"/>
      <c r="G24" s="318"/>
      <c r="H24" s="315"/>
      <c r="J24" s="316"/>
    </row>
    <row r="25" spans="1:10" ht="21" customHeight="1" x14ac:dyDescent="0.25">
      <c r="A25" s="291" t="s">
        <v>263</v>
      </c>
      <c r="B25" s="292" t="s">
        <v>315</v>
      </c>
      <c r="C25" s="295"/>
      <c r="D25" s="319"/>
      <c r="E25" s="320"/>
      <c r="G25" s="318"/>
      <c r="H25" s="315"/>
      <c r="J25" s="316"/>
    </row>
    <row r="26" spans="1:10" ht="21" customHeight="1" x14ac:dyDescent="0.25">
      <c r="A26" s="291" t="s">
        <v>271</v>
      </c>
      <c r="B26" s="292" t="s">
        <v>272</v>
      </c>
      <c r="C26" s="295"/>
      <c r="D26" s="319"/>
      <c r="E26" s="320"/>
      <c r="G26" s="318"/>
      <c r="H26" s="315"/>
      <c r="J26" s="316"/>
    </row>
    <row r="27" spans="1:10" ht="21" customHeight="1" x14ac:dyDescent="0.25">
      <c r="A27" s="291" t="s">
        <v>253</v>
      </c>
      <c r="B27" s="292" t="s">
        <v>316</v>
      </c>
      <c r="C27" s="295"/>
      <c r="D27" s="319"/>
      <c r="E27" s="320"/>
      <c r="G27" s="318"/>
      <c r="H27" s="315"/>
      <c r="J27" s="316"/>
    </row>
    <row r="28" spans="1:10" ht="21" customHeight="1" x14ac:dyDescent="0.25">
      <c r="A28" s="291" t="s">
        <v>266</v>
      </c>
      <c r="B28" s="292" t="s">
        <v>267</v>
      </c>
      <c r="C28" s="295"/>
      <c r="D28" s="319"/>
      <c r="E28" s="320"/>
      <c r="G28" s="318"/>
      <c r="H28" s="315"/>
      <c r="J28" s="316"/>
    </row>
    <row r="29" spans="1:10" ht="21" customHeight="1" x14ac:dyDescent="0.25">
      <c r="A29" s="117" t="s">
        <v>268</v>
      </c>
      <c r="B29" s="118" t="s">
        <v>269</v>
      </c>
      <c r="C29" s="119"/>
      <c r="D29" s="120"/>
      <c r="E29" s="121"/>
      <c r="G29" s="318"/>
      <c r="H29" s="315"/>
      <c r="J29" s="316"/>
    </row>
    <row r="30" spans="1:10" ht="21" customHeight="1" x14ac:dyDescent="0.25">
      <c r="A30" s="117" t="s">
        <v>365</v>
      </c>
      <c r="B30" s="118" t="s">
        <v>369</v>
      </c>
      <c r="C30" s="119"/>
      <c r="D30" s="120"/>
      <c r="E30" s="121"/>
      <c r="G30" s="318"/>
      <c r="H30" s="315"/>
      <c r="J30" s="316"/>
    </row>
    <row r="31" spans="1:10" ht="21" customHeight="1" x14ac:dyDescent="0.25">
      <c r="A31" s="117" t="s">
        <v>364</v>
      </c>
      <c r="B31" s="118" t="s">
        <v>368</v>
      </c>
      <c r="C31" s="119"/>
      <c r="D31" s="120"/>
      <c r="E31" s="121"/>
      <c r="G31" s="318"/>
      <c r="H31" s="315"/>
      <c r="J31" s="316"/>
    </row>
    <row r="32" spans="1:10" ht="21" customHeight="1" x14ac:dyDescent="0.25">
      <c r="A32" s="117" t="s">
        <v>366</v>
      </c>
      <c r="B32" s="118" t="s">
        <v>370</v>
      </c>
      <c r="C32" s="119"/>
      <c r="D32" s="120"/>
      <c r="E32" s="121"/>
      <c r="G32" s="318"/>
      <c r="H32" s="315"/>
      <c r="J32" s="316"/>
    </row>
    <row r="33" spans="1:5" ht="21" customHeight="1" x14ac:dyDescent="0.25">
      <c r="A33" s="117"/>
      <c r="B33" s="118"/>
      <c r="C33" s="119"/>
      <c r="D33" s="120"/>
      <c r="E33" s="121"/>
    </row>
    <row r="34" spans="1:5" ht="22.95" customHeight="1" x14ac:dyDescent="0.25">
      <c r="A34" s="122" t="str">
        <f>Orçamento!A1</f>
        <v>OBRA: PONTE RIO CRIXÁS MIRIM</v>
      </c>
      <c r="B34" s="123"/>
      <c r="C34" s="111"/>
      <c r="D34" s="658" t="s">
        <v>308</v>
      </c>
      <c r="E34" s="659"/>
    </row>
    <row r="35" spans="1:5" ht="22.95" customHeight="1" x14ac:dyDescent="0.25">
      <c r="A35" s="124" t="str">
        <f>Orçamento!A2</f>
        <v>RODOVIA: GO-347</v>
      </c>
      <c r="B35" s="125"/>
      <c r="C35" s="7"/>
      <c r="D35" s="126" t="s">
        <v>309</v>
      </c>
      <c r="E35" s="127">
        <v>1045</v>
      </c>
    </row>
    <row r="36" spans="1:5" ht="22.95" customHeight="1" x14ac:dyDescent="0.25">
      <c r="A36" s="128" t="str">
        <f>Orçamento!A3</f>
        <v>TRECHO: MOZARLÂNDIA – CRIXÁS</v>
      </c>
      <c r="B36" s="125"/>
      <c r="C36" s="7"/>
      <c r="D36" s="126" t="s">
        <v>310</v>
      </c>
      <c r="E36" s="129" t="s">
        <v>311</v>
      </c>
    </row>
    <row r="37" spans="1:5" ht="24.9" customHeight="1" x14ac:dyDescent="0.25">
      <c r="A37" s="660" t="str">
        <f>Orçamento!A4</f>
        <v>COORDENADAS: -14º41'24,92'' / -50º11'05.14''</v>
      </c>
      <c r="B37" s="661"/>
      <c r="C37" s="662"/>
      <c r="D37" s="126" t="s">
        <v>312</v>
      </c>
      <c r="E37" s="127" t="s">
        <v>806</v>
      </c>
    </row>
    <row r="38" spans="1:5" ht="22.95" customHeight="1" x14ac:dyDescent="0.25">
      <c r="A38" s="130" t="str">
        <f>"EXTENSÃO: "&amp;Resumo!B24</f>
        <v>EXTENSÃO: 50,00m</v>
      </c>
      <c r="B38" s="131"/>
      <c r="C38" s="132"/>
      <c r="D38" s="133" t="s">
        <v>605</v>
      </c>
      <c r="E38" s="134"/>
    </row>
  </sheetData>
  <mergeCells count="4">
    <mergeCell ref="B1:E1"/>
    <mergeCell ref="B2:C2"/>
    <mergeCell ref="D34:E34"/>
    <mergeCell ref="A37:C37"/>
  </mergeCells>
  <printOptions horizontalCentered="1"/>
  <pageMargins left="0.59055118110236227" right="0.59055118110236227" top="0.70866141732283472" bottom="0.39370078740157483" header="0.27559055118110237" footer="0.27559055118110237"/>
  <pageSetup paperSize="9" scale="68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7030A0"/>
  </sheetPr>
  <dimension ref="A1:L38"/>
  <sheetViews>
    <sheetView showGridLines="0" zoomScaleNormal="100" workbookViewId="0">
      <selection activeCell="K14" sqref="K14"/>
    </sheetView>
  </sheetViews>
  <sheetFormatPr defaultColWidth="10.6640625" defaultRowHeight="13.8" x14ac:dyDescent="0.25"/>
  <cols>
    <col min="1" max="1" width="12.5546875" style="194" customWidth="1"/>
    <col min="2" max="2" width="33.88671875" style="194" customWidth="1"/>
    <col min="3" max="3" width="14.5546875" style="197" customWidth="1"/>
    <col min="4" max="5" width="14.5546875" style="96" customWidth="1"/>
    <col min="6" max="6" width="3.88671875" style="89" customWidth="1"/>
    <col min="7" max="7" width="16.44140625" style="97" customWidth="1"/>
    <col min="8" max="8" width="10.6640625" style="97" customWidth="1"/>
    <col min="9" max="10" width="10.6640625" style="98" customWidth="1"/>
    <col min="11" max="11" width="10.6640625" style="96" customWidth="1"/>
    <col min="12" max="12" width="10.6640625" style="99" customWidth="1"/>
    <col min="13" max="16384" width="10.6640625" style="194"/>
  </cols>
  <sheetData>
    <row r="1" spans="1:5" ht="18.600000000000001" customHeight="1" x14ac:dyDescent="0.25">
      <c r="A1" s="199" t="str">
        <f>Cronograma!A4</f>
        <v>Obra: Ponte Rio Crixás Mirim</v>
      </c>
      <c r="B1" s="87"/>
      <c r="C1" s="87"/>
      <c r="D1" s="87"/>
      <c r="E1" s="88"/>
    </row>
    <row r="2" spans="1:5" ht="18.600000000000001" customHeight="1" x14ac:dyDescent="0.25">
      <c r="A2" s="90" t="str">
        <f>Cronograma!A5</f>
        <v>Rodovia: GO-347</v>
      </c>
      <c r="B2" s="91"/>
      <c r="C2" s="91"/>
      <c r="D2" s="91"/>
      <c r="E2" s="92"/>
    </row>
    <row r="3" spans="1:5" ht="18.600000000000001" customHeight="1" x14ac:dyDescent="0.25">
      <c r="A3" s="90" t="str">
        <f>Cronograma!A6</f>
        <v>Trecho: Mozarlândia – Crixás</v>
      </c>
      <c r="B3" s="91"/>
      <c r="C3" s="91"/>
      <c r="D3" s="91"/>
      <c r="E3" s="93"/>
    </row>
    <row r="4" spans="1:5" ht="18.600000000000001" customHeight="1" x14ac:dyDescent="0.25">
      <c r="A4" s="637" t="str">
        <f>Cronograma!A7</f>
        <v>Coordenadas: -14º41'24,92'' / -50º11'05.14''</v>
      </c>
      <c r="B4" s="638"/>
      <c r="C4" s="638"/>
      <c r="D4" s="638"/>
      <c r="E4" s="639"/>
    </row>
    <row r="5" spans="1:5" ht="24" customHeight="1" x14ac:dyDescent="0.25">
      <c r="A5" s="640" t="s">
        <v>601</v>
      </c>
      <c r="B5" s="641"/>
      <c r="C5" s="641"/>
      <c r="D5" s="641"/>
      <c r="E5" s="642"/>
    </row>
    <row r="6" spans="1:5" ht="18" customHeight="1" x14ac:dyDescent="0.25">
      <c r="A6" s="643" t="s">
        <v>398</v>
      </c>
      <c r="B6" s="645" t="s">
        <v>399</v>
      </c>
      <c r="C6" s="645" t="s">
        <v>400</v>
      </c>
      <c r="D6" s="645" t="s">
        <v>401</v>
      </c>
      <c r="E6" s="645" t="s">
        <v>402</v>
      </c>
    </row>
    <row r="7" spans="1:5" ht="18" customHeight="1" thickBot="1" x14ac:dyDescent="0.3">
      <c r="A7" s="644"/>
      <c r="B7" s="646"/>
      <c r="C7" s="646"/>
      <c r="D7" s="646"/>
      <c r="E7" s="646"/>
    </row>
    <row r="8" spans="1:5" ht="18" customHeight="1" thickTop="1" x14ac:dyDescent="0.25">
      <c r="A8" s="183" t="s">
        <v>403</v>
      </c>
      <c r="B8" s="184" t="s">
        <v>404</v>
      </c>
      <c r="C8" s="185"/>
      <c r="D8" s="186"/>
      <c r="E8" s="185"/>
    </row>
    <row r="9" spans="1:5" ht="18" customHeight="1" x14ac:dyDescent="0.25">
      <c r="A9" s="187" t="s">
        <v>405</v>
      </c>
      <c r="B9" s="188" t="s">
        <v>406</v>
      </c>
      <c r="C9" s="189"/>
      <c r="D9" s="190"/>
      <c r="E9" s="189"/>
    </row>
    <row r="10" spans="1:5" ht="18" customHeight="1" x14ac:dyDescent="0.25">
      <c r="A10" s="187" t="s">
        <v>407</v>
      </c>
      <c r="B10" s="188" t="s">
        <v>408</v>
      </c>
      <c r="C10" s="189"/>
      <c r="D10" s="190"/>
      <c r="E10" s="189"/>
    </row>
    <row r="11" spans="1:5" ht="18" customHeight="1" x14ac:dyDescent="0.25">
      <c r="A11" s="187" t="s">
        <v>409</v>
      </c>
      <c r="B11" s="188" t="s">
        <v>410</v>
      </c>
      <c r="C11" s="189"/>
      <c r="D11" s="190"/>
      <c r="E11" s="189"/>
    </row>
    <row r="12" spans="1:5" ht="18" customHeight="1" x14ac:dyDescent="0.25">
      <c r="A12" s="187" t="s">
        <v>411</v>
      </c>
      <c r="B12" s="188" t="s">
        <v>412</v>
      </c>
      <c r="C12" s="189"/>
      <c r="D12" s="190"/>
      <c r="E12" s="189"/>
    </row>
    <row r="13" spans="1:5" ht="18" customHeight="1" x14ac:dyDescent="0.25">
      <c r="A13" s="675" t="s">
        <v>413</v>
      </c>
      <c r="B13" s="188" t="s">
        <v>414</v>
      </c>
      <c r="C13" s="189"/>
      <c r="D13" s="190"/>
      <c r="E13" s="189"/>
    </row>
    <row r="14" spans="1:5" ht="18" customHeight="1" x14ac:dyDescent="0.25">
      <c r="A14" s="676"/>
      <c r="B14" s="191" t="s">
        <v>415</v>
      </c>
      <c r="C14" s="192"/>
      <c r="D14" s="193"/>
      <c r="E14" s="192"/>
    </row>
    <row r="15" spans="1:5" ht="18" customHeight="1" x14ac:dyDescent="0.25">
      <c r="A15" s="676"/>
      <c r="B15" s="191" t="s">
        <v>416</v>
      </c>
      <c r="C15" s="192"/>
      <c r="D15" s="193"/>
      <c r="E15" s="192"/>
    </row>
    <row r="16" spans="1:5" ht="18" customHeight="1" x14ac:dyDescent="0.25">
      <c r="A16" s="676"/>
      <c r="B16" s="191" t="s">
        <v>417</v>
      </c>
      <c r="C16" s="192"/>
      <c r="D16" s="193"/>
      <c r="E16" s="192"/>
    </row>
    <row r="17" spans="1:12" ht="18" customHeight="1" x14ac:dyDescent="0.25">
      <c r="A17" s="677"/>
      <c r="B17" s="191" t="s">
        <v>418</v>
      </c>
      <c r="C17" s="192"/>
      <c r="D17" s="193"/>
      <c r="E17" s="192"/>
    </row>
    <row r="18" spans="1:12" ht="18" customHeight="1" x14ac:dyDescent="0.25">
      <c r="A18" s="195"/>
      <c r="B18" s="196"/>
      <c r="C18" s="192"/>
      <c r="D18" s="192"/>
      <c r="E18" s="192"/>
    </row>
    <row r="19" spans="1:12" ht="18" customHeight="1" x14ac:dyDescent="0.25">
      <c r="A19" s="663" t="s">
        <v>419</v>
      </c>
      <c r="B19" s="664"/>
      <c r="C19" s="665"/>
      <c r="D19" s="436">
        <v>20.6</v>
      </c>
      <c r="E19" s="192"/>
    </row>
    <row r="20" spans="1:12" s="97" customFormat="1" ht="18" customHeight="1" x14ac:dyDescent="0.25">
      <c r="A20" s="678"/>
      <c r="B20" s="679"/>
      <c r="C20" s="679"/>
      <c r="D20" s="679"/>
      <c r="E20" s="680"/>
      <c r="F20" s="89"/>
      <c r="I20" s="98"/>
      <c r="J20" s="98"/>
      <c r="K20" s="96"/>
      <c r="L20" s="99"/>
    </row>
    <row r="21" spans="1:12" s="97" customFormat="1" ht="18" customHeight="1" x14ac:dyDescent="0.25">
      <c r="A21" s="640" t="s">
        <v>426</v>
      </c>
      <c r="B21" s="641"/>
      <c r="C21" s="641"/>
      <c r="D21" s="641"/>
      <c r="E21" s="642"/>
      <c r="F21" s="89"/>
      <c r="I21" s="98"/>
      <c r="J21" s="98"/>
      <c r="K21" s="96"/>
      <c r="L21" s="99"/>
    </row>
    <row r="22" spans="1:12" s="97" customFormat="1" ht="18" customHeight="1" x14ac:dyDescent="0.25">
      <c r="A22" s="643" t="s">
        <v>398</v>
      </c>
      <c r="B22" s="645" t="s">
        <v>399</v>
      </c>
      <c r="C22" s="645" t="s">
        <v>400</v>
      </c>
      <c r="D22" s="645" t="s">
        <v>401</v>
      </c>
      <c r="E22" s="645" t="s">
        <v>402</v>
      </c>
      <c r="F22" s="89"/>
      <c r="I22" s="98"/>
      <c r="J22" s="98"/>
      <c r="K22" s="96"/>
      <c r="L22" s="99"/>
    </row>
    <row r="23" spans="1:12" s="97" customFormat="1" ht="18" customHeight="1" thickBot="1" x14ac:dyDescent="0.3">
      <c r="A23" s="644"/>
      <c r="B23" s="646"/>
      <c r="C23" s="646"/>
      <c r="D23" s="646"/>
      <c r="E23" s="646"/>
      <c r="F23" s="89"/>
      <c r="I23" s="98"/>
      <c r="J23" s="98"/>
      <c r="K23" s="96"/>
      <c r="L23" s="99"/>
    </row>
    <row r="24" spans="1:12" s="97" customFormat="1" ht="18" customHeight="1" thickTop="1" x14ac:dyDescent="0.25">
      <c r="A24" s="183" t="s">
        <v>403</v>
      </c>
      <c r="B24" s="184" t="s">
        <v>404</v>
      </c>
      <c r="C24" s="186"/>
      <c r="D24" s="186"/>
      <c r="E24" s="185"/>
      <c r="F24" s="89"/>
      <c r="I24" s="98"/>
      <c r="J24" s="98"/>
      <c r="K24" s="96"/>
      <c r="L24" s="99"/>
    </row>
    <row r="25" spans="1:12" s="97" customFormat="1" ht="18" customHeight="1" x14ac:dyDescent="0.25">
      <c r="A25" s="187" t="s">
        <v>405</v>
      </c>
      <c r="B25" s="188" t="s">
        <v>406</v>
      </c>
      <c r="C25" s="190"/>
      <c r="D25" s="190"/>
      <c r="E25" s="189"/>
      <c r="F25" s="89"/>
      <c r="I25" s="98"/>
      <c r="J25" s="98"/>
      <c r="K25" s="96"/>
      <c r="L25" s="99"/>
    </row>
    <row r="26" spans="1:12" s="97" customFormat="1" ht="18" customHeight="1" x14ac:dyDescent="0.25">
      <c r="A26" s="187" t="s">
        <v>407</v>
      </c>
      <c r="B26" s="188" t="s">
        <v>408</v>
      </c>
      <c r="C26" s="190"/>
      <c r="D26" s="190"/>
      <c r="E26" s="189"/>
      <c r="F26" s="89"/>
      <c r="I26" s="98"/>
      <c r="J26" s="98"/>
      <c r="K26" s="96"/>
      <c r="L26" s="99"/>
    </row>
    <row r="27" spans="1:12" s="97" customFormat="1" ht="18" customHeight="1" x14ac:dyDescent="0.25">
      <c r="A27" s="187" t="s">
        <v>409</v>
      </c>
      <c r="B27" s="188" t="s">
        <v>410</v>
      </c>
      <c r="C27" s="190"/>
      <c r="D27" s="190"/>
      <c r="E27" s="189"/>
      <c r="F27" s="89"/>
      <c r="I27" s="98"/>
      <c r="J27" s="98"/>
      <c r="K27" s="96"/>
      <c r="L27" s="99"/>
    </row>
    <row r="28" spans="1:12" s="97" customFormat="1" ht="18" customHeight="1" x14ac:dyDescent="0.25">
      <c r="A28" s="187" t="s">
        <v>411</v>
      </c>
      <c r="B28" s="188" t="s">
        <v>412</v>
      </c>
      <c r="C28" s="190"/>
      <c r="D28" s="190"/>
      <c r="E28" s="189"/>
      <c r="F28" s="89"/>
      <c r="I28" s="98"/>
      <c r="J28" s="98"/>
      <c r="K28" s="96"/>
      <c r="L28" s="99"/>
    </row>
    <row r="29" spans="1:12" s="97" customFormat="1" ht="18" customHeight="1" x14ac:dyDescent="0.25">
      <c r="A29" s="675" t="s">
        <v>413</v>
      </c>
      <c r="B29" s="188" t="s">
        <v>414</v>
      </c>
      <c r="C29" s="189"/>
      <c r="D29" s="190"/>
      <c r="E29" s="189"/>
      <c r="F29" s="89"/>
      <c r="I29" s="98"/>
      <c r="J29" s="98"/>
      <c r="K29" s="96"/>
      <c r="L29" s="99"/>
    </row>
    <row r="30" spans="1:12" s="97" customFormat="1" ht="18" customHeight="1" x14ac:dyDescent="0.25">
      <c r="A30" s="676"/>
      <c r="B30" s="191" t="s">
        <v>415</v>
      </c>
      <c r="C30" s="192"/>
      <c r="D30" s="193"/>
      <c r="E30" s="192"/>
      <c r="F30" s="89"/>
      <c r="I30" s="98"/>
      <c r="J30" s="98"/>
      <c r="K30" s="96"/>
      <c r="L30" s="99"/>
    </row>
    <row r="31" spans="1:12" s="97" customFormat="1" ht="18" customHeight="1" x14ac:dyDescent="0.25">
      <c r="A31" s="676"/>
      <c r="B31" s="191" t="s">
        <v>416</v>
      </c>
      <c r="C31" s="192"/>
      <c r="D31" s="193"/>
      <c r="E31" s="192"/>
      <c r="F31" s="89"/>
      <c r="I31" s="98"/>
      <c r="J31" s="98"/>
      <c r="K31" s="96"/>
      <c r="L31" s="99"/>
    </row>
    <row r="32" spans="1:12" s="97" customFormat="1" ht="18" customHeight="1" x14ac:dyDescent="0.25">
      <c r="A32" s="676"/>
      <c r="B32" s="191" t="s">
        <v>417</v>
      </c>
      <c r="C32" s="192"/>
      <c r="D32" s="193"/>
      <c r="E32" s="192"/>
      <c r="F32" s="89"/>
      <c r="I32" s="98"/>
      <c r="J32" s="98"/>
      <c r="K32" s="96"/>
      <c r="L32" s="99"/>
    </row>
    <row r="33" spans="1:12" s="97" customFormat="1" ht="18" customHeight="1" x14ac:dyDescent="0.25">
      <c r="A33" s="677"/>
      <c r="B33" s="191" t="s">
        <v>418</v>
      </c>
      <c r="C33" s="192"/>
      <c r="D33" s="193"/>
      <c r="E33" s="192"/>
      <c r="F33" s="89"/>
      <c r="I33" s="98"/>
      <c r="J33" s="98"/>
      <c r="K33" s="96"/>
      <c r="L33" s="99"/>
    </row>
    <row r="34" spans="1:12" s="97" customFormat="1" ht="18" customHeight="1" x14ac:dyDescent="0.25">
      <c r="A34" s="195"/>
      <c r="B34" s="196"/>
      <c r="C34" s="192"/>
      <c r="D34" s="192"/>
      <c r="E34" s="192"/>
      <c r="F34" s="89"/>
      <c r="I34" s="98"/>
      <c r="J34" s="98"/>
      <c r="K34" s="96"/>
      <c r="L34" s="99"/>
    </row>
    <row r="35" spans="1:12" s="97" customFormat="1" ht="18" customHeight="1" x14ac:dyDescent="0.25">
      <c r="A35" s="663" t="s">
        <v>419</v>
      </c>
      <c r="B35" s="664"/>
      <c r="C35" s="665"/>
      <c r="D35" s="435">
        <v>11.85</v>
      </c>
      <c r="E35" s="192"/>
      <c r="F35" s="89"/>
      <c r="I35" s="98"/>
      <c r="J35" s="98"/>
      <c r="K35" s="96"/>
      <c r="L35" s="99"/>
    </row>
    <row r="36" spans="1:12" s="97" customFormat="1" ht="18" customHeight="1" x14ac:dyDescent="0.25">
      <c r="A36" s="666"/>
      <c r="B36" s="667"/>
      <c r="C36" s="667"/>
      <c r="D36" s="667"/>
      <c r="E36" s="668"/>
      <c r="F36" s="89"/>
      <c r="I36" s="98"/>
      <c r="J36" s="98"/>
      <c r="K36" s="96"/>
      <c r="L36" s="99"/>
    </row>
    <row r="37" spans="1:12" s="97" customFormat="1" ht="18" customHeight="1" x14ac:dyDescent="0.25">
      <c r="A37" s="669"/>
      <c r="B37" s="670"/>
      <c r="C37" s="670"/>
      <c r="D37" s="670"/>
      <c r="E37" s="671"/>
      <c r="F37" s="89"/>
      <c r="I37" s="98"/>
      <c r="J37" s="98"/>
      <c r="K37" s="96"/>
      <c r="L37" s="99"/>
    </row>
    <row r="38" spans="1:12" s="97" customFormat="1" ht="18" customHeight="1" x14ac:dyDescent="0.25">
      <c r="A38" s="672"/>
      <c r="B38" s="673"/>
      <c r="C38" s="673"/>
      <c r="D38" s="673"/>
      <c r="E38" s="674"/>
      <c r="F38" s="89"/>
      <c r="I38" s="98"/>
      <c r="J38" s="98"/>
      <c r="K38" s="96"/>
      <c r="L38" s="99"/>
    </row>
  </sheetData>
  <mergeCells count="19">
    <mergeCell ref="C6:C7"/>
    <mergeCell ref="D6:D7"/>
    <mergeCell ref="E6:E7"/>
    <mergeCell ref="A4:E4"/>
    <mergeCell ref="A29:A33"/>
    <mergeCell ref="A5:E5"/>
    <mergeCell ref="A6:A7"/>
    <mergeCell ref="B6:B7"/>
    <mergeCell ref="A35:C35"/>
    <mergeCell ref="A36:E38"/>
    <mergeCell ref="A13:A17"/>
    <mergeCell ref="A19:C19"/>
    <mergeCell ref="A20:E20"/>
    <mergeCell ref="A21:E21"/>
    <mergeCell ref="A22:A23"/>
    <mergeCell ref="B22:B23"/>
    <mergeCell ref="C22:C23"/>
    <mergeCell ref="D22:D23"/>
    <mergeCell ref="E22:E23"/>
  </mergeCells>
  <pageMargins left="0.78740157480314965" right="0.39370078740157483" top="0.78740157480314965" bottom="0.51181102362204722" header="0.51181102362204722" footer="0.51181102362204722"/>
  <pageSetup paperSize="9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B51FD0-05DE-4F10-89BC-652852027F16}">
  <sheetPr>
    <tabColor rgb="FF0070C0"/>
  </sheetPr>
  <dimension ref="A1:I18"/>
  <sheetViews>
    <sheetView workbookViewId="0">
      <selection activeCell="G40" sqref="G40"/>
    </sheetView>
  </sheetViews>
  <sheetFormatPr defaultRowHeight="14.4" x14ac:dyDescent="0.3"/>
  <cols>
    <col min="1" max="1" width="30.5546875" bestFit="1" customWidth="1"/>
    <col min="2" max="2" width="12.88671875" bestFit="1" customWidth="1"/>
    <col min="4" max="4" width="11" bestFit="1" customWidth="1"/>
    <col min="6" max="6" width="11.109375" bestFit="1" customWidth="1"/>
    <col min="7" max="7" width="10.6640625" bestFit="1" customWidth="1"/>
    <col min="8" max="8" width="12.6640625" bestFit="1" customWidth="1"/>
    <col min="9" max="9" width="18" bestFit="1" customWidth="1"/>
  </cols>
  <sheetData>
    <row r="1" spans="1:9" x14ac:dyDescent="0.3">
      <c r="A1" s="681" t="s">
        <v>650</v>
      </c>
      <c r="B1" s="681"/>
      <c r="C1" s="681"/>
      <c r="D1" s="681"/>
      <c r="E1" s="681"/>
      <c r="F1" s="681"/>
      <c r="G1" s="681"/>
      <c r="H1" s="681"/>
      <c r="I1" s="681"/>
    </row>
    <row r="2" spans="1:9" x14ac:dyDescent="0.3">
      <c r="A2" s="358" t="s">
        <v>282</v>
      </c>
      <c r="B2" s="358" t="s">
        <v>651</v>
      </c>
      <c r="C2" s="358" t="s">
        <v>652</v>
      </c>
      <c r="D2" s="358" t="s">
        <v>653</v>
      </c>
      <c r="E2" s="358" t="s">
        <v>654</v>
      </c>
      <c r="F2" s="358" t="s">
        <v>655</v>
      </c>
      <c r="G2" s="358" t="s">
        <v>656</v>
      </c>
      <c r="H2" s="358" t="s">
        <v>657</v>
      </c>
      <c r="I2" s="358" t="s">
        <v>658</v>
      </c>
    </row>
    <row r="3" spans="1:9" x14ac:dyDescent="0.3">
      <c r="A3" s="682" t="s">
        <v>644</v>
      </c>
      <c r="B3" s="682"/>
      <c r="C3" s="682"/>
      <c r="D3" s="682"/>
      <c r="E3" s="682"/>
      <c r="F3" s="682"/>
      <c r="G3" s="682"/>
      <c r="H3" s="682"/>
      <c r="I3" s="682"/>
    </row>
    <row r="4" spans="1:9" x14ac:dyDescent="0.3">
      <c r="A4" s="359" t="s">
        <v>659</v>
      </c>
      <c r="B4" s="360">
        <f>Orçamento!G23+Orçamento!G32+Orçamento!G40+Orçamento!G46+Orçamento!G53+0.35*0.35*Orçamento!G15</f>
        <v>459.28</v>
      </c>
      <c r="C4" s="360" t="s">
        <v>660</v>
      </c>
      <c r="D4" s="430">
        <v>0.39150000000000001</v>
      </c>
      <c r="E4" s="360">
        <v>263.2</v>
      </c>
      <c r="F4" s="360">
        <v>43.4</v>
      </c>
      <c r="G4" s="360">
        <f>E4*D4*B4</f>
        <v>47325.497184</v>
      </c>
      <c r="H4" s="360">
        <f>F4*D4*B4</f>
        <v>7803.6724079999995</v>
      </c>
      <c r="I4" s="359" t="s">
        <v>686</v>
      </c>
    </row>
    <row r="5" spans="1:9" x14ac:dyDescent="0.3">
      <c r="A5" s="359" t="s">
        <v>661</v>
      </c>
      <c r="B5" s="360">
        <f>Orçamento!G22</f>
        <v>3.89</v>
      </c>
      <c r="C5" s="360" t="s">
        <v>660</v>
      </c>
      <c r="D5" s="430">
        <v>0.2</v>
      </c>
      <c r="E5" s="360">
        <f t="shared" ref="E5:F7" si="0">E4</f>
        <v>263.2</v>
      </c>
      <c r="F5" s="360">
        <f t="shared" si="0"/>
        <v>43.4</v>
      </c>
      <c r="G5" s="360">
        <f t="shared" ref="G5:G8" si="1">E5*D5*B5</f>
        <v>204.7696</v>
      </c>
      <c r="H5" s="360">
        <f t="shared" ref="H5:H8" si="2">F5*D5*B5</f>
        <v>33.7652</v>
      </c>
      <c r="I5" s="359" t="s">
        <v>686</v>
      </c>
    </row>
    <row r="6" spans="1:9" x14ac:dyDescent="0.3">
      <c r="A6" s="359" t="s">
        <v>662</v>
      </c>
      <c r="B6" s="360">
        <f>Orçamento!G25+Orçamento!G34+Orçamento!G42+Orçamento!G48+Orçamento!G55</f>
        <v>1604.36</v>
      </c>
      <c r="C6" s="360" t="s">
        <v>553</v>
      </c>
      <c r="D6" s="430">
        <v>1.5800000000000002E-2</v>
      </c>
      <c r="E6" s="360">
        <f t="shared" si="0"/>
        <v>263.2</v>
      </c>
      <c r="F6" s="360">
        <f t="shared" si="0"/>
        <v>43.4</v>
      </c>
      <c r="G6" s="360">
        <f t="shared" si="1"/>
        <v>6671.8273216000007</v>
      </c>
      <c r="H6" s="360">
        <f t="shared" si="2"/>
        <v>1100.1417391999998</v>
      </c>
      <c r="I6" s="359" t="s">
        <v>686</v>
      </c>
    </row>
    <row r="7" spans="1:9" x14ac:dyDescent="0.3">
      <c r="A7" s="359" t="s">
        <v>802</v>
      </c>
      <c r="B7" s="360">
        <f>0.35*4*12*2</f>
        <v>33.599999999999994</v>
      </c>
      <c r="C7" s="360" t="s">
        <v>553</v>
      </c>
      <c r="D7" s="430">
        <f>0.005*7850/1000</f>
        <v>3.925E-2</v>
      </c>
      <c r="E7" s="360">
        <f t="shared" si="0"/>
        <v>263.2</v>
      </c>
      <c r="F7" s="360">
        <f t="shared" si="0"/>
        <v>43.4</v>
      </c>
      <c r="G7" s="360">
        <f t="shared" ref="G7" si="3">E7*D7*B7</f>
        <v>347.10815999999994</v>
      </c>
      <c r="H7" s="360">
        <f t="shared" ref="H7" si="4">F7*D7*B7</f>
        <v>57.235919999999986</v>
      </c>
      <c r="I7" s="359" t="s">
        <v>686</v>
      </c>
    </row>
    <row r="8" spans="1:9" x14ac:dyDescent="0.3">
      <c r="A8" s="359" t="s">
        <v>663</v>
      </c>
      <c r="B8" s="360">
        <f>Orçamento!G24+Orçamento!G33+Orçamento!G41+Orçamento!G47+Orçamento!G54+6.88*Orçamento!G15</f>
        <v>65335.8</v>
      </c>
      <c r="C8" s="360" t="s">
        <v>450</v>
      </c>
      <c r="D8" s="430">
        <v>1E-3</v>
      </c>
      <c r="E8" s="360">
        <f t="shared" ref="E8:F10" si="5">E6</f>
        <v>263.2</v>
      </c>
      <c r="F8" s="360">
        <f t="shared" si="5"/>
        <v>43.4</v>
      </c>
      <c r="G8" s="360">
        <f t="shared" si="1"/>
        <v>17196.382560000002</v>
      </c>
      <c r="H8" s="360">
        <f t="shared" si="2"/>
        <v>2835.5737200000003</v>
      </c>
      <c r="I8" s="359" t="s">
        <v>686</v>
      </c>
    </row>
    <row r="9" spans="1:9" x14ac:dyDescent="0.3">
      <c r="A9" s="359" t="s">
        <v>803</v>
      </c>
      <c r="B9" s="360">
        <f>Orçamento!G106</f>
        <v>3306.12</v>
      </c>
      <c r="C9" s="360" t="s">
        <v>93</v>
      </c>
      <c r="D9" s="430">
        <v>5.1999999999999998E-3</v>
      </c>
      <c r="E9" s="360">
        <f t="shared" si="5"/>
        <v>263.2</v>
      </c>
      <c r="F9" s="360">
        <f t="shared" si="5"/>
        <v>43.4</v>
      </c>
      <c r="G9" s="360">
        <f t="shared" ref="G9" si="6">E9*D9*B9</f>
        <v>4524.888076799999</v>
      </c>
      <c r="H9" s="360">
        <f t="shared" ref="H9" si="7">F9*D9*B9</f>
        <v>746.12516159999996</v>
      </c>
      <c r="I9" s="359" t="s">
        <v>686</v>
      </c>
    </row>
    <row r="10" spans="1:9" x14ac:dyDescent="0.3">
      <c r="A10" s="359" t="s">
        <v>804</v>
      </c>
      <c r="B10" s="360">
        <f>Orçamento!G49</f>
        <v>2683</v>
      </c>
      <c r="C10" s="360" t="s">
        <v>660</v>
      </c>
      <c r="D10" s="430">
        <f>(0.2*0.2*3.1415/4*0.25+0.11*0.11*3.1415/4*0.4)*1000/1000</f>
        <v>1.1654965000000002E-2</v>
      </c>
      <c r="E10" s="360">
        <f t="shared" si="5"/>
        <v>263.2</v>
      </c>
      <c r="F10" s="360">
        <f t="shared" si="5"/>
        <v>43.4</v>
      </c>
      <c r="G10" s="360">
        <f t="shared" ref="G10" si="8">E10*D10*B10</f>
        <v>8230.3353522040015</v>
      </c>
      <c r="H10" s="360">
        <f t="shared" ref="H10" si="9">F10*D10*B10</f>
        <v>1357.1297655230001</v>
      </c>
      <c r="I10" s="359" t="s">
        <v>686</v>
      </c>
    </row>
    <row r="11" spans="1:9" x14ac:dyDescent="0.3">
      <c r="A11" s="683" t="s">
        <v>664</v>
      </c>
      <c r="B11" s="683"/>
      <c r="C11" s="683"/>
      <c r="D11" s="683"/>
      <c r="E11" s="683"/>
      <c r="F11" s="683"/>
      <c r="G11" s="360">
        <f>SUM(G4:G10)</f>
        <v>84500.808254603995</v>
      </c>
      <c r="H11" s="360">
        <f>SUM(H4:H10)</f>
        <v>13933.643914322998</v>
      </c>
      <c r="I11" s="359"/>
    </row>
    <row r="12" spans="1:9" x14ac:dyDescent="0.3">
      <c r="A12" s="684" t="s">
        <v>665</v>
      </c>
      <c r="B12" s="684"/>
      <c r="C12" s="684"/>
      <c r="D12" s="684"/>
      <c r="E12" s="684"/>
      <c r="F12" s="684"/>
      <c r="G12" s="684"/>
      <c r="H12" s="684"/>
      <c r="I12" s="684"/>
    </row>
    <row r="13" spans="1:9" x14ac:dyDescent="0.3">
      <c r="A13" s="359" t="s">
        <v>666</v>
      </c>
      <c r="B13" s="360">
        <f>B5</f>
        <v>3.89</v>
      </c>
      <c r="C13" s="360" t="s">
        <v>660</v>
      </c>
      <c r="D13" s="430">
        <v>1.05</v>
      </c>
      <c r="E13" s="360">
        <v>20.399999999999999</v>
      </c>
      <c r="F13" s="360">
        <v>39.1</v>
      </c>
      <c r="G13" s="360">
        <f>E13*D13*B13</f>
        <v>83.323799999999991</v>
      </c>
      <c r="H13" s="360">
        <f>F13*D13*B13</f>
        <v>159.70394999999999</v>
      </c>
      <c r="I13" s="359" t="s">
        <v>688</v>
      </c>
    </row>
    <row r="14" spans="1:9" x14ac:dyDescent="0.3">
      <c r="A14" s="359" t="s">
        <v>667</v>
      </c>
      <c r="B14" s="360">
        <f>B5</f>
        <v>3.89</v>
      </c>
      <c r="C14" s="360" t="s">
        <v>660</v>
      </c>
      <c r="D14" s="430">
        <v>1.335</v>
      </c>
      <c r="E14" s="360">
        <v>160.19999999999999</v>
      </c>
      <c r="F14" s="360">
        <v>47</v>
      </c>
      <c r="G14" s="360">
        <f t="shared" ref="G14:G17" si="10">E14*D14*B14</f>
        <v>831.94263000000001</v>
      </c>
      <c r="H14" s="360">
        <f t="shared" ref="H14:H17" si="11">F14*D14*B14</f>
        <v>244.07804999999999</v>
      </c>
      <c r="I14" s="359" t="s">
        <v>687</v>
      </c>
    </row>
    <row r="15" spans="1:9" x14ac:dyDescent="0.3">
      <c r="A15" s="359" t="s">
        <v>668</v>
      </c>
      <c r="B15" s="360">
        <f>B4</f>
        <v>459.28</v>
      </c>
      <c r="C15" s="360" t="s">
        <v>660</v>
      </c>
      <c r="D15" s="430">
        <v>0.85599999999999998</v>
      </c>
      <c r="E15" s="360">
        <f>E13</f>
        <v>20.399999999999999</v>
      </c>
      <c r="F15" s="360">
        <f>F13</f>
        <v>39.1</v>
      </c>
      <c r="G15" s="360">
        <f t="shared" si="10"/>
        <v>8020.1310719999992</v>
      </c>
      <c r="H15" s="360">
        <f t="shared" si="11"/>
        <v>15371.917887999998</v>
      </c>
      <c r="I15" s="359" t="s">
        <v>688</v>
      </c>
    </row>
    <row r="16" spans="1:9" x14ac:dyDescent="0.3">
      <c r="A16" s="359" t="s">
        <v>669</v>
      </c>
      <c r="B16" s="360">
        <f>B4</f>
        <v>459.28</v>
      </c>
      <c r="C16" s="360" t="s">
        <v>660</v>
      </c>
      <c r="D16" s="430">
        <v>1.103</v>
      </c>
      <c r="E16" s="360">
        <f>E14</f>
        <v>160.19999999999999</v>
      </c>
      <c r="F16" s="360">
        <f>F14</f>
        <v>47</v>
      </c>
      <c r="G16" s="360">
        <f t="shared" si="10"/>
        <v>81155.051567999981</v>
      </c>
      <c r="H16" s="360">
        <f t="shared" si="11"/>
        <v>23809.534479999998</v>
      </c>
      <c r="I16" s="359" t="s">
        <v>687</v>
      </c>
    </row>
    <row r="17" spans="1:9" x14ac:dyDescent="0.3">
      <c r="A17" s="359" t="s">
        <v>670</v>
      </c>
      <c r="B17" s="360">
        <f>Orçamento!G75</f>
        <v>382.39</v>
      </c>
      <c r="C17" s="360" t="s">
        <v>660</v>
      </c>
      <c r="D17" s="430">
        <v>1.5</v>
      </c>
      <c r="E17" s="360">
        <f>E16</f>
        <v>160.19999999999999</v>
      </c>
      <c r="F17" s="360">
        <f>F16</f>
        <v>47</v>
      </c>
      <c r="G17" s="360">
        <f t="shared" si="10"/>
        <v>91888.316999999995</v>
      </c>
      <c r="H17" s="360">
        <f t="shared" si="11"/>
        <v>26958.494999999999</v>
      </c>
      <c r="I17" s="359" t="s">
        <v>687</v>
      </c>
    </row>
    <row r="18" spans="1:9" x14ac:dyDescent="0.3">
      <c r="A18" s="683" t="s">
        <v>671</v>
      </c>
      <c r="B18" s="683"/>
      <c r="C18" s="683"/>
      <c r="D18" s="683"/>
      <c r="E18" s="683"/>
      <c r="F18" s="683"/>
      <c r="G18" s="360">
        <f>SUM(G13:G17)</f>
        <v>181978.76606999995</v>
      </c>
      <c r="H18" s="360">
        <f>SUM(H13:H17)</f>
        <v>66543.729368</v>
      </c>
      <c r="I18" s="359"/>
    </row>
  </sheetData>
  <mergeCells count="5">
    <mergeCell ref="A1:I1"/>
    <mergeCell ref="A3:I3"/>
    <mergeCell ref="A11:F11"/>
    <mergeCell ref="A12:I12"/>
    <mergeCell ref="A18:F18"/>
  </mergeCells>
  <pageMargins left="0.511811024" right="0.511811024" top="0.78740157499999996" bottom="0.78740157499999996" header="0.31496062000000002" footer="0.3149606200000000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3AA72-948D-450F-8EFD-3A7B9F77FD17}">
  <dimension ref="A1:D6953"/>
  <sheetViews>
    <sheetView topLeftCell="A571" workbookViewId="0">
      <selection activeCell="B582" sqref="B582"/>
    </sheetView>
  </sheetViews>
  <sheetFormatPr defaultColWidth="9.33203125" defaultRowHeight="14.4" x14ac:dyDescent="0.3"/>
  <cols>
    <col min="1" max="1" width="16.109375" style="438" customWidth="1"/>
    <col min="2" max="2" width="84" style="438" customWidth="1"/>
    <col min="3" max="3" width="9.33203125" style="439" customWidth="1"/>
    <col min="4" max="4" width="16.109375" style="440" customWidth="1"/>
    <col min="5" max="5" width="2.109375" style="438" customWidth="1"/>
    <col min="6" max="16384" width="9.33203125" style="438"/>
  </cols>
  <sheetData>
    <row r="1" spans="1:4" ht="12" customHeight="1" x14ac:dyDescent="0.3">
      <c r="A1" s="437" t="s">
        <v>808</v>
      </c>
    </row>
    <row r="2" spans="1:4" ht="12" customHeight="1" x14ac:dyDescent="0.3">
      <c r="A2" s="437" t="s">
        <v>809</v>
      </c>
    </row>
    <row r="3" spans="1:4" ht="12" customHeight="1" x14ac:dyDescent="0.3">
      <c r="A3" s="437" t="s">
        <v>810</v>
      </c>
    </row>
    <row r="4" spans="1:4" ht="12" customHeight="1" x14ac:dyDescent="0.3">
      <c r="A4" s="437" t="s">
        <v>811</v>
      </c>
    </row>
    <row r="5" spans="1:4" ht="12" customHeight="1" x14ac:dyDescent="0.3">
      <c r="A5" s="437" t="s">
        <v>812</v>
      </c>
    </row>
    <row r="6" spans="1:4" ht="12" customHeight="1" x14ac:dyDescent="0.3">
      <c r="A6" s="437" t="s">
        <v>813</v>
      </c>
    </row>
    <row r="7" spans="1:4" ht="21" customHeight="1" x14ac:dyDescent="0.3">
      <c r="A7" s="441" t="s">
        <v>814</v>
      </c>
      <c r="B7" s="441" t="s">
        <v>815</v>
      </c>
      <c r="C7" s="442" t="s">
        <v>816</v>
      </c>
      <c r="D7" s="443" t="s">
        <v>817</v>
      </c>
    </row>
    <row r="8" spans="1:4" ht="9.9" customHeight="1" x14ac:dyDescent="0.3">
      <c r="A8" s="444">
        <v>100001</v>
      </c>
      <c r="B8" s="445" t="s">
        <v>818</v>
      </c>
      <c r="C8" s="446"/>
      <c r="D8" s="447"/>
    </row>
    <row r="9" spans="1:4" ht="21" customHeight="1" x14ac:dyDescent="0.3">
      <c r="A9" s="448">
        <v>40001</v>
      </c>
      <c r="B9" s="449" t="s">
        <v>819</v>
      </c>
      <c r="C9" s="450" t="s">
        <v>820</v>
      </c>
      <c r="D9" s="451">
        <v>0.6</v>
      </c>
    </row>
    <row r="10" spans="1:4" ht="9.9" customHeight="1" x14ac:dyDescent="0.3">
      <c r="A10" s="448">
        <v>40003</v>
      </c>
      <c r="B10" s="449" t="s">
        <v>821</v>
      </c>
      <c r="C10" s="450" t="s">
        <v>822</v>
      </c>
      <c r="D10" s="451">
        <v>45.04</v>
      </c>
    </row>
    <row r="11" spans="1:4" ht="9.9" customHeight="1" x14ac:dyDescent="0.3">
      <c r="A11" s="448">
        <v>40004</v>
      </c>
      <c r="B11" s="449" t="s">
        <v>823</v>
      </c>
      <c r="C11" s="450" t="s">
        <v>822</v>
      </c>
      <c r="D11" s="451">
        <v>112.61</v>
      </c>
    </row>
    <row r="12" spans="1:4" ht="9.9" customHeight="1" x14ac:dyDescent="0.3">
      <c r="A12" s="448">
        <v>40005</v>
      </c>
      <c r="B12" s="449" t="s">
        <v>824</v>
      </c>
      <c r="C12" s="450" t="s">
        <v>825</v>
      </c>
      <c r="D12" s="451">
        <v>2.87</v>
      </c>
    </row>
    <row r="13" spans="1:4" ht="9.9" customHeight="1" x14ac:dyDescent="0.3">
      <c r="A13" s="448">
        <v>40006</v>
      </c>
      <c r="B13" s="449" t="s">
        <v>826</v>
      </c>
      <c r="C13" s="450" t="s">
        <v>827</v>
      </c>
      <c r="D13" s="451">
        <v>2.56</v>
      </c>
    </row>
    <row r="14" spans="1:4" ht="9.9" customHeight="1" x14ac:dyDescent="0.3">
      <c r="A14" s="448">
        <v>40010</v>
      </c>
      <c r="B14" s="449" t="s">
        <v>828</v>
      </c>
      <c r="C14" s="450" t="s">
        <v>825</v>
      </c>
      <c r="D14" s="451">
        <v>3.3</v>
      </c>
    </row>
    <row r="15" spans="1:4" ht="9.9" customHeight="1" x14ac:dyDescent="0.3">
      <c r="A15" s="448">
        <v>40011</v>
      </c>
      <c r="B15" s="449" t="s">
        <v>829</v>
      </c>
      <c r="C15" s="450" t="s">
        <v>825</v>
      </c>
      <c r="D15" s="451">
        <v>7.62</v>
      </c>
    </row>
    <row r="16" spans="1:4" ht="9.9" customHeight="1" x14ac:dyDescent="0.3">
      <c r="A16" s="448">
        <v>40012</v>
      </c>
      <c r="B16" s="449" t="s">
        <v>830</v>
      </c>
      <c r="C16" s="450" t="s">
        <v>825</v>
      </c>
      <c r="D16" s="451">
        <v>38.6</v>
      </c>
    </row>
    <row r="17" spans="1:4" ht="21" customHeight="1" x14ac:dyDescent="0.3">
      <c r="A17" s="448">
        <v>40015</v>
      </c>
      <c r="B17" s="449" t="s">
        <v>831</v>
      </c>
      <c r="C17" s="450" t="s">
        <v>825</v>
      </c>
      <c r="D17" s="451">
        <v>8</v>
      </c>
    </row>
    <row r="18" spans="1:4" ht="21" customHeight="1" x14ac:dyDescent="0.3">
      <c r="A18" s="448">
        <v>40016</v>
      </c>
      <c r="B18" s="449" t="s">
        <v>832</v>
      </c>
      <c r="C18" s="450" t="s">
        <v>825</v>
      </c>
      <c r="D18" s="451">
        <v>9.26</v>
      </c>
    </row>
    <row r="19" spans="1:4" ht="21" customHeight="1" x14ac:dyDescent="0.3">
      <c r="A19" s="448">
        <v>40017</v>
      </c>
      <c r="B19" s="449" t="s">
        <v>833</v>
      </c>
      <c r="C19" s="450" t="s">
        <v>825</v>
      </c>
      <c r="D19" s="451">
        <v>9.81</v>
      </c>
    </row>
    <row r="20" spans="1:4" ht="21" customHeight="1" x14ac:dyDescent="0.3">
      <c r="A20" s="448">
        <v>40018</v>
      </c>
      <c r="B20" s="449" t="s">
        <v>834</v>
      </c>
      <c r="C20" s="450" t="s">
        <v>825</v>
      </c>
      <c r="D20" s="451">
        <v>11.02</v>
      </c>
    </row>
    <row r="21" spans="1:4" ht="21" customHeight="1" x14ac:dyDescent="0.3">
      <c r="A21" s="448">
        <v>40019</v>
      </c>
      <c r="B21" s="449" t="s">
        <v>835</v>
      </c>
      <c r="C21" s="450" t="s">
        <v>825</v>
      </c>
      <c r="D21" s="451">
        <v>11.66</v>
      </c>
    </row>
    <row r="22" spans="1:4" ht="21" customHeight="1" x14ac:dyDescent="0.3">
      <c r="A22" s="448">
        <v>40020</v>
      </c>
      <c r="B22" s="452" t="s">
        <v>836</v>
      </c>
      <c r="C22" s="450" t="s">
        <v>825</v>
      </c>
      <c r="D22" s="451">
        <v>12.24</v>
      </c>
    </row>
    <row r="23" spans="1:4" ht="21" customHeight="1" x14ac:dyDescent="0.3">
      <c r="A23" s="448">
        <v>40021</v>
      </c>
      <c r="B23" s="452" t="s">
        <v>837</v>
      </c>
      <c r="C23" s="450" t="s">
        <v>825</v>
      </c>
      <c r="D23" s="451">
        <v>13.27</v>
      </c>
    </row>
    <row r="24" spans="1:4" ht="21" customHeight="1" x14ac:dyDescent="0.3">
      <c r="A24" s="448">
        <v>40022</v>
      </c>
      <c r="B24" s="452" t="s">
        <v>838</v>
      </c>
      <c r="C24" s="450" t="s">
        <v>825</v>
      </c>
      <c r="D24" s="451">
        <v>13.7</v>
      </c>
    </row>
    <row r="25" spans="1:4" ht="21" customHeight="1" x14ac:dyDescent="0.3">
      <c r="A25" s="448">
        <v>40023</v>
      </c>
      <c r="B25" s="452" t="s">
        <v>839</v>
      </c>
      <c r="C25" s="450" t="s">
        <v>825</v>
      </c>
      <c r="D25" s="451">
        <v>14.06</v>
      </c>
    </row>
    <row r="26" spans="1:4" ht="21" customHeight="1" x14ac:dyDescent="0.3">
      <c r="A26" s="448">
        <v>40024</v>
      </c>
      <c r="B26" s="452" t="s">
        <v>840</v>
      </c>
      <c r="C26" s="450" t="s">
        <v>825</v>
      </c>
      <c r="D26" s="451">
        <v>15.24</v>
      </c>
    </row>
    <row r="27" spans="1:4" ht="21" customHeight="1" x14ac:dyDescent="0.3">
      <c r="A27" s="448">
        <v>40025</v>
      </c>
      <c r="B27" s="452" t="s">
        <v>841</v>
      </c>
      <c r="C27" s="450" t="s">
        <v>825</v>
      </c>
      <c r="D27" s="451">
        <v>17.489999999999998</v>
      </c>
    </row>
    <row r="28" spans="1:4" ht="21" customHeight="1" x14ac:dyDescent="0.3">
      <c r="A28" s="448">
        <v>40026</v>
      </c>
      <c r="B28" s="452" t="s">
        <v>842</v>
      </c>
      <c r="C28" s="450" t="s">
        <v>825</v>
      </c>
      <c r="D28" s="451">
        <v>24.45</v>
      </c>
    </row>
    <row r="29" spans="1:4" ht="21" customHeight="1" x14ac:dyDescent="0.3">
      <c r="A29" s="448">
        <v>40027</v>
      </c>
      <c r="B29" s="449" t="s">
        <v>843</v>
      </c>
      <c r="C29" s="450" t="s">
        <v>825</v>
      </c>
      <c r="D29" s="451">
        <v>33.44</v>
      </c>
    </row>
    <row r="30" spans="1:4" ht="21" customHeight="1" x14ac:dyDescent="0.3">
      <c r="A30" s="448">
        <v>40030</v>
      </c>
      <c r="B30" s="449" t="s">
        <v>844</v>
      </c>
      <c r="C30" s="450" t="s">
        <v>825</v>
      </c>
      <c r="D30" s="451">
        <v>10.96</v>
      </c>
    </row>
    <row r="31" spans="1:4" ht="21" customHeight="1" x14ac:dyDescent="0.3">
      <c r="A31" s="448">
        <v>40031</v>
      </c>
      <c r="B31" s="449" t="s">
        <v>845</v>
      </c>
      <c r="C31" s="450" t="s">
        <v>825</v>
      </c>
      <c r="D31" s="451">
        <v>12.1</v>
      </c>
    </row>
    <row r="32" spans="1:4" ht="21" customHeight="1" x14ac:dyDescent="0.3">
      <c r="A32" s="448">
        <v>40032</v>
      </c>
      <c r="B32" s="449" t="s">
        <v>846</v>
      </c>
      <c r="C32" s="450" t="s">
        <v>825</v>
      </c>
      <c r="D32" s="451">
        <v>12.63</v>
      </c>
    </row>
    <row r="33" spans="1:4" ht="21" customHeight="1" x14ac:dyDescent="0.3">
      <c r="A33" s="448">
        <v>40033</v>
      </c>
      <c r="B33" s="449" t="s">
        <v>847</v>
      </c>
      <c r="C33" s="450" t="s">
        <v>825</v>
      </c>
      <c r="D33" s="451">
        <v>14.3</v>
      </c>
    </row>
    <row r="34" spans="1:4" ht="21" customHeight="1" x14ac:dyDescent="0.3">
      <c r="A34" s="448">
        <v>40034</v>
      </c>
      <c r="B34" s="449" t="s">
        <v>848</v>
      </c>
      <c r="C34" s="450" t="s">
        <v>825</v>
      </c>
      <c r="D34" s="451">
        <v>15.08</v>
      </c>
    </row>
    <row r="35" spans="1:4" ht="21" customHeight="1" x14ac:dyDescent="0.3">
      <c r="A35" s="448">
        <v>40035</v>
      </c>
      <c r="B35" s="452" t="s">
        <v>849</v>
      </c>
      <c r="C35" s="450" t="s">
        <v>825</v>
      </c>
      <c r="D35" s="451">
        <v>15.79</v>
      </c>
    </row>
    <row r="36" spans="1:4" ht="21" customHeight="1" x14ac:dyDescent="0.3">
      <c r="A36" s="448">
        <v>40036</v>
      </c>
      <c r="B36" s="452" t="s">
        <v>850</v>
      </c>
      <c r="C36" s="450" t="s">
        <v>825</v>
      </c>
      <c r="D36" s="451">
        <v>17.170000000000002</v>
      </c>
    </row>
    <row r="37" spans="1:4" ht="21" customHeight="1" x14ac:dyDescent="0.3">
      <c r="A37" s="448">
        <v>40037</v>
      </c>
      <c r="B37" s="452" t="s">
        <v>851</v>
      </c>
      <c r="C37" s="450" t="s">
        <v>825</v>
      </c>
      <c r="D37" s="451">
        <v>17.71</v>
      </c>
    </row>
    <row r="38" spans="1:4" ht="21" customHeight="1" x14ac:dyDescent="0.3">
      <c r="A38" s="448">
        <v>40038</v>
      </c>
      <c r="B38" s="452" t="s">
        <v>852</v>
      </c>
      <c r="C38" s="450" t="s">
        <v>825</v>
      </c>
      <c r="D38" s="451">
        <v>18.07</v>
      </c>
    </row>
    <row r="39" spans="1:4" ht="21" customHeight="1" x14ac:dyDescent="0.3">
      <c r="A39" s="448">
        <v>40039</v>
      </c>
      <c r="B39" s="452" t="s">
        <v>853</v>
      </c>
      <c r="C39" s="450" t="s">
        <v>825</v>
      </c>
      <c r="D39" s="451">
        <v>19.79</v>
      </c>
    </row>
    <row r="40" spans="1:4" ht="21" customHeight="1" x14ac:dyDescent="0.3">
      <c r="A40" s="448">
        <v>40040</v>
      </c>
      <c r="B40" s="452" t="s">
        <v>854</v>
      </c>
      <c r="C40" s="450" t="s">
        <v>825</v>
      </c>
      <c r="D40" s="451">
        <v>22.55</v>
      </c>
    </row>
    <row r="41" spans="1:4" ht="12" customHeight="1" x14ac:dyDescent="0.3">
      <c r="A41" s="437" t="s">
        <v>855</v>
      </c>
    </row>
    <row r="42" spans="1:4" ht="21" customHeight="1" x14ac:dyDescent="0.3">
      <c r="A42" s="441" t="s">
        <v>814</v>
      </c>
      <c r="B42" s="441" t="s">
        <v>815</v>
      </c>
      <c r="C42" s="442" t="s">
        <v>816</v>
      </c>
      <c r="D42" s="443" t="s">
        <v>817</v>
      </c>
    </row>
    <row r="43" spans="1:4" ht="21" customHeight="1" x14ac:dyDescent="0.3">
      <c r="A43" s="448">
        <v>40041</v>
      </c>
      <c r="B43" s="452" t="s">
        <v>856</v>
      </c>
      <c r="C43" s="450" t="s">
        <v>825</v>
      </c>
      <c r="D43" s="451">
        <v>30.12</v>
      </c>
    </row>
    <row r="44" spans="1:4" ht="21" customHeight="1" x14ac:dyDescent="0.3">
      <c r="A44" s="448">
        <v>40042</v>
      </c>
      <c r="B44" s="449" t="s">
        <v>857</v>
      </c>
      <c r="C44" s="450" t="s">
        <v>825</v>
      </c>
      <c r="D44" s="451">
        <v>42.1</v>
      </c>
    </row>
    <row r="45" spans="1:4" ht="21" customHeight="1" x14ac:dyDescent="0.3">
      <c r="A45" s="448">
        <v>40045</v>
      </c>
      <c r="B45" s="449" t="s">
        <v>858</v>
      </c>
      <c r="C45" s="450" t="s">
        <v>825</v>
      </c>
      <c r="D45" s="451">
        <v>12.84</v>
      </c>
    </row>
    <row r="46" spans="1:4" ht="21" customHeight="1" x14ac:dyDescent="0.3">
      <c r="A46" s="448">
        <v>40046</v>
      </c>
      <c r="B46" s="449" t="s">
        <v>859</v>
      </c>
      <c r="C46" s="450" t="s">
        <v>825</v>
      </c>
      <c r="D46" s="451">
        <v>13.68</v>
      </c>
    </row>
    <row r="47" spans="1:4" ht="21" customHeight="1" x14ac:dyDescent="0.3">
      <c r="A47" s="448">
        <v>40047</v>
      </c>
      <c r="B47" s="449" t="s">
        <v>860</v>
      </c>
      <c r="C47" s="450" t="s">
        <v>825</v>
      </c>
      <c r="D47" s="451">
        <v>14.62</v>
      </c>
    </row>
    <row r="48" spans="1:4" ht="21" customHeight="1" x14ac:dyDescent="0.3">
      <c r="A48" s="448">
        <v>40048</v>
      </c>
      <c r="B48" s="449" t="s">
        <v>861</v>
      </c>
      <c r="C48" s="450" t="s">
        <v>825</v>
      </c>
      <c r="D48" s="451">
        <v>15.4</v>
      </c>
    </row>
    <row r="49" spans="1:4" ht="21" customHeight="1" x14ac:dyDescent="0.3">
      <c r="A49" s="448">
        <v>40049</v>
      </c>
      <c r="B49" s="449" t="s">
        <v>862</v>
      </c>
      <c r="C49" s="450" t="s">
        <v>825</v>
      </c>
      <c r="D49" s="451">
        <v>16.41</v>
      </c>
    </row>
    <row r="50" spans="1:4" ht="21" customHeight="1" x14ac:dyDescent="0.3">
      <c r="A50" s="448">
        <v>40050</v>
      </c>
      <c r="B50" s="449" t="s">
        <v>863</v>
      </c>
      <c r="C50" s="450" t="s">
        <v>825</v>
      </c>
      <c r="D50" s="451">
        <v>17.02</v>
      </c>
    </row>
    <row r="51" spans="1:4" ht="21" customHeight="1" x14ac:dyDescent="0.3">
      <c r="A51" s="448">
        <v>40051</v>
      </c>
      <c r="B51" s="449" t="s">
        <v>864</v>
      </c>
      <c r="C51" s="450" t="s">
        <v>825</v>
      </c>
      <c r="D51" s="451">
        <v>17.940000000000001</v>
      </c>
    </row>
    <row r="52" spans="1:4" ht="21" customHeight="1" x14ac:dyDescent="0.3">
      <c r="A52" s="448">
        <v>40052</v>
      </c>
      <c r="B52" s="449" t="s">
        <v>865</v>
      </c>
      <c r="C52" s="450" t="s">
        <v>825</v>
      </c>
      <c r="D52" s="451">
        <v>18.39</v>
      </c>
    </row>
    <row r="53" spans="1:4" ht="21" customHeight="1" x14ac:dyDescent="0.3">
      <c r="A53" s="448">
        <v>40053</v>
      </c>
      <c r="B53" s="449" t="s">
        <v>866</v>
      </c>
      <c r="C53" s="450" t="s">
        <v>825</v>
      </c>
      <c r="D53" s="451">
        <v>18.760000000000002</v>
      </c>
    </row>
    <row r="54" spans="1:4" ht="21" customHeight="1" x14ac:dyDescent="0.3">
      <c r="A54" s="448">
        <v>40054</v>
      </c>
      <c r="B54" s="449" t="s">
        <v>867</v>
      </c>
      <c r="C54" s="450" t="s">
        <v>825</v>
      </c>
      <c r="D54" s="451">
        <v>19.89</v>
      </c>
    </row>
    <row r="55" spans="1:4" ht="21" customHeight="1" x14ac:dyDescent="0.3">
      <c r="A55" s="448">
        <v>40055</v>
      </c>
      <c r="B55" s="449" t="s">
        <v>868</v>
      </c>
      <c r="C55" s="450" t="s">
        <v>825</v>
      </c>
      <c r="D55" s="451">
        <v>22.05</v>
      </c>
    </row>
    <row r="56" spans="1:4" ht="21" customHeight="1" x14ac:dyDescent="0.3">
      <c r="A56" s="448">
        <v>40056</v>
      </c>
      <c r="B56" s="449" t="s">
        <v>869</v>
      </c>
      <c r="C56" s="450" t="s">
        <v>825</v>
      </c>
      <c r="D56" s="451">
        <v>28.73</v>
      </c>
    </row>
    <row r="57" spans="1:4" ht="21" customHeight="1" x14ac:dyDescent="0.3">
      <c r="A57" s="448">
        <v>40057</v>
      </c>
      <c r="B57" s="449" t="s">
        <v>870</v>
      </c>
      <c r="C57" s="450" t="s">
        <v>825</v>
      </c>
      <c r="D57" s="451">
        <v>37.72</v>
      </c>
    </row>
    <row r="58" spans="1:4" ht="21" customHeight="1" x14ac:dyDescent="0.3">
      <c r="A58" s="448">
        <v>40060</v>
      </c>
      <c r="B58" s="449" t="s">
        <v>871</v>
      </c>
      <c r="C58" s="450" t="s">
        <v>825</v>
      </c>
      <c r="D58" s="451">
        <v>20.2</v>
      </c>
    </row>
    <row r="59" spans="1:4" ht="21" customHeight="1" x14ac:dyDescent="0.3">
      <c r="A59" s="448">
        <v>40061</v>
      </c>
      <c r="B59" s="449" t="s">
        <v>872</v>
      </c>
      <c r="C59" s="450" t="s">
        <v>825</v>
      </c>
      <c r="D59" s="451">
        <v>21.74</v>
      </c>
    </row>
    <row r="60" spans="1:4" ht="21" customHeight="1" x14ac:dyDescent="0.3">
      <c r="A60" s="448">
        <v>40062</v>
      </c>
      <c r="B60" s="449" t="s">
        <v>873</v>
      </c>
      <c r="C60" s="450" t="s">
        <v>825</v>
      </c>
      <c r="D60" s="451">
        <v>22.4</v>
      </c>
    </row>
    <row r="61" spans="1:4" ht="21" customHeight="1" x14ac:dyDescent="0.3">
      <c r="A61" s="448">
        <v>40063</v>
      </c>
      <c r="B61" s="449" t="s">
        <v>874</v>
      </c>
      <c r="C61" s="450" t="s">
        <v>825</v>
      </c>
      <c r="D61" s="451">
        <v>23.87</v>
      </c>
    </row>
    <row r="62" spans="1:4" ht="21" customHeight="1" x14ac:dyDescent="0.3">
      <c r="A62" s="448">
        <v>40064</v>
      </c>
      <c r="B62" s="449" t="s">
        <v>875</v>
      </c>
      <c r="C62" s="450" t="s">
        <v>825</v>
      </c>
      <c r="D62" s="451">
        <v>24.63</v>
      </c>
    </row>
    <row r="63" spans="1:4" ht="21" customHeight="1" x14ac:dyDescent="0.3">
      <c r="A63" s="448">
        <v>40065</v>
      </c>
      <c r="B63" s="449" t="s">
        <v>876</v>
      </c>
      <c r="C63" s="450" t="s">
        <v>825</v>
      </c>
      <c r="D63" s="451">
        <v>25.88</v>
      </c>
    </row>
    <row r="64" spans="1:4" ht="21" customHeight="1" x14ac:dyDescent="0.3">
      <c r="A64" s="448">
        <v>40066</v>
      </c>
      <c r="B64" s="449" t="s">
        <v>877</v>
      </c>
      <c r="C64" s="450" t="s">
        <v>825</v>
      </c>
      <c r="D64" s="451">
        <v>26.5</v>
      </c>
    </row>
    <row r="65" spans="1:4" ht="21" customHeight="1" x14ac:dyDescent="0.3">
      <c r="A65" s="448">
        <v>40067</v>
      </c>
      <c r="B65" s="449" t="s">
        <v>878</v>
      </c>
      <c r="C65" s="450" t="s">
        <v>825</v>
      </c>
      <c r="D65" s="451">
        <v>27.11</v>
      </c>
    </row>
    <row r="66" spans="1:4" ht="21" customHeight="1" x14ac:dyDescent="0.3">
      <c r="A66" s="448">
        <v>40068</v>
      </c>
      <c r="B66" s="449" t="s">
        <v>879</v>
      </c>
      <c r="C66" s="450" t="s">
        <v>825</v>
      </c>
      <c r="D66" s="451">
        <v>28.03</v>
      </c>
    </row>
    <row r="67" spans="1:4" ht="21" customHeight="1" x14ac:dyDescent="0.3">
      <c r="A67" s="448">
        <v>40069</v>
      </c>
      <c r="B67" s="449" t="s">
        <v>880</v>
      </c>
      <c r="C67" s="450" t="s">
        <v>825</v>
      </c>
      <c r="D67" s="451">
        <v>28.99</v>
      </c>
    </row>
    <row r="68" spans="1:4" ht="21" customHeight="1" x14ac:dyDescent="0.3">
      <c r="A68" s="448">
        <v>40070</v>
      </c>
      <c r="B68" s="449" t="s">
        <v>881</v>
      </c>
      <c r="C68" s="450" t="s">
        <v>825</v>
      </c>
      <c r="D68" s="451">
        <v>31.57</v>
      </c>
    </row>
    <row r="69" spans="1:4" ht="21" customHeight="1" x14ac:dyDescent="0.3">
      <c r="A69" s="448">
        <v>40071</v>
      </c>
      <c r="B69" s="449" t="s">
        <v>882</v>
      </c>
      <c r="C69" s="450" t="s">
        <v>825</v>
      </c>
      <c r="D69" s="451">
        <v>39.96</v>
      </c>
    </row>
    <row r="70" spans="1:4" ht="21" customHeight="1" x14ac:dyDescent="0.3">
      <c r="A70" s="448">
        <v>40072</v>
      </c>
      <c r="B70" s="449" t="s">
        <v>883</v>
      </c>
      <c r="C70" s="450" t="s">
        <v>825</v>
      </c>
      <c r="D70" s="451">
        <v>50.48</v>
      </c>
    </row>
    <row r="71" spans="1:4" ht="9.9" customHeight="1" x14ac:dyDescent="0.3">
      <c r="A71" s="448">
        <v>40075</v>
      </c>
      <c r="B71" s="449" t="s">
        <v>884</v>
      </c>
      <c r="C71" s="450" t="s">
        <v>825</v>
      </c>
      <c r="D71" s="451">
        <v>53.66</v>
      </c>
    </row>
    <row r="72" spans="1:4" ht="9.9" customHeight="1" x14ac:dyDescent="0.3">
      <c r="A72" s="448">
        <v>40076</v>
      </c>
      <c r="B72" s="449" t="s">
        <v>885</v>
      </c>
      <c r="C72" s="450" t="s">
        <v>825</v>
      </c>
      <c r="D72" s="451">
        <v>54.78</v>
      </c>
    </row>
    <row r="73" spans="1:4" ht="9.9" customHeight="1" x14ac:dyDescent="0.3">
      <c r="A73" s="448">
        <v>40077</v>
      </c>
      <c r="B73" s="449" t="s">
        <v>886</v>
      </c>
      <c r="C73" s="450" t="s">
        <v>825</v>
      </c>
      <c r="D73" s="451">
        <v>57.05</v>
      </c>
    </row>
    <row r="74" spans="1:4" ht="9.9" customHeight="1" x14ac:dyDescent="0.3">
      <c r="A74" s="448">
        <v>40078</v>
      </c>
      <c r="B74" s="449" t="s">
        <v>887</v>
      </c>
      <c r="C74" s="450" t="s">
        <v>825</v>
      </c>
      <c r="D74" s="451">
        <v>57.9</v>
      </c>
    </row>
    <row r="75" spans="1:4" ht="9.9" customHeight="1" x14ac:dyDescent="0.3">
      <c r="A75" s="448">
        <v>40079</v>
      </c>
      <c r="B75" s="449" t="s">
        <v>888</v>
      </c>
      <c r="C75" s="450" t="s">
        <v>825</v>
      </c>
      <c r="D75" s="451">
        <v>58.74</v>
      </c>
    </row>
    <row r="76" spans="1:4" ht="9.9" customHeight="1" x14ac:dyDescent="0.3">
      <c r="A76" s="448">
        <v>40080</v>
      </c>
      <c r="B76" s="449" t="s">
        <v>889</v>
      </c>
      <c r="C76" s="450" t="s">
        <v>825</v>
      </c>
      <c r="D76" s="451">
        <v>59.45</v>
      </c>
    </row>
    <row r="77" spans="1:4" ht="9.9" customHeight="1" x14ac:dyDescent="0.3">
      <c r="A77" s="448">
        <v>40081</v>
      </c>
      <c r="B77" s="449" t="s">
        <v>890</v>
      </c>
      <c r="C77" s="450" t="s">
        <v>825</v>
      </c>
      <c r="D77" s="451">
        <v>60.17</v>
      </c>
    </row>
    <row r="78" spans="1:4" ht="12" customHeight="1" x14ac:dyDescent="0.3">
      <c r="A78" s="437" t="s">
        <v>891</v>
      </c>
    </row>
    <row r="79" spans="1:4" ht="21" customHeight="1" x14ac:dyDescent="0.3">
      <c r="A79" s="441" t="s">
        <v>814</v>
      </c>
      <c r="B79" s="441" t="s">
        <v>815</v>
      </c>
      <c r="C79" s="442" t="s">
        <v>816</v>
      </c>
      <c r="D79" s="443" t="s">
        <v>817</v>
      </c>
    </row>
    <row r="80" spans="1:4" ht="9.9" customHeight="1" x14ac:dyDescent="0.3">
      <c r="A80" s="448">
        <v>40082</v>
      </c>
      <c r="B80" s="449" t="s">
        <v>892</v>
      </c>
      <c r="C80" s="450" t="s">
        <v>825</v>
      </c>
      <c r="D80" s="451">
        <v>60.78</v>
      </c>
    </row>
    <row r="81" spans="1:4" ht="9.9" customHeight="1" x14ac:dyDescent="0.3">
      <c r="A81" s="448">
        <v>40083</v>
      </c>
      <c r="B81" s="449" t="s">
        <v>893</v>
      </c>
      <c r="C81" s="450" t="s">
        <v>825</v>
      </c>
      <c r="D81" s="451">
        <v>62.85</v>
      </c>
    </row>
    <row r="82" spans="1:4" ht="9.9" customHeight="1" x14ac:dyDescent="0.3">
      <c r="A82" s="448">
        <v>40084</v>
      </c>
      <c r="B82" s="449" t="s">
        <v>894</v>
      </c>
      <c r="C82" s="450" t="s">
        <v>825</v>
      </c>
      <c r="D82" s="451">
        <v>63.49</v>
      </c>
    </row>
    <row r="83" spans="1:4" ht="21" customHeight="1" x14ac:dyDescent="0.3">
      <c r="A83" s="448">
        <v>40085</v>
      </c>
      <c r="B83" s="449" t="s">
        <v>895</v>
      </c>
      <c r="C83" s="450" t="s">
        <v>825</v>
      </c>
      <c r="D83" s="451">
        <v>23.14</v>
      </c>
    </row>
    <row r="84" spans="1:4" ht="21" customHeight="1" x14ac:dyDescent="0.3">
      <c r="A84" s="448">
        <v>40086</v>
      </c>
      <c r="B84" s="449" t="s">
        <v>896</v>
      </c>
      <c r="C84" s="450" t="s">
        <v>825</v>
      </c>
      <c r="D84" s="451">
        <v>24.14</v>
      </c>
    </row>
    <row r="85" spans="1:4" ht="21" customHeight="1" x14ac:dyDescent="0.3">
      <c r="A85" s="448">
        <v>40087</v>
      </c>
      <c r="B85" s="449" t="s">
        <v>897</v>
      </c>
      <c r="C85" s="450" t="s">
        <v>825</v>
      </c>
      <c r="D85" s="451">
        <v>24.6</v>
      </c>
    </row>
    <row r="86" spans="1:4" ht="21" customHeight="1" x14ac:dyDescent="0.3">
      <c r="A86" s="448">
        <v>40088</v>
      </c>
      <c r="B86" s="449" t="s">
        <v>898</v>
      </c>
      <c r="C86" s="450" t="s">
        <v>825</v>
      </c>
      <c r="D86" s="451">
        <v>25.32</v>
      </c>
    </row>
    <row r="87" spans="1:4" ht="21" customHeight="1" x14ac:dyDescent="0.3">
      <c r="A87" s="448">
        <v>40089</v>
      </c>
      <c r="B87" s="452" t="s">
        <v>899</v>
      </c>
      <c r="C87" s="450" t="s">
        <v>825</v>
      </c>
      <c r="D87" s="451">
        <v>27.42</v>
      </c>
    </row>
    <row r="88" spans="1:4" ht="9.9" customHeight="1" x14ac:dyDescent="0.3">
      <c r="A88" s="448">
        <v>40090</v>
      </c>
      <c r="B88" s="449" t="s">
        <v>900</v>
      </c>
      <c r="C88" s="450" t="s">
        <v>825</v>
      </c>
      <c r="D88" s="451">
        <v>2.19</v>
      </c>
    </row>
    <row r="89" spans="1:4" ht="9.9" customHeight="1" x14ac:dyDescent="0.3">
      <c r="A89" s="448">
        <v>40091</v>
      </c>
      <c r="B89" s="449" t="s">
        <v>901</v>
      </c>
      <c r="C89" s="450" t="s">
        <v>825</v>
      </c>
      <c r="D89" s="451">
        <v>3.32</v>
      </c>
    </row>
    <row r="90" spans="1:4" ht="9.9" customHeight="1" x14ac:dyDescent="0.3">
      <c r="A90" s="448">
        <v>40092</v>
      </c>
      <c r="B90" s="449" t="s">
        <v>902</v>
      </c>
      <c r="C90" s="450" t="s">
        <v>825</v>
      </c>
      <c r="D90" s="451">
        <v>44.95</v>
      </c>
    </row>
    <row r="91" spans="1:4" ht="9.9" customHeight="1" x14ac:dyDescent="0.3">
      <c r="A91" s="448">
        <v>40094</v>
      </c>
      <c r="B91" s="449" t="s">
        <v>903</v>
      </c>
      <c r="C91" s="450" t="s">
        <v>827</v>
      </c>
      <c r="D91" s="451">
        <v>5.13</v>
      </c>
    </row>
    <row r="92" spans="1:4" ht="9.9" customHeight="1" x14ac:dyDescent="0.3">
      <c r="A92" s="448">
        <v>40097</v>
      </c>
      <c r="B92" s="449" t="s">
        <v>904</v>
      </c>
      <c r="C92" s="450" t="s">
        <v>827</v>
      </c>
      <c r="D92" s="451">
        <v>7.77</v>
      </c>
    </row>
    <row r="93" spans="1:4" ht="9.9" customHeight="1" x14ac:dyDescent="0.3">
      <c r="A93" s="448">
        <v>40098</v>
      </c>
      <c r="B93" s="449" t="s">
        <v>905</v>
      </c>
      <c r="C93" s="450" t="s">
        <v>827</v>
      </c>
      <c r="D93" s="451">
        <v>2.85</v>
      </c>
    </row>
    <row r="94" spans="1:4" ht="9.9" customHeight="1" x14ac:dyDescent="0.3">
      <c r="A94" s="448">
        <v>40099</v>
      </c>
      <c r="B94" s="449" t="s">
        <v>906</v>
      </c>
      <c r="C94" s="450" t="s">
        <v>827</v>
      </c>
      <c r="D94" s="451">
        <v>3.44</v>
      </c>
    </row>
    <row r="95" spans="1:4" ht="9.9" customHeight="1" x14ac:dyDescent="0.3">
      <c r="A95" s="448">
        <v>40100</v>
      </c>
      <c r="B95" s="449" t="s">
        <v>907</v>
      </c>
      <c r="C95" s="450" t="s">
        <v>825</v>
      </c>
      <c r="D95" s="451">
        <v>5.1100000000000003</v>
      </c>
    </row>
    <row r="96" spans="1:4" ht="9.9" customHeight="1" x14ac:dyDescent="0.3">
      <c r="A96" s="448">
        <v>40101</v>
      </c>
      <c r="B96" s="449" t="s">
        <v>908</v>
      </c>
      <c r="C96" s="450" t="s">
        <v>825</v>
      </c>
      <c r="D96" s="451">
        <v>5.72</v>
      </c>
    </row>
    <row r="97" spans="1:4" ht="9.9" customHeight="1" x14ac:dyDescent="0.3">
      <c r="A97" s="448">
        <v>40102</v>
      </c>
      <c r="B97" s="449" t="s">
        <v>909</v>
      </c>
      <c r="C97" s="450" t="s">
        <v>825</v>
      </c>
      <c r="D97" s="451">
        <v>7.29</v>
      </c>
    </row>
    <row r="98" spans="1:4" ht="9.9" customHeight="1" x14ac:dyDescent="0.3">
      <c r="A98" s="448">
        <v>40120</v>
      </c>
      <c r="B98" s="449" t="s">
        <v>910</v>
      </c>
      <c r="C98" s="450" t="s">
        <v>820</v>
      </c>
      <c r="D98" s="451">
        <v>0.43</v>
      </c>
    </row>
    <row r="99" spans="1:4" ht="9.9" customHeight="1" x14ac:dyDescent="0.3">
      <c r="A99" s="448">
        <v>40130</v>
      </c>
      <c r="B99" s="449" t="s">
        <v>911</v>
      </c>
      <c r="C99" s="450" t="s">
        <v>820</v>
      </c>
      <c r="D99" s="451">
        <v>0.45</v>
      </c>
    </row>
    <row r="100" spans="1:4" ht="9.9" customHeight="1" x14ac:dyDescent="0.3">
      <c r="A100" s="448">
        <v>40131</v>
      </c>
      <c r="B100" s="449" t="s">
        <v>912</v>
      </c>
      <c r="C100" s="450" t="s">
        <v>825</v>
      </c>
      <c r="D100" s="451">
        <v>7.59</v>
      </c>
    </row>
    <row r="101" spans="1:4" ht="9.9" customHeight="1" x14ac:dyDescent="0.3">
      <c r="A101" s="448">
        <v>40140</v>
      </c>
      <c r="B101" s="449" t="s">
        <v>913</v>
      </c>
      <c r="C101" s="450" t="s">
        <v>825</v>
      </c>
      <c r="D101" s="451">
        <v>108.62</v>
      </c>
    </row>
    <row r="102" spans="1:4" ht="9.9" customHeight="1" x14ac:dyDescent="0.3">
      <c r="A102" s="448">
        <v>40145</v>
      </c>
      <c r="B102" s="449" t="s">
        <v>914</v>
      </c>
      <c r="C102" s="450" t="s">
        <v>825</v>
      </c>
      <c r="D102" s="451">
        <v>2.12</v>
      </c>
    </row>
    <row r="103" spans="1:4" ht="9.9" customHeight="1" x14ac:dyDescent="0.3">
      <c r="A103" s="444">
        <v>100002</v>
      </c>
      <c r="B103" s="445" t="s">
        <v>915</v>
      </c>
      <c r="C103" s="446"/>
      <c r="D103" s="447"/>
    </row>
    <row r="104" spans="1:4" ht="9.9" customHeight="1" x14ac:dyDescent="0.3">
      <c r="A104" s="448">
        <v>40305</v>
      </c>
      <c r="B104" s="449" t="s">
        <v>916</v>
      </c>
      <c r="C104" s="450" t="s">
        <v>820</v>
      </c>
      <c r="D104" s="451">
        <v>0.43</v>
      </c>
    </row>
    <row r="105" spans="1:4" ht="9.9" customHeight="1" x14ac:dyDescent="0.3">
      <c r="A105" s="448">
        <v>40310</v>
      </c>
      <c r="B105" s="449" t="s">
        <v>917</v>
      </c>
      <c r="C105" s="450" t="s">
        <v>820</v>
      </c>
      <c r="D105" s="451">
        <v>2.94</v>
      </c>
    </row>
    <row r="106" spans="1:4" ht="9.9" customHeight="1" x14ac:dyDescent="0.3">
      <c r="A106" s="448">
        <v>40315</v>
      </c>
      <c r="B106" s="449" t="s">
        <v>918</v>
      </c>
      <c r="C106" s="450" t="s">
        <v>825</v>
      </c>
      <c r="D106" s="451">
        <v>4.6500000000000004</v>
      </c>
    </row>
    <row r="107" spans="1:4" ht="9.9" customHeight="1" x14ac:dyDescent="0.3">
      <c r="A107" s="448">
        <v>40317</v>
      </c>
      <c r="B107" s="449" t="s">
        <v>919</v>
      </c>
      <c r="C107" s="450" t="s">
        <v>825</v>
      </c>
      <c r="D107" s="451">
        <v>22.56</v>
      </c>
    </row>
    <row r="108" spans="1:4" ht="9.9" customHeight="1" x14ac:dyDescent="0.3">
      <c r="A108" s="448">
        <v>40320</v>
      </c>
      <c r="B108" s="449" t="s">
        <v>920</v>
      </c>
      <c r="C108" s="450" t="s">
        <v>827</v>
      </c>
      <c r="D108" s="451">
        <v>2.83</v>
      </c>
    </row>
    <row r="109" spans="1:4" ht="9.9" customHeight="1" x14ac:dyDescent="0.3">
      <c r="A109" s="448">
        <v>40325</v>
      </c>
      <c r="B109" s="449" t="s">
        <v>921</v>
      </c>
      <c r="C109" s="450" t="s">
        <v>827</v>
      </c>
      <c r="D109" s="451">
        <v>2.83</v>
      </c>
    </row>
    <row r="110" spans="1:4" ht="21" customHeight="1" x14ac:dyDescent="0.3">
      <c r="A110" s="448">
        <v>40335</v>
      </c>
      <c r="B110" s="452" t="s">
        <v>922</v>
      </c>
      <c r="C110" s="450" t="s">
        <v>825</v>
      </c>
      <c r="D110" s="451">
        <v>19.16</v>
      </c>
    </row>
    <row r="111" spans="1:4" ht="21" customHeight="1" x14ac:dyDescent="0.3">
      <c r="A111" s="448">
        <v>40336</v>
      </c>
      <c r="B111" s="452" t="s">
        <v>923</v>
      </c>
      <c r="C111" s="450" t="s">
        <v>825</v>
      </c>
      <c r="D111" s="451">
        <v>21.57</v>
      </c>
    </row>
    <row r="112" spans="1:4" ht="21" customHeight="1" x14ac:dyDescent="0.3">
      <c r="A112" s="448">
        <v>40337</v>
      </c>
      <c r="B112" s="452" t="s">
        <v>924</v>
      </c>
      <c r="C112" s="450" t="s">
        <v>825</v>
      </c>
      <c r="D112" s="451">
        <v>24.07</v>
      </c>
    </row>
    <row r="113" spans="1:4" ht="9.9" customHeight="1" x14ac:dyDescent="0.3">
      <c r="A113" s="448">
        <v>40350</v>
      </c>
      <c r="B113" s="449" t="s">
        <v>925</v>
      </c>
      <c r="C113" s="450" t="s">
        <v>825</v>
      </c>
      <c r="D113" s="451">
        <v>55.09</v>
      </c>
    </row>
    <row r="114" spans="1:4" ht="9.9" customHeight="1" x14ac:dyDescent="0.3">
      <c r="A114" s="448">
        <v>40365</v>
      </c>
      <c r="B114" s="449" t="s">
        <v>926</v>
      </c>
      <c r="C114" s="450" t="s">
        <v>825</v>
      </c>
      <c r="D114" s="451">
        <v>124.14</v>
      </c>
    </row>
    <row r="115" spans="1:4" ht="9.9" customHeight="1" x14ac:dyDescent="0.3">
      <c r="A115" s="448">
        <v>40370</v>
      </c>
      <c r="B115" s="449" t="s">
        <v>927</v>
      </c>
      <c r="C115" s="450" t="s">
        <v>825</v>
      </c>
      <c r="D115" s="451">
        <v>88.73</v>
      </c>
    </row>
    <row r="116" spans="1:4" ht="9.9" customHeight="1" x14ac:dyDescent="0.3">
      <c r="A116" s="448">
        <v>40375</v>
      </c>
      <c r="B116" s="449" t="s">
        <v>928</v>
      </c>
      <c r="C116" s="450" t="s">
        <v>825</v>
      </c>
      <c r="D116" s="451">
        <v>71.87</v>
      </c>
    </row>
    <row r="117" spans="1:4" ht="9.9" customHeight="1" x14ac:dyDescent="0.3">
      <c r="A117" s="448">
        <v>40380</v>
      </c>
      <c r="B117" s="449" t="s">
        <v>929</v>
      </c>
      <c r="C117" s="450" t="s">
        <v>820</v>
      </c>
      <c r="D117" s="451">
        <v>0.47</v>
      </c>
    </row>
    <row r="118" spans="1:4" ht="9.9" customHeight="1" x14ac:dyDescent="0.3">
      <c r="A118" s="448">
        <v>40385</v>
      </c>
      <c r="B118" s="449" t="s">
        <v>930</v>
      </c>
      <c r="C118" s="450" t="s">
        <v>820</v>
      </c>
      <c r="D118" s="451">
        <v>0.38</v>
      </c>
    </row>
    <row r="119" spans="1:4" ht="9.9" customHeight="1" x14ac:dyDescent="0.3">
      <c r="A119" s="448">
        <v>40423</v>
      </c>
      <c r="B119" s="449" t="s">
        <v>931</v>
      </c>
      <c r="C119" s="450" t="s">
        <v>825</v>
      </c>
      <c r="D119" s="451">
        <v>5.35</v>
      </c>
    </row>
    <row r="120" spans="1:4" ht="9.9" customHeight="1" x14ac:dyDescent="0.3">
      <c r="A120" s="448">
        <v>40425</v>
      </c>
      <c r="B120" s="449" t="s">
        <v>932</v>
      </c>
      <c r="C120" s="450" t="s">
        <v>825</v>
      </c>
      <c r="D120" s="451">
        <v>10.16</v>
      </c>
    </row>
    <row r="121" spans="1:4" ht="9.9" customHeight="1" x14ac:dyDescent="0.3">
      <c r="A121" s="448">
        <v>40430</v>
      </c>
      <c r="B121" s="449" t="s">
        <v>933</v>
      </c>
      <c r="C121" s="450" t="s">
        <v>827</v>
      </c>
      <c r="D121" s="451">
        <v>3.2</v>
      </c>
    </row>
    <row r="122" spans="1:4" ht="9.9" customHeight="1" x14ac:dyDescent="0.3">
      <c r="A122" s="448">
        <v>40435</v>
      </c>
      <c r="B122" s="449" t="s">
        <v>934</v>
      </c>
      <c r="C122" s="450" t="s">
        <v>935</v>
      </c>
      <c r="D122" s="451">
        <v>2.74</v>
      </c>
    </row>
    <row r="123" spans="1:4" ht="9.9" customHeight="1" x14ac:dyDescent="0.3">
      <c r="A123" s="448">
        <v>40440</v>
      </c>
      <c r="B123" s="449" t="s">
        <v>936</v>
      </c>
      <c r="C123" s="450" t="s">
        <v>935</v>
      </c>
      <c r="D123" s="451">
        <v>1.53</v>
      </c>
    </row>
    <row r="124" spans="1:4" ht="9.9" customHeight="1" x14ac:dyDescent="0.3">
      <c r="A124" s="448">
        <v>40445</v>
      </c>
      <c r="B124" s="449" t="s">
        <v>937</v>
      </c>
      <c r="C124" s="450" t="s">
        <v>827</v>
      </c>
      <c r="D124" s="451">
        <v>2.0499999999999998</v>
      </c>
    </row>
    <row r="125" spans="1:4" ht="9.9" customHeight="1" x14ac:dyDescent="0.3">
      <c r="A125" s="448">
        <v>40449</v>
      </c>
      <c r="B125" s="449" t="s">
        <v>938</v>
      </c>
      <c r="C125" s="450" t="s">
        <v>939</v>
      </c>
      <c r="D125" s="451">
        <v>1.47</v>
      </c>
    </row>
    <row r="126" spans="1:4" ht="9.9" customHeight="1" x14ac:dyDescent="0.3">
      <c r="A126" s="448">
        <v>40450</v>
      </c>
      <c r="B126" s="449" t="s">
        <v>940</v>
      </c>
      <c r="C126" s="450" t="s">
        <v>935</v>
      </c>
      <c r="D126" s="451">
        <v>0.75</v>
      </c>
    </row>
    <row r="127" spans="1:4" ht="9.9" customHeight="1" x14ac:dyDescent="0.3">
      <c r="A127" s="448">
        <v>40455</v>
      </c>
      <c r="B127" s="449" t="s">
        <v>941</v>
      </c>
      <c r="C127" s="450" t="s">
        <v>827</v>
      </c>
      <c r="D127" s="451">
        <v>1.38</v>
      </c>
    </row>
    <row r="128" spans="1:4" ht="9.9" customHeight="1" x14ac:dyDescent="0.3">
      <c r="A128" s="448">
        <v>40460</v>
      </c>
      <c r="B128" s="449" t="s">
        <v>942</v>
      </c>
      <c r="C128" s="450" t="s">
        <v>935</v>
      </c>
      <c r="D128" s="451">
        <v>0.91</v>
      </c>
    </row>
    <row r="129" spans="1:4" ht="9.9" customHeight="1" x14ac:dyDescent="0.3">
      <c r="A129" s="448">
        <v>40465</v>
      </c>
      <c r="B129" s="449" t="s">
        <v>943</v>
      </c>
      <c r="C129" s="450" t="s">
        <v>825</v>
      </c>
      <c r="D129" s="451">
        <v>194.82</v>
      </c>
    </row>
    <row r="130" spans="1:4" ht="9.9" customHeight="1" x14ac:dyDescent="0.3">
      <c r="A130" s="448">
        <v>40470</v>
      </c>
      <c r="B130" s="449" t="s">
        <v>944</v>
      </c>
      <c r="C130" s="450" t="s">
        <v>825</v>
      </c>
      <c r="D130" s="451">
        <v>124.06</v>
      </c>
    </row>
    <row r="131" spans="1:4" ht="9.9" customHeight="1" x14ac:dyDescent="0.3">
      <c r="A131" s="448">
        <v>40480</v>
      </c>
      <c r="B131" s="449" t="s">
        <v>945</v>
      </c>
      <c r="C131" s="450" t="s">
        <v>946</v>
      </c>
      <c r="D131" s="451">
        <v>6920.01</v>
      </c>
    </row>
    <row r="132" spans="1:4" ht="9.9" customHeight="1" x14ac:dyDescent="0.3">
      <c r="A132" s="448">
        <v>40485</v>
      </c>
      <c r="B132" s="449" t="s">
        <v>947</v>
      </c>
      <c r="C132" s="450" t="s">
        <v>948</v>
      </c>
      <c r="D132" s="451">
        <v>3605.04</v>
      </c>
    </row>
    <row r="133" spans="1:4" ht="9.9" customHeight="1" x14ac:dyDescent="0.3">
      <c r="A133" s="448">
        <v>40490</v>
      </c>
      <c r="B133" s="449" t="s">
        <v>949</v>
      </c>
      <c r="C133" s="450" t="s">
        <v>946</v>
      </c>
      <c r="D133" s="451">
        <v>3830.54</v>
      </c>
    </row>
    <row r="134" spans="1:4" ht="9.9" customHeight="1" x14ac:dyDescent="0.3">
      <c r="A134" s="448">
        <v>40495</v>
      </c>
      <c r="B134" s="449" t="s">
        <v>950</v>
      </c>
      <c r="C134" s="450" t="s">
        <v>946</v>
      </c>
      <c r="D134" s="451">
        <v>4281.8599999999997</v>
      </c>
    </row>
    <row r="135" spans="1:4" ht="12" customHeight="1" x14ac:dyDescent="0.3">
      <c r="A135" s="437" t="s">
        <v>951</v>
      </c>
    </row>
    <row r="136" spans="1:4" ht="21" customHeight="1" x14ac:dyDescent="0.3">
      <c r="A136" s="441" t="s">
        <v>814</v>
      </c>
      <c r="B136" s="441" t="s">
        <v>815</v>
      </c>
      <c r="C136" s="442" t="s">
        <v>816</v>
      </c>
      <c r="D136" s="443" t="s">
        <v>817</v>
      </c>
    </row>
    <row r="137" spans="1:4" ht="9.9" customHeight="1" x14ac:dyDescent="0.3">
      <c r="A137" s="448">
        <v>40500</v>
      </c>
      <c r="B137" s="449" t="s">
        <v>952</v>
      </c>
      <c r="C137" s="450" t="s">
        <v>946</v>
      </c>
      <c r="D137" s="451">
        <v>3637.7</v>
      </c>
    </row>
    <row r="138" spans="1:4" ht="9.9" customHeight="1" x14ac:dyDescent="0.3">
      <c r="A138" s="448">
        <v>40501</v>
      </c>
      <c r="B138" s="449" t="s">
        <v>953</v>
      </c>
      <c r="C138" s="450" t="s">
        <v>946</v>
      </c>
      <c r="D138" s="451">
        <v>4025.78</v>
      </c>
    </row>
    <row r="139" spans="1:4" ht="9.9" customHeight="1" x14ac:dyDescent="0.3">
      <c r="A139" s="448">
        <v>40505</v>
      </c>
      <c r="B139" s="449" t="s">
        <v>954</v>
      </c>
      <c r="C139" s="450" t="s">
        <v>946</v>
      </c>
      <c r="D139" s="451">
        <v>4072.87</v>
      </c>
    </row>
    <row r="140" spans="1:4" ht="9.9" customHeight="1" x14ac:dyDescent="0.3">
      <c r="A140" s="448">
        <v>40510</v>
      </c>
      <c r="B140" s="449" t="s">
        <v>955</v>
      </c>
      <c r="C140" s="450" t="s">
        <v>946</v>
      </c>
      <c r="D140" s="451">
        <v>3394.06</v>
      </c>
    </row>
    <row r="141" spans="1:4" ht="9.9" customHeight="1" x14ac:dyDescent="0.3">
      <c r="A141" s="448">
        <v>40511</v>
      </c>
      <c r="B141" s="449" t="s">
        <v>956</v>
      </c>
      <c r="C141" s="450" t="s">
        <v>948</v>
      </c>
      <c r="D141" s="451">
        <v>4606.9799999999996</v>
      </c>
    </row>
    <row r="142" spans="1:4" ht="9.9" customHeight="1" x14ac:dyDescent="0.3">
      <c r="A142" s="448">
        <v>40515</v>
      </c>
      <c r="B142" s="449" t="s">
        <v>957</v>
      </c>
      <c r="C142" s="450" t="s">
        <v>946</v>
      </c>
      <c r="D142" s="451">
        <v>6295.73</v>
      </c>
    </row>
    <row r="143" spans="1:4" ht="9.9" customHeight="1" x14ac:dyDescent="0.3">
      <c r="A143" s="448">
        <v>40520</v>
      </c>
      <c r="B143" s="449" t="s">
        <v>958</v>
      </c>
      <c r="C143" s="450" t="s">
        <v>948</v>
      </c>
      <c r="D143" s="451">
        <v>4366.07</v>
      </c>
    </row>
    <row r="144" spans="1:4" ht="9.9" customHeight="1" x14ac:dyDescent="0.3">
      <c r="A144" s="448">
        <v>40525</v>
      </c>
      <c r="B144" s="449" t="s">
        <v>959</v>
      </c>
      <c r="C144" s="450" t="s">
        <v>946</v>
      </c>
      <c r="D144" s="451">
        <v>4479.1499999999996</v>
      </c>
    </row>
    <row r="145" spans="1:4" ht="9.9" customHeight="1" x14ac:dyDescent="0.3">
      <c r="A145" s="448">
        <v>40526</v>
      </c>
      <c r="B145" s="449" t="s">
        <v>960</v>
      </c>
      <c r="C145" s="450" t="s">
        <v>948</v>
      </c>
      <c r="D145" s="451">
        <v>4890.8</v>
      </c>
    </row>
    <row r="146" spans="1:4" ht="9.9" customHeight="1" x14ac:dyDescent="0.3">
      <c r="A146" s="448">
        <v>40530</v>
      </c>
      <c r="B146" s="449" t="s">
        <v>961</v>
      </c>
      <c r="C146" s="450" t="s">
        <v>939</v>
      </c>
      <c r="D146" s="451">
        <v>1.83</v>
      </c>
    </row>
    <row r="147" spans="1:4" ht="9.9" customHeight="1" x14ac:dyDescent="0.3">
      <c r="A147" s="448">
        <v>40601</v>
      </c>
      <c r="B147" s="449" t="s">
        <v>962</v>
      </c>
      <c r="C147" s="450" t="s">
        <v>825</v>
      </c>
      <c r="D147" s="451">
        <v>62.66</v>
      </c>
    </row>
    <row r="148" spans="1:4" ht="9.9" customHeight="1" x14ac:dyDescent="0.3">
      <c r="A148" s="448">
        <v>40602</v>
      </c>
      <c r="B148" s="449" t="s">
        <v>963</v>
      </c>
      <c r="C148" s="450" t="s">
        <v>825</v>
      </c>
      <c r="D148" s="451">
        <v>482.07</v>
      </c>
    </row>
    <row r="149" spans="1:4" ht="9.9" customHeight="1" x14ac:dyDescent="0.3">
      <c r="A149" s="448">
        <v>40603</v>
      </c>
      <c r="B149" s="449" t="s">
        <v>964</v>
      </c>
      <c r="C149" s="450" t="s">
        <v>820</v>
      </c>
      <c r="D149" s="451">
        <v>3.85</v>
      </c>
    </row>
    <row r="150" spans="1:4" ht="9.9" customHeight="1" x14ac:dyDescent="0.3">
      <c r="A150" s="448">
        <v>40604</v>
      </c>
      <c r="B150" s="449" t="s">
        <v>965</v>
      </c>
      <c r="C150" s="450" t="s">
        <v>820</v>
      </c>
      <c r="D150" s="451">
        <v>4.9800000000000004</v>
      </c>
    </row>
    <row r="151" spans="1:4" ht="9.9" customHeight="1" x14ac:dyDescent="0.3">
      <c r="A151" s="448">
        <v>40605</v>
      </c>
      <c r="B151" s="449" t="s">
        <v>966</v>
      </c>
      <c r="C151" s="450" t="s">
        <v>820</v>
      </c>
      <c r="D151" s="451">
        <v>5.0199999999999996</v>
      </c>
    </row>
    <row r="152" spans="1:4" ht="9.9" customHeight="1" x14ac:dyDescent="0.3">
      <c r="A152" s="448">
        <v>40606</v>
      </c>
      <c r="B152" s="449" t="s">
        <v>967</v>
      </c>
      <c r="C152" s="450" t="s">
        <v>825</v>
      </c>
      <c r="D152" s="451">
        <v>104.99</v>
      </c>
    </row>
    <row r="153" spans="1:4" ht="9.9" customHeight="1" x14ac:dyDescent="0.3">
      <c r="A153" s="448">
        <v>40607</v>
      </c>
      <c r="B153" s="449" t="s">
        <v>968</v>
      </c>
      <c r="C153" s="450" t="s">
        <v>825</v>
      </c>
      <c r="D153" s="451">
        <v>196.65</v>
      </c>
    </row>
    <row r="154" spans="1:4" ht="9.9" customHeight="1" x14ac:dyDescent="0.3">
      <c r="A154" s="448">
        <v>40608</v>
      </c>
      <c r="B154" s="449" t="s">
        <v>969</v>
      </c>
      <c r="C154" s="450" t="s">
        <v>820</v>
      </c>
      <c r="D154" s="451">
        <v>4.0199999999999996</v>
      </c>
    </row>
    <row r="155" spans="1:4" ht="9.9" customHeight="1" x14ac:dyDescent="0.3">
      <c r="A155" s="448">
        <v>40609</v>
      </c>
      <c r="B155" s="449" t="s">
        <v>970</v>
      </c>
      <c r="C155" s="450" t="s">
        <v>820</v>
      </c>
      <c r="D155" s="451">
        <v>7.82</v>
      </c>
    </row>
    <row r="156" spans="1:4" ht="9.9" customHeight="1" x14ac:dyDescent="0.3">
      <c r="A156" s="448">
        <v>40610</v>
      </c>
      <c r="B156" s="449" t="s">
        <v>971</v>
      </c>
      <c r="C156" s="450" t="s">
        <v>820</v>
      </c>
      <c r="D156" s="451">
        <v>2.78</v>
      </c>
    </row>
    <row r="157" spans="1:4" ht="9.9" customHeight="1" x14ac:dyDescent="0.3">
      <c r="A157" s="448">
        <v>40611</v>
      </c>
      <c r="B157" s="449" t="s">
        <v>972</v>
      </c>
      <c r="C157" s="450" t="s">
        <v>820</v>
      </c>
      <c r="D157" s="451">
        <v>2.5499999999999998</v>
      </c>
    </row>
    <row r="158" spans="1:4" ht="9.9" customHeight="1" x14ac:dyDescent="0.3">
      <c r="A158" s="448">
        <v>40612</v>
      </c>
      <c r="B158" s="449" t="s">
        <v>973</v>
      </c>
      <c r="C158" s="450" t="s">
        <v>820</v>
      </c>
      <c r="D158" s="451">
        <v>3.47</v>
      </c>
    </row>
    <row r="159" spans="1:4" ht="9.9" customHeight="1" x14ac:dyDescent="0.3">
      <c r="A159" s="448">
        <v>40613</v>
      </c>
      <c r="B159" s="449" t="s">
        <v>974</v>
      </c>
      <c r="C159" s="450" t="s">
        <v>820</v>
      </c>
      <c r="D159" s="451">
        <v>3.18</v>
      </c>
    </row>
    <row r="160" spans="1:4" ht="9.9" customHeight="1" x14ac:dyDescent="0.3">
      <c r="A160" s="448">
        <v>40614</v>
      </c>
      <c r="B160" s="449" t="s">
        <v>975</v>
      </c>
      <c r="C160" s="450" t="s">
        <v>825</v>
      </c>
      <c r="D160" s="451">
        <v>278.98</v>
      </c>
    </row>
    <row r="161" spans="1:4" ht="9.9" customHeight="1" x14ac:dyDescent="0.3">
      <c r="A161" s="448">
        <v>40615</v>
      </c>
      <c r="B161" s="449" t="s">
        <v>976</v>
      </c>
      <c r="C161" s="450" t="s">
        <v>820</v>
      </c>
      <c r="D161" s="451">
        <v>2.46</v>
      </c>
    </row>
    <row r="162" spans="1:4" ht="9.9" customHeight="1" x14ac:dyDescent="0.3">
      <c r="A162" s="448">
        <v>40617</v>
      </c>
      <c r="B162" s="449" t="s">
        <v>977</v>
      </c>
      <c r="C162" s="450" t="s">
        <v>825</v>
      </c>
      <c r="D162" s="451">
        <v>258.97000000000003</v>
      </c>
    </row>
    <row r="163" spans="1:4" ht="9.9" customHeight="1" x14ac:dyDescent="0.3">
      <c r="A163" s="448">
        <v>40618</v>
      </c>
      <c r="B163" s="449" t="s">
        <v>978</v>
      </c>
      <c r="C163" s="450" t="s">
        <v>825</v>
      </c>
      <c r="D163" s="451">
        <v>480.6</v>
      </c>
    </row>
    <row r="164" spans="1:4" ht="9.9" customHeight="1" x14ac:dyDescent="0.3">
      <c r="A164" s="448">
        <v>40620</v>
      </c>
      <c r="B164" s="449" t="s">
        <v>979</v>
      </c>
      <c r="C164" s="450" t="s">
        <v>825</v>
      </c>
      <c r="D164" s="451">
        <v>13.1</v>
      </c>
    </row>
    <row r="165" spans="1:4" ht="9.9" customHeight="1" x14ac:dyDescent="0.3">
      <c r="A165" s="448">
        <v>40621</v>
      </c>
      <c r="B165" s="449" t="s">
        <v>980</v>
      </c>
      <c r="C165" s="450" t="s">
        <v>825</v>
      </c>
      <c r="D165" s="451">
        <v>71.55</v>
      </c>
    </row>
    <row r="166" spans="1:4" ht="9.9" customHeight="1" x14ac:dyDescent="0.3">
      <c r="A166" s="448">
        <v>40625</v>
      </c>
      <c r="B166" s="449" t="s">
        <v>981</v>
      </c>
      <c r="C166" s="450" t="s">
        <v>825</v>
      </c>
      <c r="D166" s="451">
        <v>119.94</v>
      </c>
    </row>
    <row r="167" spans="1:4" ht="9.9" customHeight="1" x14ac:dyDescent="0.3">
      <c r="A167" s="448">
        <v>40635</v>
      </c>
      <c r="B167" s="449" t="s">
        <v>982</v>
      </c>
      <c r="C167" s="450" t="s">
        <v>825</v>
      </c>
      <c r="D167" s="451">
        <v>112.64</v>
      </c>
    </row>
    <row r="168" spans="1:4" ht="9.9" customHeight="1" x14ac:dyDescent="0.3">
      <c r="A168" s="448">
        <v>40645</v>
      </c>
      <c r="B168" s="449" t="s">
        <v>983</v>
      </c>
      <c r="C168" s="450" t="s">
        <v>825</v>
      </c>
      <c r="D168" s="451">
        <v>140.59</v>
      </c>
    </row>
    <row r="169" spans="1:4" ht="9.9" customHeight="1" x14ac:dyDescent="0.3">
      <c r="A169" s="448">
        <v>42498</v>
      </c>
      <c r="B169" s="449" t="s">
        <v>984</v>
      </c>
      <c r="C169" s="450" t="s">
        <v>825</v>
      </c>
      <c r="D169" s="451">
        <v>425.05</v>
      </c>
    </row>
    <row r="170" spans="1:4" ht="9.9" customHeight="1" x14ac:dyDescent="0.3">
      <c r="A170" s="444">
        <v>100004</v>
      </c>
      <c r="B170" s="445" t="s">
        <v>985</v>
      </c>
      <c r="C170" s="446"/>
      <c r="D170" s="447"/>
    </row>
    <row r="171" spans="1:4" ht="9.9" customHeight="1" x14ac:dyDescent="0.3">
      <c r="A171" s="448">
        <v>41201</v>
      </c>
      <c r="B171" s="449" t="s">
        <v>986</v>
      </c>
      <c r="C171" s="450" t="s">
        <v>987</v>
      </c>
      <c r="D171" s="451">
        <v>96.17</v>
      </c>
    </row>
    <row r="172" spans="1:4" ht="9.9" customHeight="1" x14ac:dyDescent="0.3">
      <c r="A172" s="448">
        <v>41202</v>
      </c>
      <c r="B172" s="449" t="s">
        <v>988</v>
      </c>
      <c r="C172" s="450" t="s">
        <v>987</v>
      </c>
      <c r="D172" s="451">
        <v>80.23</v>
      </c>
    </row>
    <row r="173" spans="1:4" ht="9.9" customHeight="1" x14ac:dyDescent="0.3">
      <c r="A173" s="448">
        <v>41203</v>
      </c>
      <c r="B173" s="449" t="s">
        <v>989</v>
      </c>
      <c r="C173" s="450" t="s">
        <v>987</v>
      </c>
      <c r="D173" s="451">
        <v>64.540000000000006</v>
      </c>
    </row>
    <row r="174" spans="1:4" ht="9.9" customHeight="1" x14ac:dyDescent="0.3">
      <c r="A174" s="448">
        <v>41204</v>
      </c>
      <c r="B174" s="449" t="s">
        <v>990</v>
      </c>
      <c r="C174" s="450" t="s">
        <v>987</v>
      </c>
      <c r="D174" s="451">
        <v>51.72</v>
      </c>
    </row>
    <row r="175" spans="1:4" ht="9.9" customHeight="1" x14ac:dyDescent="0.3">
      <c r="A175" s="448">
        <v>41205</v>
      </c>
      <c r="B175" s="449" t="s">
        <v>991</v>
      </c>
      <c r="C175" s="450" t="s">
        <v>987</v>
      </c>
      <c r="D175" s="451">
        <v>98.81</v>
      </c>
    </row>
    <row r="176" spans="1:4" ht="9.9" customHeight="1" x14ac:dyDescent="0.3">
      <c r="A176" s="448">
        <v>41206</v>
      </c>
      <c r="B176" s="449" t="s">
        <v>992</v>
      </c>
      <c r="C176" s="450" t="s">
        <v>987</v>
      </c>
      <c r="D176" s="451">
        <v>82.64</v>
      </c>
    </row>
    <row r="177" spans="1:4" ht="9.9" customHeight="1" x14ac:dyDescent="0.3">
      <c r="A177" s="448">
        <v>41207</v>
      </c>
      <c r="B177" s="449" t="s">
        <v>993</v>
      </c>
      <c r="C177" s="450" t="s">
        <v>987</v>
      </c>
      <c r="D177" s="451">
        <v>66.06</v>
      </c>
    </row>
    <row r="178" spans="1:4" ht="9.9" customHeight="1" x14ac:dyDescent="0.3">
      <c r="A178" s="448">
        <v>41208</v>
      </c>
      <c r="B178" s="449" t="s">
        <v>994</v>
      </c>
      <c r="C178" s="450" t="s">
        <v>987</v>
      </c>
      <c r="D178" s="451">
        <v>53.35</v>
      </c>
    </row>
    <row r="179" spans="1:4" ht="9.9" customHeight="1" x14ac:dyDescent="0.3">
      <c r="A179" s="448">
        <v>41209</v>
      </c>
      <c r="B179" s="449" t="s">
        <v>995</v>
      </c>
      <c r="C179" s="450" t="s">
        <v>987</v>
      </c>
      <c r="D179" s="451">
        <v>75.180000000000007</v>
      </c>
    </row>
    <row r="180" spans="1:4" ht="9.9" customHeight="1" x14ac:dyDescent="0.3">
      <c r="A180" s="448">
        <v>41210</v>
      </c>
      <c r="B180" s="449" t="s">
        <v>996</v>
      </c>
      <c r="C180" s="450" t="s">
        <v>987</v>
      </c>
      <c r="D180" s="451">
        <v>60.8</v>
      </c>
    </row>
    <row r="181" spans="1:4" ht="9.9" customHeight="1" x14ac:dyDescent="0.3">
      <c r="A181" s="448">
        <v>41211</v>
      </c>
      <c r="B181" s="449" t="s">
        <v>997</v>
      </c>
      <c r="C181" s="450" t="s">
        <v>987</v>
      </c>
      <c r="D181" s="451">
        <v>49.3</v>
      </c>
    </row>
    <row r="182" spans="1:4" ht="9.9" customHeight="1" x14ac:dyDescent="0.3">
      <c r="A182" s="448">
        <v>41216</v>
      </c>
      <c r="B182" s="449" t="s">
        <v>998</v>
      </c>
      <c r="C182" s="450" t="s">
        <v>987</v>
      </c>
      <c r="D182" s="451">
        <v>24.86</v>
      </c>
    </row>
    <row r="183" spans="1:4" ht="9.9" customHeight="1" x14ac:dyDescent="0.3">
      <c r="A183" s="448">
        <v>41217</v>
      </c>
      <c r="B183" s="449" t="s">
        <v>999</v>
      </c>
      <c r="C183" s="450" t="s">
        <v>987</v>
      </c>
      <c r="D183" s="451">
        <v>19.350000000000001</v>
      </c>
    </row>
    <row r="184" spans="1:4" ht="9.9" customHeight="1" x14ac:dyDescent="0.3">
      <c r="A184" s="448">
        <v>41218</v>
      </c>
      <c r="B184" s="449" t="s">
        <v>1000</v>
      </c>
      <c r="C184" s="450" t="s">
        <v>987</v>
      </c>
      <c r="D184" s="451">
        <v>14.95</v>
      </c>
    </row>
    <row r="185" spans="1:4" ht="9.9" customHeight="1" x14ac:dyDescent="0.3">
      <c r="A185" s="448">
        <v>41238</v>
      </c>
      <c r="B185" s="449" t="s">
        <v>1001</v>
      </c>
      <c r="C185" s="450" t="s">
        <v>987</v>
      </c>
      <c r="D185" s="451">
        <v>21.68</v>
      </c>
    </row>
    <row r="186" spans="1:4" ht="9.9" customHeight="1" x14ac:dyDescent="0.3">
      <c r="A186" s="448">
        <v>41239</v>
      </c>
      <c r="B186" s="449" t="s">
        <v>1002</v>
      </c>
      <c r="C186" s="450" t="s">
        <v>987</v>
      </c>
      <c r="D186" s="451">
        <v>13.61</v>
      </c>
    </row>
    <row r="187" spans="1:4" ht="21" customHeight="1" x14ac:dyDescent="0.3">
      <c r="A187" s="448">
        <v>41285</v>
      </c>
      <c r="B187" s="449" t="s">
        <v>1003</v>
      </c>
      <c r="C187" s="450" t="s">
        <v>825</v>
      </c>
      <c r="D187" s="451">
        <v>2.0499999999999998</v>
      </c>
    </row>
    <row r="188" spans="1:4" ht="9.9" customHeight="1" x14ac:dyDescent="0.3">
      <c r="A188" s="448">
        <v>41286</v>
      </c>
      <c r="B188" s="449" t="s">
        <v>1004</v>
      </c>
      <c r="C188" s="450" t="s">
        <v>987</v>
      </c>
      <c r="D188" s="451">
        <v>58.98</v>
      </c>
    </row>
    <row r="189" spans="1:4" ht="9.9" customHeight="1" x14ac:dyDescent="0.3">
      <c r="A189" s="448">
        <v>41287</v>
      </c>
      <c r="B189" s="449" t="s">
        <v>1005</v>
      </c>
      <c r="C189" s="450" t="s">
        <v>987</v>
      </c>
      <c r="D189" s="451">
        <v>45.2</v>
      </c>
    </row>
    <row r="190" spans="1:4" ht="9.9" customHeight="1" x14ac:dyDescent="0.3">
      <c r="A190" s="448">
        <v>41291</v>
      </c>
      <c r="B190" s="449" t="s">
        <v>1006</v>
      </c>
      <c r="C190" s="450" t="s">
        <v>825</v>
      </c>
      <c r="D190" s="451">
        <v>38.01</v>
      </c>
    </row>
    <row r="191" spans="1:4" ht="9.9" customHeight="1" x14ac:dyDescent="0.3">
      <c r="A191" s="448">
        <v>41293</v>
      </c>
      <c r="B191" s="449" t="s">
        <v>1007</v>
      </c>
      <c r="C191" s="450" t="s">
        <v>820</v>
      </c>
      <c r="D191" s="451">
        <v>5.24</v>
      </c>
    </row>
    <row r="192" spans="1:4" ht="9.9" customHeight="1" x14ac:dyDescent="0.3">
      <c r="A192" s="448">
        <v>41294</v>
      </c>
      <c r="B192" s="449" t="s">
        <v>1008</v>
      </c>
      <c r="C192" s="450" t="s">
        <v>825</v>
      </c>
      <c r="D192" s="451">
        <v>137.72</v>
      </c>
    </row>
    <row r="193" spans="1:4" ht="9.9" customHeight="1" x14ac:dyDescent="0.3">
      <c r="A193" s="448">
        <v>41295</v>
      </c>
      <c r="B193" s="449" t="s">
        <v>1009</v>
      </c>
      <c r="C193" s="450" t="s">
        <v>825</v>
      </c>
      <c r="D193" s="451">
        <v>8.8800000000000008</v>
      </c>
    </row>
    <row r="194" spans="1:4" ht="9.9" customHeight="1" x14ac:dyDescent="0.3">
      <c r="A194" s="448">
        <v>41296</v>
      </c>
      <c r="B194" s="449" t="s">
        <v>1010</v>
      </c>
      <c r="C194" s="450" t="s">
        <v>987</v>
      </c>
      <c r="D194" s="451">
        <v>58.98</v>
      </c>
    </row>
    <row r="195" spans="1:4" ht="9.9" customHeight="1" x14ac:dyDescent="0.3">
      <c r="A195" s="448">
        <v>41297</v>
      </c>
      <c r="B195" s="449" t="s">
        <v>1011</v>
      </c>
      <c r="C195" s="450" t="s">
        <v>987</v>
      </c>
      <c r="D195" s="451">
        <v>45.2</v>
      </c>
    </row>
    <row r="196" spans="1:4" ht="9.9" customHeight="1" x14ac:dyDescent="0.3">
      <c r="A196" s="448">
        <v>41301</v>
      </c>
      <c r="B196" s="449" t="s">
        <v>1012</v>
      </c>
      <c r="C196" s="450" t="s">
        <v>825</v>
      </c>
      <c r="D196" s="451">
        <v>142.88</v>
      </c>
    </row>
    <row r="197" spans="1:4" ht="9.9" customHeight="1" x14ac:dyDescent="0.3">
      <c r="A197" s="448">
        <v>41302</v>
      </c>
      <c r="B197" s="449" t="s">
        <v>1013</v>
      </c>
      <c r="C197" s="450" t="s">
        <v>825</v>
      </c>
      <c r="D197" s="451">
        <v>125.47</v>
      </c>
    </row>
    <row r="198" spans="1:4" ht="9.9" customHeight="1" x14ac:dyDescent="0.3">
      <c r="A198" s="448">
        <v>41303</v>
      </c>
      <c r="B198" s="449" t="s">
        <v>1014</v>
      </c>
      <c r="C198" s="450" t="s">
        <v>987</v>
      </c>
      <c r="D198" s="451">
        <v>127.83</v>
      </c>
    </row>
    <row r="199" spans="1:4" ht="12" customHeight="1" x14ac:dyDescent="0.3">
      <c r="A199" s="437" t="s">
        <v>1015</v>
      </c>
    </row>
    <row r="200" spans="1:4" ht="21" customHeight="1" x14ac:dyDescent="0.3">
      <c r="A200" s="441" t="s">
        <v>814</v>
      </c>
      <c r="B200" s="441" t="s">
        <v>815</v>
      </c>
      <c r="C200" s="442" t="s">
        <v>816</v>
      </c>
      <c r="D200" s="443" t="s">
        <v>817</v>
      </c>
    </row>
    <row r="201" spans="1:4" ht="9.9" customHeight="1" x14ac:dyDescent="0.3">
      <c r="A201" s="448">
        <v>41304</v>
      </c>
      <c r="B201" s="449" t="s">
        <v>1016</v>
      </c>
      <c r="C201" s="450" t="s">
        <v>987</v>
      </c>
      <c r="D201" s="451">
        <v>136.9</v>
      </c>
    </row>
    <row r="202" spans="1:4" ht="21" customHeight="1" x14ac:dyDescent="0.3">
      <c r="A202" s="448">
        <v>41305</v>
      </c>
      <c r="B202" s="449" t="s">
        <v>1017</v>
      </c>
      <c r="C202" s="450" t="s">
        <v>987</v>
      </c>
      <c r="D202" s="451">
        <v>164.88</v>
      </c>
    </row>
    <row r="203" spans="1:4" ht="21" customHeight="1" x14ac:dyDescent="0.3">
      <c r="A203" s="448">
        <v>41306</v>
      </c>
      <c r="B203" s="449" t="s">
        <v>1018</v>
      </c>
      <c r="C203" s="450" t="s">
        <v>987</v>
      </c>
      <c r="D203" s="451">
        <v>175.76</v>
      </c>
    </row>
    <row r="204" spans="1:4" ht="9.9" customHeight="1" x14ac:dyDescent="0.3">
      <c r="A204" s="448">
        <v>41307</v>
      </c>
      <c r="B204" s="449" t="s">
        <v>1019</v>
      </c>
      <c r="C204" s="450" t="s">
        <v>987</v>
      </c>
      <c r="D204" s="451">
        <v>117.12</v>
      </c>
    </row>
    <row r="205" spans="1:4" ht="9.9" customHeight="1" x14ac:dyDescent="0.3">
      <c r="A205" s="448">
        <v>41308</v>
      </c>
      <c r="B205" s="449" t="s">
        <v>1020</v>
      </c>
      <c r="C205" s="450" t="s">
        <v>987</v>
      </c>
      <c r="D205" s="451">
        <v>130.77000000000001</v>
      </c>
    </row>
    <row r="206" spans="1:4" ht="21" customHeight="1" x14ac:dyDescent="0.3">
      <c r="A206" s="448">
        <v>41309</v>
      </c>
      <c r="B206" s="449" t="s">
        <v>1021</v>
      </c>
      <c r="C206" s="450" t="s">
        <v>987</v>
      </c>
      <c r="D206" s="451">
        <v>154.51</v>
      </c>
    </row>
    <row r="207" spans="1:4" ht="21" customHeight="1" x14ac:dyDescent="0.3">
      <c r="A207" s="448">
        <v>41310</v>
      </c>
      <c r="B207" s="449" t="s">
        <v>1022</v>
      </c>
      <c r="C207" s="450" t="s">
        <v>987</v>
      </c>
      <c r="D207" s="451">
        <v>168.16</v>
      </c>
    </row>
    <row r="208" spans="1:4" ht="9.9" customHeight="1" x14ac:dyDescent="0.3">
      <c r="A208" s="448">
        <v>41311</v>
      </c>
      <c r="B208" s="449" t="s">
        <v>1023</v>
      </c>
      <c r="C208" s="450" t="s">
        <v>987</v>
      </c>
      <c r="D208" s="451">
        <v>69.64</v>
      </c>
    </row>
    <row r="209" spans="1:4" ht="9.9" customHeight="1" x14ac:dyDescent="0.3">
      <c r="A209" s="448">
        <v>41312</v>
      </c>
      <c r="B209" s="449" t="s">
        <v>1024</v>
      </c>
      <c r="C209" s="450" t="s">
        <v>987</v>
      </c>
      <c r="D209" s="451">
        <v>85.13</v>
      </c>
    </row>
    <row r="210" spans="1:4" ht="9.9" customHeight="1" x14ac:dyDescent="0.3">
      <c r="A210" s="448">
        <v>41313</v>
      </c>
      <c r="B210" s="449" t="s">
        <v>1025</v>
      </c>
      <c r="C210" s="450" t="s">
        <v>987</v>
      </c>
      <c r="D210" s="451">
        <v>47.97</v>
      </c>
    </row>
    <row r="211" spans="1:4" ht="9.9" customHeight="1" x14ac:dyDescent="0.3">
      <c r="A211" s="448">
        <v>41314</v>
      </c>
      <c r="B211" s="449" t="s">
        <v>1026</v>
      </c>
      <c r="C211" s="450" t="s">
        <v>987</v>
      </c>
      <c r="D211" s="451">
        <v>32.229999999999997</v>
      </c>
    </row>
    <row r="212" spans="1:4" ht="9.9" customHeight="1" x14ac:dyDescent="0.3">
      <c r="A212" s="448">
        <v>41315</v>
      </c>
      <c r="B212" s="449" t="s">
        <v>1027</v>
      </c>
      <c r="C212" s="450" t="s">
        <v>987</v>
      </c>
      <c r="D212" s="451">
        <v>71.86</v>
      </c>
    </row>
    <row r="213" spans="1:4" ht="9.9" customHeight="1" x14ac:dyDescent="0.3">
      <c r="A213" s="448">
        <v>41324</v>
      </c>
      <c r="B213" s="449" t="s">
        <v>1028</v>
      </c>
      <c r="C213" s="450" t="s">
        <v>987</v>
      </c>
      <c r="D213" s="451">
        <v>89.82</v>
      </c>
    </row>
    <row r="214" spans="1:4" ht="9.9" customHeight="1" x14ac:dyDescent="0.3">
      <c r="A214" s="448">
        <v>41325</v>
      </c>
      <c r="B214" s="449" t="s">
        <v>1029</v>
      </c>
      <c r="C214" s="450" t="s">
        <v>987</v>
      </c>
      <c r="D214" s="451">
        <v>63.37</v>
      </c>
    </row>
    <row r="215" spans="1:4" ht="9.9" customHeight="1" x14ac:dyDescent="0.3">
      <c r="A215" s="448">
        <v>41326</v>
      </c>
      <c r="B215" s="449" t="s">
        <v>1030</v>
      </c>
      <c r="C215" s="450" t="s">
        <v>987</v>
      </c>
      <c r="D215" s="451">
        <v>60.2</v>
      </c>
    </row>
    <row r="216" spans="1:4" ht="9.9" customHeight="1" x14ac:dyDescent="0.3">
      <c r="A216" s="448">
        <v>41327</v>
      </c>
      <c r="B216" s="449" t="s">
        <v>1031</v>
      </c>
      <c r="C216" s="450" t="s">
        <v>987</v>
      </c>
      <c r="D216" s="451">
        <v>80.510000000000005</v>
      </c>
    </row>
    <row r="217" spans="1:4" ht="9.9" customHeight="1" x14ac:dyDescent="0.3">
      <c r="A217" s="448">
        <v>41328</v>
      </c>
      <c r="B217" s="449" t="s">
        <v>1032</v>
      </c>
      <c r="C217" s="450" t="s">
        <v>987</v>
      </c>
      <c r="D217" s="451">
        <v>78.59</v>
      </c>
    </row>
    <row r="218" spans="1:4" ht="9.9" customHeight="1" x14ac:dyDescent="0.3">
      <c r="A218" s="448">
        <v>41329</v>
      </c>
      <c r="B218" s="449" t="s">
        <v>1033</v>
      </c>
      <c r="C218" s="450" t="s">
        <v>987</v>
      </c>
      <c r="D218" s="451">
        <v>105.77</v>
      </c>
    </row>
    <row r="219" spans="1:4" ht="9.9" customHeight="1" x14ac:dyDescent="0.3">
      <c r="A219" s="448">
        <v>41330</v>
      </c>
      <c r="B219" s="449" t="s">
        <v>1034</v>
      </c>
      <c r="C219" s="450" t="s">
        <v>987</v>
      </c>
      <c r="D219" s="451">
        <v>66.66</v>
      </c>
    </row>
    <row r="220" spans="1:4" ht="9.9" customHeight="1" x14ac:dyDescent="0.3">
      <c r="A220" s="448">
        <v>41331</v>
      </c>
      <c r="B220" s="449" t="s">
        <v>1035</v>
      </c>
      <c r="C220" s="450" t="s">
        <v>987</v>
      </c>
      <c r="D220" s="451">
        <v>57.38</v>
      </c>
    </row>
    <row r="221" spans="1:4" ht="9.9" customHeight="1" x14ac:dyDescent="0.3">
      <c r="A221" s="448">
        <v>41332</v>
      </c>
      <c r="B221" s="449" t="s">
        <v>1036</v>
      </c>
      <c r="C221" s="450" t="s">
        <v>987</v>
      </c>
      <c r="D221" s="451">
        <v>26.6</v>
      </c>
    </row>
    <row r="222" spans="1:4" ht="9.9" customHeight="1" x14ac:dyDescent="0.3">
      <c r="A222" s="448">
        <v>41333</v>
      </c>
      <c r="B222" s="449" t="s">
        <v>1037</v>
      </c>
      <c r="C222" s="450" t="s">
        <v>987</v>
      </c>
      <c r="D222" s="451">
        <v>20.12</v>
      </c>
    </row>
    <row r="223" spans="1:4" ht="9.9" customHeight="1" x14ac:dyDescent="0.3">
      <c r="A223" s="448">
        <v>41334</v>
      </c>
      <c r="B223" s="449" t="s">
        <v>1038</v>
      </c>
      <c r="C223" s="450" t="s">
        <v>987</v>
      </c>
      <c r="D223" s="451">
        <v>20.75</v>
      </c>
    </row>
    <row r="224" spans="1:4" ht="9.9" customHeight="1" x14ac:dyDescent="0.3">
      <c r="A224" s="448">
        <v>41335</v>
      </c>
      <c r="B224" s="449" t="s">
        <v>1039</v>
      </c>
      <c r="C224" s="450" t="s">
        <v>987</v>
      </c>
      <c r="D224" s="451">
        <v>14.37</v>
      </c>
    </row>
    <row r="225" spans="1:4" ht="9.9" customHeight="1" x14ac:dyDescent="0.3">
      <c r="A225" s="448">
        <v>41336</v>
      </c>
      <c r="B225" s="449" t="s">
        <v>1040</v>
      </c>
      <c r="C225" s="450" t="s">
        <v>987</v>
      </c>
      <c r="D225" s="451">
        <v>24.36</v>
      </c>
    </row>
    <row r="226" spans="1:4" ht="9.9" customHeight="1" x14ac:dyDescent="0.3">
      <c r="A226" s="448">
        <v>41337</v>
      </c>
      <c r="B226" s="449" t="s">
        <v>1041</v>
      </c>
      <c r="C226" s="450" t="s">
        <v>987</v>
      </c>
      <c r="D226" s="451">
        <v>43.56</v>
      </c>
    </row>
    <row r="227" spans="1:4" ht="9.9" customHeight="1" x14ac:dyDescent="0.3">
      <c r="A227" s="448">
        <v>41338</v>
      </c>
      <c r="B227" s="449" t="s">
        <v>1042</v>
      </c>
      <c r="C227" s="450" t="s">
        <v>987</v>
      </c>
      <c r="D227" s="451">
        <v>139.82</v>
      </c>
    </row>
    <row r="228" spans="1:4" ht="9.9" customHeight="1" x14ac:dyDescent="0.3">
      <c r="A228" s="448">
        <v>41339</v>
      </c>
      <c r="B228" s="449" t="s">
        <v>1043</v>
      </c>
      <c r="C228" s="450" t="s">
        <v>987</v>
      </c>
      <c r="D228" s="451">
        <v>111.13</v>
      </c>
    </row>
    <row r="229" spans="1:4" ht="9.9" customHeight="1" x14ac:dyDescent="0.3">
      <c r="A229" s="448">
        <v>41340</v>
      </c>
      <c r="B229" s="449" t="s">
        <v>1044</v>
      </c>
      <c r="C229" s="450" t="s">
        <v>987</v>
      </c>
      <c r="D229" s="451">
        <v>139.82</v>
      </c>
    </row>
    <row r="230" spans="1:4" ht="9.9" customHeight="1" x14ac:dyDescent="0.3">
      <c r="A230" s="448">
        <v>41341</v>
      </c>
      <c r="B230" s="449" t="s">
        <v>1045</v>
      </c>
      <c r="C230" s="450" t="s">
        <v>987</v>
      </c>
      <c r="D230" s="451">
        <v>111.13</v>
      </c>
    </row>
    <row r="231" spans="1:4" ht="9.9" customHeight="1" x14ac:dyDescent="0.3">
      <c r="A231" s="448">
        <v>41345</v>
      </c>
      <c r="B231" s="449" t="s">
        <v>1046</v>
      </c>
      <c r="C231" s="450" t="s">
        <v>822</v>
      </c>
      <c r="D231" s="451">
        <v>1698.65</v>
      </c>
    </row>
    <row r="232" spans="1:4" ht="9.9" customHeight="1" x14ac:dyDescent="0.3">
      <c r="A232" s="448">
        <v>41346</v>
      </c>
      <c r="B232" s="449" t="s">
        <v>1047</v>
      </c>
      <c r="C232" s="450" t="s">
        <v>822</v>
      </c>
      <c r="D232" s="451">
        <v>2058.08</v>
      </c>
    </row>
    <row r="233" spans="1:4" ht="9.9" customHeight="1" x14ac:dyDescent="0.3">
      <c r="A233" s="448">
        <v>41347</v>
      </c>
      <c r="B233" s="449" t="s">
        <v>1048</v>
      </c>
      <c r="C233" s="450" t="s">
        <v>822</v>
      </c>
      <c r="D233" s="451">
        <v>2408.36</v>
      </c>
    </row>
    <row r="234" spans="1:4" ht="9.9" customHeight="1" x14ac:dyDescent="0.3">
      <c r="A234" s="448">
        <v>41350</v>
      </c>
      <c r="B234" s="449" t="s">
        <v>1049</v>
      </c>
      <c r="C234" s="450" t="s">
        <v>822</v>
      </c>
      <c r="D234" s="451">
        <v>386.57</v>
      </c>
    </row>
    <row r="235" spans="1:4" ht="9.9" customHeight="1" x14ac:dyDescent="0.3">
      <c r="A235" s="448">
        <v>41367</v>
      </c>
      <c r="B235" s="449" t="s">
        <v>1050</v>
      </c>
      <c r="C235" s="450" t="s">
        <v>822</v>
      </c>
      <c r="D235" s="451">
        <v>200.47</v>
      </c>
    </row>
    <row r="236" spans="1:4" ht="9.9" customHeight="1" x14ac:dyDescent="0.3">
      <c r="A236" s="448">
        <v>41368</v>
      </c>
      <c r="B236" s="449" t="s">
        <v>1051</v>
      </c>
      <c r="C236" s="450" t="s">
        <v>822</v>
      </c>
      <c r="D236" s="451">
        <v>237.93</v>
      </c>
    </row>
    <row r="237" spans="1:4" ht="9.9" customHeight="1" x14ac:dyDescent="0.3">
      <c r="A237" s="448">
        <v>41369</v>
      </c>
      <c r="B237" s="449" t="s">
        <v>1052</v>
      </c>
      <c r="C237" s="450" t="s">
        <v>822</v>
      </c>
      <c r="D237" s="451">
        <v>290.17</v>
      </c>
    </row>
    <row r="238" spans="1:4" ht="9.9" customHeight="1" x14ac:dyDescent="0.3">
      <c r="A238" s="448">
        <v>41370</v>
      </c>
      <c r="B238" s="449" t="s">
        <v>1053</v>
      </c>
      <c r="C238" s="450" t="s">
        <v>822</v>
      </c>
      <c r="D238" s="451">
        <v>349.32</v>
      </c>
    </row>
    <row r="239" spans="1:4" ht="9.9" customHeight="1" x14ac:dyDescent="0.3">
      <c r="A239" s="448">
        <v>41371</v>
      </c>
      <c r="B239" s="449" t="s">
        <v>1054</v>
      </c>
      <c r="C239" s="450" t="s">
        <v>822</v>
      </c>
      <c r="D239" s="451">
        <v>404.98</v>
      </c>
    </row>
    <row r="240" spans="1:4" ht="9.9" customHeight="1" x14ac:dyDescent="0.3">
      <c r="A240" s="448">
        <v>41372</v>
      </c>
      <c r="B240" s="449" t="s">
        <v>1055</v>
      </c>
      <c r="C240" s="450" t="s">
        <v>822</v>
      </c>
      <c r="D240" s="451">
        <v>509.88</v>
      </c>
    </row>
    <row r="241" spans="1:4" ht="9.9" customHeight="1" x14ac:dyDescent="0.3">
      <c r="A241" s="448">
        <v>41373</v>
      </c>
      <c r="B241" s="449" t="s">
        <v>1056</v>
      </c>
      <c r="C241" s="450" t="s">
        <v>822</v>
      </c>
      <c r="D241" s="451">
        <v>1426.48</v>
      </c>
    </row>
    <row r="242" spans="1:4" ht="9.9" customHeight="1" x14ac:dyDescent="0.3">
      <c r="A242" s="448">
        <v>41374</v>
      </c>
      <c r="B242" s="449" t="s">
        <v>1057</v>
      </c>
      <c r="C242" s="450" t="s">
        <v>822</v>
      </c>
      <c r="D242" s="451">
        <v>2178.85</v>
      </c>
    </row>
    <row r="243" spans="1:4" ht="9.9" customHeight="1" x14ac:dyDescent="0.3">
      <c r="A243" s="448">
        <v>41375</v>
      </c>
      <c r="B243" s="449" t="s">
        <v>1058</v>
      </c>
      <c r="C243" s="450" t="s">
        <v>822</v>
      </c>
      <c r="D243" s="451">
        <v>3082.21</v>
      </c>
    </row>
    <row r="244" spans="1:4" ht="9.9" customHeight="1" x14ac:dyDescent="0.3">
      <c r="A244" s="448">
        <v>41376</v>
      </c>
      <c r="B244" s="449" t="s">
        <v>1059</v>
      </c>
      <c r="C244" s="450" t="s">
        <v>822</v>
      </c>
      <c r="D244" s="451">
        <v>4213.12</v>
      </c>
    </row>
    <row r="245" spans="1:4" ht="9.9" customHeight="1" x14ac:dyDescent="0.3">
      <c r="A245" s="448">
        <v>41377</v>
      </c>
      <c r="B245" s="449" t="s">
        <v>1060</v>
      </c>
      <c r="C245" s="450" t="s">
        <v>822</v>
      </c>
      <c r="D245" s="451">
        <v>5745.19</v>
      </c>
    </row>
    <row r="246" spans="1:4" ht="9.9" customHeight="1" x14ac:dyDescent="0.3">
      <c r="A246" s="448">
        <v>41378</v>
      </c>
      <c r="B246" s="449" t="s">
        <v>1061</v>
      </c>
      <c r="C246" s="450" t="s">
        <v>822</v>
      </c>
      <c r="D246" s="451">
        <v>4232.79</v>
      </c>
    </row>
    <row r="247" spans="1:4" ht="9.9" customHeight="1" x14ac:dyDescent="0.3">
      <c r="A247" s="448">
        <v>41381</v>
      </c>
      <c r="B247" s="449" t="s">
        <v>1062</v>
      </c>
      <c r="C247" s="450" t="s">
        <v>822</v>
      </c>
      <c r="D247" s="451">
        <v>5395.07</v>
      </c>
    </row>
    <row r="248" spans="1:4" ht="9.9" customHeight="1" x14ac:dyDescent="0.3">
      <c r="A248" s="448">
        <v>41385</v>
      </c>
      <c r="B248" s="449" t="s">
        <v>1063</v>
      </c>
      <c r="C248" s="450" t="s">
        <v>822</v>
      </c>
      <c r="D248" s="451">
        <v>63.65</v>
      </c>
    </row>
    <row r="249" spans="1:4" ht="9.9" customHeight="1" x14ac:dyDescent="0.3">
      <c r="A249" s="448">
        <v>41386</v>
      </c>
      <c r="B249" s="449" t="s">
        <v>1064</v>
      </c>
      <c r="C249" s="450" t="s">
        <v>822</v>
      </c>
      <c r="D249" s="451">
        <v>77.36</v>
      </c>
    </row>
    <row r="250" spans="1:4" ht="9.9" customHeight="1" x14ac:dyDescent="0.3">
      <c r="A250" s="448">
        <v>41414</v>
      </c>
      <c r="B250" s="449" t="s">
        <v>1065</v>
      </c>
      <c r="C250" s="450" t="s">
        <v>987</v>
      </c>
      <c r="D250" s="451">
        <v>110.62</v>
      </c>
    </row>
    <row r="251" spans="1:4" ht="9.9" customHeight="1" x14ac:dyDescent="0.3">
      <c r="A251" s="448">
        <v>41415</v>
      </c>
      <c r="B251" s="449" t="s">
        <v>1066</v>
      </c>
      <c r="C251" s="450" t="s">
        <v>987</v>
      </c>
      <c r="D251" s="451">
        <v>187.71</v>
      </c>
    </row>
    <row r="252" spans="1:4" ht="9.9" customHeight="1" x14ac:dyDescent="0.3">
      <c r="A252" s="448">
        <v>41417</v>
      </c>
      <c r="B252" s="449" t="s">
        <v>1067</v>
      </c>
      <c r="C252" s="450" t="s">
        <v>987</v>
      </c>
      <c r="D252" s="451">
        <v>314.48</v>
      </c>
    </row>
    <row r="253" spans="1:4" ht="9.9" customHeight="1" x14ac:dyDescent="0.3">
      <c r="A253" s="448">
        <v>41418</v>
      </c>
      <c r="B253" s="449" t="s">
        <v>1068</v>
      </c>
      <c r="C253" s="450" t="s">
        <v>987</v>
      </c>
      <c r="D253" s="451">
        <v>463.88</v>
      </c>
    </row>
    <row r="254" spans="1:4" ht="9.9" customHeight="1" x14ac:dyDescent="0.3">
      <c r="A254" s="448">
        <v>41419</v>
      </c>
      <c r="B254" s="449" t="s">
        <v>1069</v>
      </c>
      <c r="C254" s="450" t="s">
        <v>987</v>
      </c>
      <c r="D254" s="451">
        <v>378.17</v>
      </c>
    </row>
    <row r="255" spans="1:4" ht="9.9" customHeight="1" x14ac:dyDescent="0.3">
      <c r="A255" s="448">
        <v>41420</v>
      </c>
      <c r="B255" s="449" t="s">
        <v>1070</v>
      </c>
      <c r="C255" s="450" t="s">
        <v>987</v>
      </c>
      <c r="D255" s="451">
        <v>535.63</v>
      </c>
    </row>
    <row r="256" spans="1:4" ht="9.9" customHeight="1" x14ac:dyDescent="0.3">
      <c r="A256" s="448">
        <v>41421</v>
      </c>
      <c r="B256" s="449" t="s">
        <v>1071</v>
      </c>
      <c r="C256" s="450" t="s">
        <v>987</v>
      </c>
      <c r="D256" s="451">
        <v>186.27</v>
      </c>
    </row>
    <row r="257" spans="1:4" ht="9.9" customHeight="1" x14ac:dyDescent="0.3">
      <c r="A257" s="448">
        <v>41422</v>
      </c>
      <c r="B257" s="449" t="s">
        <v>1072</v>
      </c>
      <c r="C257" s="450" t="s">
        <v>987</v>
      </c>
      <c r="D257" s="451">
        <v>247.33</v>
      </c>
    </row>
    <row r="258" spans="1:4" ht="9.9" customHeight="1" x14ac:dyDescent="0.3">
      <c r="A258" s="448">
        <v>41423</v>
      </c>
      <c r="B258" s="449" t="s">
        <v>1073</v>
      </c>
      <c r="C258" s="450" t="s">
        <v>987</v>
      </c>
      <c r="D258" s="451">
        <v>444.44</v>
      </c>
    </row>
    <row r="259" spans="1:4" ht="9.9" customHeight="1" x14ac:dyDescent="0.3">
      <c r="A259" s="448">
        <v>41424</v>
      </c>
      <c r="B259" s="449" t="s">
        <v>1074</v>
      </c>
      <c r="C259" s="450" t="s">
        <v>987</v>
      </c>
      <c r="D259" s="451">
        <v>613.49</v>
      </c>
    </row>
    <row r="260" spans="1:4" ht="12" customHeight="1" x14ac:dyDescent="0.3">
      <c r="A260" s="437" t="s">
        <v>1075</v>
      </c>
    </row>
    <row r="261" spans="1:4" ht="21" customHeight="1" x14ac:dyDescent="0.3">
      <c r="A261" s="441" t="s">
        <v>814</v>
      </c>
      <c r="B261" s="441" t="s">
        <v>815</v>
      </c>
      <c r="C261" s="442" t="s">
        <v>816</v>
      </c>
      <c r="D261" s="443" t="s">
        <v>817</v>
      </c>
    </row>
    <row r="262" spans="1:4" ht="9.9" customHeight="1" x14ac:dyDescent="0.3">
      <c r="A262" s="448">
        <v>41425</v>
      </c>
      <c r="B262" s="449" t="s">
        <v>1076</v>
      </c>
      <c r="C262" s="450" t="s">
        <v>987</v>
      </c>
      <c r="D262" s="451">
        <v>620.33000000000004</v>
      </c>
    </row>
    <row r="263" spans="1:4" ht="9.9" customHeight="1" x14ac:dyDescent="0.3">
      <c r="A263" s="448">
        <v>41426</v>
      </c>
      <c r="B263" s="449" t="s">
        <v>1077</v>
      </c>
      <c r="C263" s="450" t="s">
        <v>987</v>
      </c>
      <c r="D263" s="451">
        <v>822.86</v>
      </c>
    </row>
    <row r="264" spans="1:4" ht="9.9" customHeight="1" x14ac:dyDescent="0.3">
      <c r="A264" s="448">
        <v>41427</v>
      </c>
      <c r="B264" s="449" t="s">
        <v>1078</v>
      </c>
      <c r="C264" s="450" t="s">
        <v>987</v>
      </c>
      <c r="D264" s="451">
        <v>813.06</v>
      </c>
    </row>
    <row r="265" spans="1:4" ht="9.9" customHeight="1" x14ac:dyDescent="0.3">
      <c r="A265" s="448">
        <v>41428</v>
      </c>
      <c r="B265" s="449" t="s">
        <v>1079</v>
      </c>
      <c r="C265" s="450" t="s">
        <v>987</v>
      </c>
      <c r="D265" s="451">
        <v>1050.3599999999999</v>
      </c>
    </row>
    <row r="266" spans="1:4" ht="9.9" customHeight="1" x14ac:dyDescent="0.3">
      <c r="A266" s="448">
        <v>41429</v>
      </c>
      <c r="B266" s="449" t="s">
        <v>1080</v>
      </c>
      <c r="C266" s="450" t="s">
        <v>987</v>
      </c>
      <c r="D266" s="451">
        <v>1028.93</v>
      </c>
    </row>
    <row r="267" spans="1:4" ht="9.9" customHeight="1" x14ac:dyDescent="0.3">
      <c r="A267" s="448">
        <v>41430</v>
      </c>
      <c r="B267" s="449" t="s">
        <v>1081</v>
      </c>
      <c r="C267" s="450" t="s">
        <v>987</v>
      </c>
      <c r="D267" s="451">
        <v>1293.6600000000001</v>
      </c>
    </row>
    <row r="268" spans="1:4" ht="9.9" customHeight="1" x14ac:dyDescent="0.3">
      <c r="A268" s="448">
        <v>41431</v>
      </c>
      <c r="B268" s="449" t="s">
        <v>1082</v>
      </c>
      <c r="C268" s="450" t="s">
        <v>987</v>
      </c>
      <c r="D268" s="451">
        <v>1379.09</v>
      </c>
    </row>
    <row r="269" spans="1:4" ht="9.9" customHeight="1" x14ac:dyDescent="0.3">
      <c r="A269" s="448">
        <v>41432</v>
      </c>
      <c r="B269" s="449" t="s">
        <v>1083</v>
      </c>
      <c r="C269" s="450" t="s">
        <v>987</v>
      </c>
      <c r="D269" s="451">
        <v>1729.34</v>
      </c>
    </row>
    <row r="270" spans="1:4" ht="9.9" customHeight="1" x14ac:dyDescent="0.3">
      <c r="A270" s="448">
        <v>41433</v>
      </c>
      <c r="B270" s="449" t="s">
        <v>1084</v>
      </c>
      <c r="C270" s="450" t="s">
        <v>987</v>
      </c>
      <c r="D270" s="451">
        <v>1710.03</v>
      </c>
    </row>
    <row r="271" spans="1:4" ht="9.9" customHeight="1" x14ac:dyDescent="0.3">
      <c r="A271" s="448">
        <v>41434</v>
      </c>
      <c r="B271" s="449" t="s">
        <v>1085</v>
      </c>
      <c r="C271" s="450" t="s">
        <v>987</v>
      </c>
      <c r="D271" s="451">
        <v>2034.55</v>
      </c>
    </row>
    <row r="272" spans="1:4" ht="9.9" customHeight="1" x14ac:dyDescent="0.3">
      <c r="A272" s="448">
        <v>41435</v>
      </c>
      <c r="B272" s="449" t="s">
        <v>1086</v>
      </c>
      <c r="C272" s="450" t="s">
        <v>987</v>
      </c>
      <c r="D272" s="451">
        <v>2231.9</v>
      </c>
    </row>
    <row r="273" spans="1:4" ht="9.9" customHeight="1" x14ac:dyDescent="0.3">
      <c r="A273" s="448">
        <v>41436</v>
      </c>
      <c r="B273" s="449" t="s">
        <v>1087</v>
      </c>
      <c r="C273" s="450" t="s">
        <v>987</v>
      </c>
      <c r="D273" s="451">
        <v>2611.41</v>
      </c>
    </row>
    <row r="274" spans="1:4" ht="9.9" customHeight="1" x14ac:dyDescent="0.3">
      <c r="A274" s="448">
        <v>41437</v>
      </c>
      <c r="B274" s="449" t="s">
        <v>1088</v>
      </c>
      <c r="C274" s="450" t="s">
        <v>987</v>
      </c>
      <c r="D274" s="451">
        <v>3095.82</v>
      </c>
    </row>
    <row r="275" spans="1:4" ht="9.9" customHeight="1" x14ac:dyDescent="0.3">
      <c r="A275" s="448">
        <v>41438</v>
      </c>
      <c r="B275" s="449" t="s">
        <v>1089</v>
      </c>
      <c r="C275" s="450" t="s">
        <v>987</v>
      </c>
      <c r="D275" s="451">
        <v>3571.01</v>
      </c>
    </row>
    <row r="276" spans="1:4" ht="9.9" customHeight="1" x14ac:dyDescent="0.3">
      <c r="A276" s="448">
        <v>41445</v>
      </c>
      <c r="B276" s="449" t="s">
        <v>1090</v>
      </c>
      <c r="C276" s="450" t="s">
        <v>987</v>
      </c>
      <c r="D276" s="451">
        <v>38.770000000000003</v>
      </c>
    </row>
    <row r="277" spans="1:4" ht="9.9" customHeight="1" x14ac:dyDescent="0.3">
      <c r="A277" s="448">
        <v>41446</v>
      </c>
      <c r="B277" s="449" t="s">
        <v>1091</v>
      </c>
      <c r="C277" s="450" t="s">
        <v>987</v>
      </c>
      <c r="D277" s="451">
        <v>37.950000000000003</v>
      </c>
    </row>
    <row r="278" spans="1:4" ht="9.9" customHeight="1" x14ac:dyDescent="0.3">
      <c r="A278" s="448">
        <v>41447</v>
      </c>
      <c r="B278" s="449" t="s">
        <v>1092</v>
      </c>
      <c r="C278" s="450" t="s">
        <v>987</v>
      </c>
      <c r="D278" s="451">
        <v>23.14</v>
      </c>
    </row>
    <row r="279" spans="1:4" ht="9.9" customHeight="1" x14ac:dyDescent="0.3">
      <c r="A279" s="448">
        <v>41448</v>
      </c>
      <c r="B279" s="449" t="s">
        <v>1093</v>
      </c>
      <c r="C279" s="450" t="s">
        <v>987</v>
      </c>
      <c r="D279" s="451">
        <v>56.5</v>
      </c>
    </row>
    <row r="280" spans="1:4" ht="9.9" customHeight="1" x14ac:dyDescent="0.3">
      <c r="A280" s="448">
        <v>41449</v>
      </c>
      <c r="B280" s="449" t="s">
        <v>1094</v>
      </c>
      <c r="C280" s="450" t="s">
        <v>987</v>
      </c>
      <c r="D280" s="451">
        <v>52.81</v>
      </c>
    </row>
    <row r="281" spans="1:4" ht="9.9" customHeight="1" x14ac:dyDescent="0.3">
      <c r="A281" s="448">
        <v>41450</v>
      </c>
      <c r="B281" s="449" t="s">
        <v>1095</v>
      </c>
      <c r="C281" s="450" t="s">
        <v>987</v>
      </c>
      <c r="D281" s="451">
        <v>39.590000000000003</v>
      </c>
    </row>
    <row r="282" spans="1:4" ht="9.9" customHeight="1" x14ac:dyDescent="0.3">
      <c r="A282" s="448">
        <v>41454</v>
      </c>
      <c r="B282" s="449" t="s">
        <v>1096</v>
      </c>
      <c r="C282" s="450" t="s">
        <v>822</v>
      </c>
      <c r="D282" s="451">
        <v>242.22</v>
      </c>
    </row>
    <row r="283" spans="1:4" ht="9.9" customHeight="1" x14ac:dyDescent="0.3">
      <c r="A283" s="448">
        <v>41455</v>
      </c>
      <c r="B283" s="449" t="s">
        <v>1097</v>
      </c>
      <c r="C283" s="450" t="s">
        <v>822</v>
      </c>
      <c r="D283" s="451">
        <v>297</v>
      </c>
    </row>
    <row r="284" spans="1:4" ht="9.9" customHeight="1" x14ac:dyDescent="0.3">
      <c r="A284" s="448">
        <v>41456</v>
      </c>
      <c r="B284" s="449" t="s">
        <v>1098</v>
      </c>
      <c r="C284" s="450" t="s">
        <v>822</v>
      </c>
      <c r="D284" s="451">
        <v>75.59</v>
      </c>
    </row>
    <row r="285" spans="1:4" ht="9.9" customHeight="1" x14ac:dyDescent="0.3">
      <c r="A285" s="448">
        <v>47022</v>
      </c>
      <c r="B285" s="449" t="s">
        <v>1099</v>
      </c>
      <c r="C285" s="450" t="s">
        <v>825</v>
      </c>
      <c r="D285" s="451">
        <v>196.57</v>
      </c>
    </row>
    <row r="286" spans="1:4" ht="9.9" customHeight="1" x14ac:dyDescent="0.3">
      <c r="A286" s="448">
        <v>47023</v>
      </c>
      <c r="B286" s="449" t="s">
        <v>1100</v>
      </c>
      <c r="C286" s="450" t="s">
        <v>825</v>
      </c>
      <c r="D286" s="451">
        <v>21.43</v>
      </c>
    </row>
    <row r="287" spans="1:4" ht="9.9" customHeight="1" x14ac:dyDescent="0.3">
      <c r="A287" s="448">
        <v>47024</v>
      </c>
      <c r="B287" s="449" t="s">
        <v>1101</v>
      </c>
      <c r="C287" s="450" t="s">
        <v>825</v>
      </c>
      <c r="D287" s="451">
        <v>21.15</v>
      </c>
    </row>
    <row r="288" spans="1:4" ht="9.9" customHeight="1" x14ac:dyDescent="0.3">
      <c r="A288" s="444">
        <v>100005</v>
      </c>
      <c r="B288" s="445" t="s">
        <v>1102</v>
      </c>
      <c r="C288" s="446"/>
      <c r="D288" s="447"/>
    </row>
    <row r="289" spans="1:4" ht="9.9" customHeight="1" x14ac:dyDescent="0.3">
      <c r="A289" s="448">
        <v>40800</v>
      </c>
      <c r="B289" s="449" t="s">
        <v>1103</v>
      </c>
      <c r="C289" s="450" t="s">
        <v>1104</v>
      </c>
      <c r="D289" s="451">
        <v>18.91</v>
      </c>
    </row>
    <row r="290" spans="1:4" ht="9.9" customHeight="1" x14ac:dyDescent="0.3">
      <c r="A290" s="448">
        <v>40804</v>
      </c>
      <c r="B290" s="449" t="s">
        <v>1105</v>
      </c>
      <c r="C290" s="450" t="s">
        <v>987</v>
      </c>
      <c r="D290" s="451">
        <v>5.84</v>
      </c>
    </row>
    <row r="291" spans="1:4" ht="9.9" customHeight="1" x14ac:dyDescent="0.3">
      <c r="A291" s="448">
        <v>40805</v>
      </c>
      <c r="B291" s="449" t="s">
        <v>1106</v>
      </c>
      <c r="C291" s="450" t="s">
        <v>1104</v>
      </c>
      <c r="D291" s="451">
        <v>13.02</v>
      </c>
    </row>
    <row r="292" spans="1:4" ht="9.9" customHeight="1" x14ac:dyDescent="0.3">
      <c r="A292" s="448">
        <v>40810</v>
      </c>
      <c r="B292" s="449" t="s">
        <v>1107</v>
      </c>
      <c r="C292" s="450" t="s">
        <v>1104</v>
      </c>
      <c r="D292" s="451">
        <v>604.54999999999995</v>
      </c>
    </row>
    <row r="293" spans="1:4" ht="9.9" customHeight="1" x14ac:dyDescent="0.3">
      <c r="A293" s="448">
        <v>40811</v>
      </c>
      <c r="B293" s="449" t="s">
        <v>1108</v>
      </c>
      <c r="C293" s="450" t="s">
        <v>987</v>
      </c>
      <c r="D293" s="451">
        <v>660.16</v>
      </c>
    </row>
    <row r="294" spans="1:4" ht="9.9" customHeight="1" x14ac:dyDescent="0.3">
      <c r="A294" s="448">
        <v>40865</v>
      </c>
      <c r="B294" s="449" t="s">
        <v>1109</v>
      </c>
      <c r="C294" s="450" t="s">
        <v>820</v>
      </c>
      <c r="D294" s="451">
        <v>13.71</v>
      </c>
    </row>
    <row r="295" spans="1:4" ht="9.9" customHeight="1" x14ac:dyDescent="0.3">
      <c r="A295" s="448">
        <v>40870</v>
      </c>
      <c r="B295" s="449" t="s">
        <v>1110</v>
      </c>
      <c r="C295" s="450" t="s">
        <v>820</v>
      </c>
      <c r="D295" s="451">
        <v>7.64</v>
      </c>
    </row>
    <row r="296" spans="1:4" ht="9.9" customHeight="1" x14ac:dyDescent="0.3">
      <c r="A296" s="448">
        <v>40880</v>
      </c>
      <c r="B296" s="449" t="s">
        <v>1111</v>
      </c>
      <c r="C296" s="450" t="s">
        <v>820</v>
      </c>
      <c r="D296" s="451">
        <v>0.63</v>
      </c>
    </row>
    <row r="297" spans="1:4" ht="9.9" customHeight="1" x14ac:dyDescent="0.3">
      <c r="A297" s="448">
        <v>40885</v>
      </c>
      <c r="B297" s="449" t="s">
        <v>1112</v>
      </c>
      <c r="C297" s="450" t="s">
        <v>820</v>
      </c>
      <c r="D297" s="451">
        <v>12.04</v>
      </c>
    </row>
    <row r="298" spans="1:4" ht="9.9" customHeight="1" x14ac:dyDescent="0.3">
      <c r="A298" s="448">
        <v>40890</v>
      </c>
      <c r="B298" s="449" t="s">
        <v>1113</v>
      </c>
      <c r="C298" s="450" t="s">
        <v>820</v>
      </c>
      <c r="D298" s="451">
        <v>8.0500000000000007</v>
      </c>
    </row>
    <row r="299" spans="1:4" ht="9.9" customHeight="1" x14ac:dyDescent="0.3">
      <c r="A299" s="448">
        <v>40895</v>
      </c>
      <c r="B299" s="449" t="s">
        <v>1114</v>
      </c>
      <c r="C299" s="450" t="s">
        <v>820</v>
      </c>
      <c r="D299" s="451">
        <v>2.2999999999999998</v>
      </c>
    </row>
    <row r="300" spans="1:4" ht="9.9" customHeight="1" x14ac:dyDescent="0.3">
      <c r="A300" s="444">
        <v>117318</v>
      </c>
      <c r="B300" s="445" t="s">
        <v>1115</v>
      </c>
      <c r="C300" s="446"/>
      <c r="D300" s="447"/>
    </row>
    <row r="301" spans="1:4" ht="9.9" customHeight="1" x14ac:dyDescent="0.3">
      <c r="A301" s="448">
        <v>40814</v>
      </c>
      <c r="B301" s="449" t="s">
        <v>1116</v>
      </c>
      <c r="C301" s="450" t="s">
        <v>820</v>
      </c>
      <c r="D301" s="451">
        <v>25.82</v>
      </c>
    </row>
    <row r="302" spans="1:4" ht="9.9" customHeight="1" x14ac:dyDescent="0.3">
      <c r="A302" s="448">
        <v>40815</v>
      </c>
      <c r="B302" s="449" t="s">
        <v>1117</v>
      </c>
      <c r="C302" s="450" t="s">
        <v>820</v>
      </c>
      <c r="D302" s="451">
        <v>35.19</v>
      </c>
    </row>
    <row r="303" spans="1:4" ht="9.9" customHeight="1" x14ac:dyDescent="0.3">
      <c r="A303" s="448">
        <v>40816</v>
      </c>
      <c r="B303" s="449" t="s">
        <v>1118</v>
      </c>
      <c r="C303" s="450" t="s">
        <v>820</v>
      </c>
      <c r="D303" s="451">
        <v>15.53</v>
      </c>
    </row>
    <row r="304" spans="1:4" ht="9.9" customHeight="1" x14ac:dyDescent="0.3">
      <c r="A304" s="448">
        <v>40817</v>
      </c>
      <c r="B304" s="449" t="s">
        <v>1119</v>
      </c>
      <c r="C304" s="450" t="s">
        <v>820</v>
      </c>
      <c r="D304" s="451">
        <v>18.36</v>
      </c>
    </row>
    <row r="305" spans="1:4" ht="9.9" customHeight="1" x14ac:dyDescent="0.3">
      <c r="A305" s="448">
        <v>40818</v>
      </c>
      <c r="B305" s="449" t="s">
        <v>1120</v>
      </c>
      <c r="C305" s="450" t="s">
        <v>820</v>
      </c>
      <c r="D305" s="451">
        <v>21.17</v>
      </c>
    </row>
    <row r="306" spans="1:4" ht="21" customHeight="1" x14ac:dyDescent="0.3">
      <c r="A306" s="448">
        <v>40820</v>
      </c>
      <c r="B306" s="452" t="s">
        <v>1121</v>
      </c>
      <c r="C306" s="450" t="s">
        <v>820</v>
      </c>
      <c r="D306" s="451">
        <v>66.739999999999995</v>
      </c>
    </row>
    <row r="307" spans="1:4" ht="9.9" customHeight="1" x14ac:dyDescent="0.3">
      <c r="A307" s="448">
        <v>40825</v>
      </c>
      <c r="B307" s="449" t="s">
        <v>1122</v>
      </c>
      <c r="C307" s="450" t="s">
        <v>820</v>
      </c>
      <c r="D307" s="451">
        <v>121.49</v>
      </c>
    </row>
    <row r="308" spans="1:4" ht="9.9" customHeight="1" x14ac:dyDescent="0.3">
      <c r="A308" s="448">
        <v>40830</v>
      </c>
      <c r="B308" s="449" t="s">
        <v>1123</v>
      </c>
      <c r="C308" s="450" t="s">
        <v>1124</v>
      </c>
      <c r="D308" s="451">
        <v>37.53</v>
      </c>
    </row>
    <row r="309" spans="1:4" ht="9.9" customHeight="1" x14ac:dyDescent="0.3">
      <c r="A309" s="448">
        <v>40835</v>
      </c>
      <c r="B309" s="449" t="s">
        <v>1125</v>
      </c>
      <c r="C309" s="450" t="s">
        <v>1124</v>
      </c>
      <c r="D309" s="451">
        <v>42.69</v>
      </c>
    </row>
    <row r="310" spans="1:4" ht="9.9" customHeight="1" x14ac:dyDescent="0.3">
      <c r="A310" s="448">
        <v>40840</v>
      </c>
      <c r="B310" s="449" t="s">
        <v>1126</v>
      </c>
      <c r="C310" s="450" t="s">
        <v>1124</v>
      </c>
      <c r="D310" s="451">
        <v>109.8</v>
      </c>
    </row>
    <row r="311" spans="1:4" ht="9.9" customHeight="1" x14ac:dyDescent="0.3">
      <c r="A311" s="448">
        <v>40845</v>
      </c>
      <c r="B311" s="449" t="s">
        <v>1127</v>
      </c>
      <c r="C311" s="450" t="s">
        <v>1124</v>
      </c>
      <c r="D311" s="451">
        <v>112.08</v>
      </c>
    </row>
    <row r="312" spans="1:4" ht="9.9" customHeight="1" x14ac:dyDescent="0.3">
      <c r="A312" s="444">
        <v>117947</v>
      </c>
      <c r="B312" s="445" t="s">
        <v>1128</v>
      </c>
      <c r="C312" s="446"/>
      <c r="D312" s="447"/>
    </row>
    <row r="313" spans="1:4" ht="9.9" customHeight="1" x14ac:dyDescent="0.3">
      <c r="A313" s="448">
        <v>40850</v>
      </c>
      <c r="B313" s="449" t="s">
        <v>1129</v>
      </c>
      <c r="C313" s="450" t="s">
        <v>820</v>
      </c>
      <c r="D313" s="451">
        <v>486.7</v>
      </c>
    </row>
    <row r="314" spans="1:4" ht="9.9" customHeight="1" x14ac:dyDescent="0.3">
      <c r="A314" s="448">
        <v>40851</v>
      </c>
      <c r="B314" s="449" t="s">
        <v>1130</v>
      </c>
      <c r="C314" s="450" t="s">
        <v>820</v>
      </c>
      <c r="D314" s="451">
        <v>616.41999999999996</v>
      </c>
    </row>
    <row r="315" spans="1:4" ht="9.9" customHeight="1" x14ac:dyDescent="0.3">
      <c r="A315" s="448">
        <v>40853</v>
      </c>
      <c r="B315" s="449" t="s">
        <v>1131</v>
      </c>
      <c r="C315" s="450" t="s">
        <v>820</v>
      </c>
      <c r="D315" s="451">
        <v>827.37</v>
      </c>
    </row>
    <row r="316" spans="1:4" ht="9.9" customHeight="1" x14ac:dyDescent="0.3">
      <c r="A316" s="448">
        <v>40855</v>
      </c>
      <c r="B316" s="449" t="s">
        <v>1132</v>
      </c>
      <c r="C316" s="450" t="s">
        <v>820</v>
      </c>
      <c r="D316" s="451">
        <v>676.69</v>
      </c>
    </row>
    <row r="317" spans="1:4" ht="9.9" customHeight="1" x14ac:dyDescent="0.3">
      <c r="A317" s="448">
        <v>40856</v>
      </c>
      <c r="B317" s="449" t="s">
        <v>1133</v>
      </c>
      <c r="C317" s="450" t="s">
        <v>820</v>
      </c>
      <c r="D317" s="451">
        <v>1477.2</v>
      </c>
    </row>
    <row r="318" spans="1:4" ht="9.9" customHeight="1" x14ac:dyDescent="0.3">
      <c r="A318" s="444">
        <v>100008</v>
      </c>
      <c r="B318" s="445" t="s">
        <v>1134</v>
      </c>
      <c r="C318" s="446"/>
      <c r="D318" s="447"/>
    </row>
    <row r="319" spans="1:4" ht="9.9" customHeight="1" x14ac:dyDescent="0.3">
      <c r="A319" s="448">
        <v>41800</v>
      </c>
      <c r="B319" s="449" t="s">
        <v>1135</v>
      </c>
      <c r="C319" s="450" t="s">
        <v>1104</v>
      </c>
      <c r="D319" s="451">
        <v>72.33</v>
      </c>
    </row>
    <row r="320" spans="1:4" ht="9.9" customHeight="1" x14ac:dyDescent="0.3">
      <c r="A320" s="448">
        <v>41806</v>
      </c>
      <c r="B320" s="449" t="s">
        <v>1136</v>
      </c>
      <c r="C320" s="450" t="s">
        <v>987</v>
      </c>
      <c r="D320" s="451">
        <v>458.93</v>
      </c>
    </row>
    <row r="321" spans="1:4" ht="9.9" customHeight="1" x14ac:dyDescent="0.3">
      <c r="A321" s="448">
        <v>41811</v>
      </c>
      <c r="B321" s="449" t="s">
        <v>1137</v>
      </c>
      <c r="C321" s="450" t="s">
        <v>987</v>
      </c>
      <c r="D321" s="451">
        <v>723.96</v>
      </c>
    </row>
    <row r="322" spans="1:4" ht="9.9" customHeight="1" x14ac:dyDescent="0.3">
      <c r="A322" s="448">
        <v>41816</v>
      </c>
      <c r="B322" s="449" t="s">
        <v>1138</v>
      </c>
      <c r="C322" s="450" t="s">
        <v>987</v>
      </c>
      <c r="D322" s="451">
        <v>991.79</v>
      </c>
    </row>
    <row r="323" spans="1:4" ht="9.9" customHeight="1" x14ac:dyDescent="0.3">
      <c r="A323" s="448">
        <v>41821</v>
      </c>
      <c r="B323" s="449" t="s">
        <v>1139</v>
      </c>
      <c r="C323" s="450" t="s">
        <v>987</v>
      </c>
      <c r="D323" s="451">
        <v>1199.82</v>
      </c>
    </row>
    <row r="324" spans="1:4" ht="12" customHeight="1" x14ac:dyDescent="0.3">
      <c r="A324" s="437" t="s">
        <v>1140</v>
      </c>
    </row>
    <row r="325" spans="1:4" ht="21" customHeight="1" x14ac:dyDescent="0.3">
      <c r="A325" s="441" t="s">
        <v>814</v>
      </c>
      <c r="B325" s="441" t="s">
        <v>815</v>
      </c>
      <c r="C325" s="442" t="s">
        <v>816</v>
      </c>
      <c r="D325" s="443" t="s">
        <v>817</v>
      </c>
    </row>
    <row r="326" spans="1:4" ht="9.9" customHeight="1" x14ac:dyDescent="0.3">
      <c r="A326" s="448">
        <v>41826</v>
      </c>
      <c r="B326" s="449" t="s">
        <v>1141</v>
      </c>
      <c r="C326" s="450" t="s">
        <v>987</v>
      </c>
      <c r="D326" s="451">
        <v>1955.05</v>
      </c>
    </row>
    <row r="327" spans="1:4" ht="9.9" customHeight="1" x14ac:dyDescent="0.3">
      <c r="A327" s="448">
        <v>41831</v>
      </c>
      <c r="B327" s="449" t="s">
        <v>1142</v>
      </c>
      <c r="C327" s="450" t="s">
        <v>987</v>
      </c>
      <c r="D327" s="451">
        <v>1935.32</v>
      </c>
    </row>
    <row r="328" spans="1:4" ht="9.9" customHeight="1" x14ac:dyDescent="0.3">
      <c r="A328" s="448">
        <v>41836</v>
      </c>
      <c r="B328" s="449" t="s">
        <v>1143</v>
      </c>
      <c r="C328" s="450" t="s">
        <v>987</v>
      </c>
      <c r="D328" s="451">
        <v>1402.51</v>
      </c>
    </row>
    <row r="329" spans="1:4" ht="9.9" customHeight="1" x14ac:dyDescent="0.3">
      <c r="A329" s="448">
        <v>41841</v>
      </c>
      <c r="B329" s="449" t="s">
        <v>1144</v>
      </c>
      <c r="C329" s="450" t="s">
        <v>987</v>
      </c>
      <c r="D329" s="451">
        <v>2850.71</v>
      </c>
    </row>
    <row r="330" spans="1:4" ht="9.9" customHeight="1" x14ac:dyDescent="0.3">
      <c r="A330" s="448">
        <v>41846</v>
      </c>
      <c r="B330" s="449" t="s">
        <v>1145</v>
      </c>
      <c r="C330" s="450" t="s">
        <v>822</v>
      </c>
      <c r="D330" s="451">
        <v>802.31</v>
      </c>
    </row>
    <row r="331" spans="1:4" ht="9.9" customHeight="1" x14ac:dyDescent="0.3">
      <c r="A331" s="448">
        <v>41851</v>
      </c>
      <c r="B331" s="449" t="s">
        <v>1146</v>
      </c>
      <c r="C331" s="450" t="s">
        <v>822</v>
      </c>
      <c r="D331" s="451">
        <v>904.99</v>
      </c>
    </row>
    <row r="332" spans="1:4" ht="9.9" customHeight="1" x14ac:dyDescent="0.3">
      <c r="A332" s="448">
        <v>41856</v>
      </c>
      <c r="B332" s="449" t="s">
        <v>1147</v>
      </c>
      <c r="C332" s="450" t="s">
        <v>822</v>
      </c>
      <c r="D332" s="451">
        <v>1295.52</v>
      </c>
    </row>
    <row r="333" spans="1:4" ht="9.9" customHeight="1" x14ac:dyDescent="0.3">
      <c r="A333" s="448">
        <v>41861</v>
      </c>
      <c r="B333" s="449" t="s">
        <v>1148</v>
      </c>
      <c r="C333" s="450" t="s">
        <v>822</v>
      </c>
      <c r="D333" s="451">
        <v>1717.47</v>
      </c>
    </row>
    <row r="334" spans="1:4" ht="9.9" customHeight="1" x14ac:dyDescent="0.3">
      <c r="A334" s="448">
        <v>41866</v>
      </c>
      <c r="B334" s="449" t="s">
        <v>1149</v>
      </c>
      <c r="C334" s="450" t="s">
        <v>822</v>
      </c>
      <c r="D334" s="451">
        <v>3198.28</v>
      </c>
    </row>
    <row r="335" spans="1:4" ht="9.9" customHeight="1" x14ac:dyDescent="0.3">
      <c r="A335" s="448">
        <v>41871</v>
      </c>
      <c r="B335" s="449" t="s">
        <v>1150</v>
      </c>
      <c r="C335" s="450" t="s">
        <v>822</v>
      </c>
      <c r="D335" s="451">
        <v>1260.57</v>
      </c>
    </row>
    <row r="336" spans="1:4" ht="9.9" customHeight="1" x14ac:dyDescent="0.3">
      <c r="A336" s="448">
        <v>41876</v>
      </c>
      <c r="B336" s="449" t="s">
        <v>1151</v>
      </c>
      <c r="C336" s="450" t="s">
        <v>822</v>
      </c>
      <c r="D336" s="451">
        <v>1866.34</v>
      </c>
    </row>
    <row r="337" spans="1:4" ht="9.9" customHeight="1" x14ac:dyDescent="0.3">
      <c r="A337" s="448">
        <v>41881</v>
      </c>
      <c r="B337" s="449" t="s">
        <v>1152</v>
      </c>
      <c r="C337" s="450" t="s">
        <v>822</v>
      </c>
      <c r="D337" s="451">
        <v>2420.98</v>
      </c>
    </row>
    <row r="338" spans="1:4" ht="9.9" customHeight="1" x14ac:dyDescent="0.3">
      <c r="A338" s="448">
        <v>47018</v>
      </c>
      <c r="B338" s="449" t="s">
        <v>1153</v>
      </c>
      <c r="C338" s="450" t="s">
        <v>825</v>
      </c>
      <c r="D338" s="451">
        <v>539.30999999999995</v>
      </c>
    </row>
    <row r="339" spans="1:4" ht="9.9" customHeight="1" x14ac:dyDescent="0.3">
      <c r="A339" s="448">
        <v>47020</v>
      </c>
      <c r="B339" s="449" t="s">
        <v>1154</v>
      </c>
      <c r="C339" s="450" t="s">
        <v>820</v>
      </c>
      <c r="D339" s="451">
        <v>72.28</v>
      </c>
    </row>
    <row r="340" spans="1:4" ht="9.9" customHeight="1" x14ac:dyDescent="0.3">
      <c r="A340" s="448">
        <v>47021</v>
      </c>
      <c r="B340" s="449" t="s">
        <v>1155</v>
      </c>
      <c r="C340" s="450" t="s">
        <v>1104</v>
      </c>
      <c r="D340" s="451">
        <v>3.7</v>
      </c>
    </row>
    <row r="341" spans="1:4" ht="9.9" customHeight="1" x14ac:dyDescent="0.3">
      <c r="A341" s="444">
        <v>100011</v>
      </c>
      <c r="B341" s="445" t="s">
        <v>1156</v>
      </c>
      <c r="C341" s="446"/>
      <c r="D341" s="447"/>
    </row>
    <row r="342" spans="1:4" ht="9.9" customHeight="1" x14ac:dyDescent="0.3">
      <c r="A342" s="448">
        <v>42800</v>
      </c>
      <c r="B342" s="449" t="s">
        <v>1157</v>
      </c>
      <c r="C342" s="450" t="s">
        <v>825</v>
      </c>
      <c r="D342" s="451">
        <v>788.8</v>
      </c>
    </row>
    <row r="343" spans="1:4" ht="9.9" customHeight="1" x14ac:dyDescent="0.3">
      <c r="A343" s="448">
        <v>42805</v>
      </c>
      <c r="B343" s="449" t="s">
        <v>1158</v>
      </c>
      <c r="C343" s="450" t="s">
        <v>825</v>
      </c>
      <c r="D343" s="451">
        <v>1031.23</v>
      </c>
    </row>
    <row r="344" spans="1:4" ht="9.9" customHeight="1" x14ac:dyDescent="0.3">
      <c r="A344" s="448">
        <v>42810</v>
      </c>
      <c r="B344" s="449" t="s">
        <v>1159</v>
      </c>
      <c r="C344" s="450" t="s">
        <v>825</v>
      </c>
      <c r="D344" s="451">
        <v>1801.11</v>
      </c>
    </row>
    <row r="345" spans="1:4" ht="9.9" customHeight="1" x14ac:dyDescent="0.3">
      <c r="A345" s="448">
        <v>42816</v>
      </c>
      <c r="B345" s="449" t="s">
        <v>1160</v>
      </c>
      <c r="C345" s="450" t="s">
        <v>825</v>
      </c>
      <c r="D345" s="451">
        <v>390.56</v>
      </c>
    </row>
    <row r="346" spans="1:4" ht="9.9" customHeight="1" x14ac:dyDescent="0.3">
      <c r="A346" s="448">
        <v>42820</v>
      </c>
      <c r="B346" s="449" t="s">
        <v>1161</v>
      </c>
      <c r="C346" s="450" t="s">
        <v>825</v>
      </c>
      <c r="D346" s="451">
        <v>228.58</v>
      </c>
    </row>
    <row r="347" spans="1:4" ht="9.9" customHeight="1" x14ac:dyDescent="0.3">
      <c r="A347" s="448">
        <v>42825</v>
      </c>
      <c r="B347" s="449" t="s">
        <v>1162</v>
      </c>
      <c r="C347" s="450" t="s">
        <v>825</v>
      </c>
      <c r="D347" s="451">
        <v>769.42</v>
      </c>
    </row>
    <row r="348" spans="1:4" ht="9.9" customHeight="1" x14ac:dyDescent="0.3">
      <c r="A348" s="448">
        <v>42831</v>
      </c>
      <c r="B348" s="449" t="s">
        <v>1163</v>
      </c>
      <c r="C348" s="450" t="s">
        <v>825</v>
      </c>
      <c r="D348" s="451">
        <v>458.2</v>
      </c>
    </row>
    <row r="349" spans="1:4" ht="9.9" customHeight="1" x14ac:dyDescent="0.3">
      <c r="A349" s="448">
        <v>42836</v>
      </c>
      <c r="B349" s="449" t="s">
        <v>1164</v>
      </c>
      <c r="C349" s="450" t="s">
        <v>825</v>
      </c>
      <c r="D349" s="451">
        <v>516.27</v>
      </c>
    </row>
    <row r="350" spans="1:4" ht="9.9" customHeight="1" x14ac:dyDescent="0.3">
      <c r="A350" s="448">
        <v>42838</v>
      </c>
      <c r="B350" s="449" t="s">
        <v>1165</v>
      </c>
      <c r="C350" s="450" t="s">
        <v>825</v>
      </c>
      <c r="D350" s="451">
        <v>544.53</v>
      </c>
    </row>
    <row r="351" spans="1:4" ht="9.9" customHeight="1" x14ac:dyDescent="0.3">
      <c r="A351" s="448">
        <v>42841</v>
      </c>
      <c r="B351" s="449" t="s">
        <v>1166</v>
      </c>
      <c r="C351" s="450" t="s">
        <v>825</v>
      </c>
      <c r="D351" s="451">
        <v>393.04</v>
      </c>
    </row>
    <row r="352" spans="1:4" ht="9.9" customHeight="1" x14ac:dyDescent="0.3">
      <c r="A352" s="448">
        <v>42845</v>
      </c>
      <c r="B352" s="449" t="s">
        <v>1167</v>
      </c>
      <c r="C352" s="450" t="s">
        <v>825</v>
      </c>
      <c r="D352" s="451">
        <v>227.25</v>
      </c>
    </row>
    <row r="353" spans="1:4" ht="9.9" customHeight="1" x14ac:dyDescent="0.3">
      <c r="A353" s="448">
        <v>42850</v>
      </c>
      <c r="B353" s="449" t="s">
        <v>1168</v>
      </c>
      <c r="C353" s="450" t="s">
        <v>825</v>
      </c>
      <c r="D353" s="451">
        <v>148.66999999999999</v>
      </c>
    </row>
    <row r="354" spans="1:4" ht="9.9" customHeight="1" x14ac:dyDescent="0.3">
      <c r="A354" s="448">
        <v>42856</v>
      </c>
      <c r="B354" s="449" t="s">
        <v>1169</v>
      </c>
      <c r="C354" s="450" t="s">
        <v>825</v>
      </c>
      <c r="D354" s="451">
        <v>313.27999999999997</v>
      </c>
    </row>
    <row r="355" spans="1:4" ht="9.9" customHeight="1" x14ac:dyDescent="0.3">
      <c r="A355" s="448">
        <v>42860</v>
      </c>
      <c r="B355" s="449" t="s">
        <v>1170</v>
      </c>
      <c r="C355" s="450" t="s">
        <v>1171</v>
      </c>
      <c r="D355" s="451">
        <v>5.13</v>
      </c>
    </row>
    <row r="356" spans="1:4" ht="9.9" customHeight="1" x14ac:dyDescent="0.3">
      <c r="A356" s="448">
        <v>47027</v>
      </c>
      <c r="B356" s="449" t="s">
        <v>1172</v>
      </c>
      <c r="C356" s="450" t="s">
        <v>825</v>
      </c>
      <c r="D356" s="451">
        <v>69.86</v>
      </c>
    </row>
    <row r="357" spans="1:4" ht="9.9" customHeight="1" x14ac:dyDescent="0.3">
      <c r="A357" s="444">
        <v>100012</v>
      </c>
      <c r="B357" s="445" t="s">
        <v>1173</v>
      </c>
      <c r="C357" s="446"/>
      <c r="D357" s="447"/>
    </row>
    <row r="358" spans="1:4" ht="9.9" customHeight="1" x14ac:dyDescent="0.3">
      <c r="A358" s="448">
        <v>40466</v>
      </c>
      <c r="B358" s="449" t="s">
        <v>1174</v>
      </c>
      <c r="C358" s="450" t="s">
        <v>825</v>
      </c>
      <c r="D358" s="451">
        <v>180.2</v>
      </c>
    </row>
    <row r="359" spans="1:4" ht="9.9" customHeight="1" x14ac:dyDescent="0.3">
      <c r="A359" s="448">
        <v>42400</v>
      </c>
      <c r="B359" s="449" t="s">
        <v>1175</v>
      </c>
      <c r="C359" s="450" t="s">
        <v>825</v>
      </c>
      <c r="D359" s="451">
        <v>302.05</v>
      </c>
    </row>
    <row r="360" spans="1:4" ht="9.9" customHeight="1" x14ac:dyDescent="0.3">
      <c r="A360" s="448">
        <v>42406</v>
      </c>
      <c r="B360" s="449" t="s">
        <v>1176</v>
      </c>
      <c r="C360" s="450" t="s">
        <v>825</v>
      </c>
      <c r="D360" s="451">
        <v>288.77</v>
      </c>
    </row>
    <row r="361" spans="1:4" ht="9.9" customHeight="1" x14ac:dyDescent="0.3">
      <c r="A361" s="448">
        <v>42410</v>
      </c>
      <c r="B361" s="449" t="s">
        <v>1177</v>
      </c>
      <c r="C361" s="450" t="s">
        <v>1178</v>
      </c>
      <c r="D361" s="451">
        <v>1945.97</v>
      </c>
    </row>
    <row r="362" spans="1:4" ht="9.9" customHeight="1" x14ac:dyDescent="0.3">
      <c r="A362" s="448">
        <v>42411</v>
      </c>
      <c r="B362" s="449" t="s">
        <v>1179</v>
      </c>
      <c r="C362" s="450" t="s">
        <v>1178</v>
      </c>
      <c r="D362" s="451">
        <v>770.3</v>
      </c>
    </row>
    <row r="363" spans="1:4" ht="9.9" customHeight="1" x14ac:dyDescent="0.3">
      <c r="A363" s="448">
        <v>42415</v>
      </c>
      <c r="B363" s="449" t="s">
        <v>1180</v>
      </c>
      <c r="C363" s="450" t="s">
        <v>1178</v>
      </c>
      <c r="D363" s="451">
        <v>479.86</v>
      </c>
    </row>
    <row r="364" spans="1:4" ht="9.9" customHeight="1" x14ac:dyDescent="0.3">
      <c r="A364" s="448">
        <v>42420</v>
      </c>
      <c r="B364" s="449" t="s">
        <v>1181</v>
      </c>
      <c r="C364" s="450" t="s">
        <v>820</v>
      </c>
      <c r="D364" s="451">
        <v>1.06</v>
      </c>
    </row>
    <row r="365" spans="1:4" ht="9.9" customHeight="1" x14ac:dyDescent="0.3">
      <c r="A365" s="448">
        <v>42425</v>
      </c>
      <c r="B365" s="449" t="s">
        <v>1182</v>
      </c>
      <c r="C365" s="450" t="s">
        <v>1104</v>
      </c>
      <c r="D365" s="451">
        <v>0.73</v>
      </c>
    </row>
    <row r="366" spans="1:4" ht="9.9" customHeight="1" x14ac:dyDescent="0.3">
      <c r="A366" s="448">
        <v>42430</v>
      </c>
      <c r="B366" s="449" t="s">
        <v>1183</v>
      </c>
      <c r="C366" s="450" t="s">
        <v>1104</v>
      </c>
      <c r="D366" s="451">
        <v>1.29</v>
      </c>
    </row>
    <row r="367" spans="1:4" ht="9.9" customHeight="1" x14ac:dyDescent="0.3">
      <c r="A367" s="448">
        <v>42435</v>
      </c>
      <c r="B367" s="449" t="s">
        <v>1184</v>
      </c>
      <c r="C367" s="450" t="s">
        <v>1104</v>
      </c>
      <c r="D367" s="451">
        <v>1.7</v>
      </c>
    </row>
    <row r="368" spans="1:4" ht="9.9" customHeight="1" x14ac:dyDescent="0.3">
      <c r="A368" s="448">
        <v>42440</v>
      </c>
      <c r="B368" s="449" t="s">
        <v>1185</v>
      </c>
      <c r="C368" s="450" t="s">
        <v>1104</v>
      </c>
      <c r="D368" s="451">
        <v>7.92</v>
      </c>
    </row>
    <row r="369" spans="1:4" ht="9.9" customHeight="1" x14ac:dyDescent="0.3">
      <c r="A369" s="448">
        <v>42442</v>
      </c>
      <c r="B369" s="449" t="s">
        <v>1186</v>
      </c>
      <c r="C369" s="450" t="s">
        <v>825</v>
      </c>
      <c r="D369" s="451">
        <v>7991.4</v>
      </c>
    </row>
    <row r="370" spans="1:4" ht="9.9" customHeight="1" x14ac:dyDescent="0.3">
      <c r="A370" s="448">
        <v>42445</v>
      </c>
      <c r="B370" s="449" t="s">
        <v>1187</v>
      </c>
      <c r="C370" s="450" t="s">
        <v>825</v>
      </c>
      <c r="D370" s="451">
        <v>62.72</v>
      </c>
    </row>
    <row r="371" spans="1:4" ht="9.9" customHeight="1" x14ac:dyDescent="0.3">
      <c r="A371" s="448">
        <v>42450</v>
      </c>
      <c r="B371" s="449" t="s">
        <v>1188</v>
      </c>
      <c r="C371" s="450" t="s">
        <v>825</v>
      </c>
      <c r="D371" s="451">
        <v>53.06</v>
      </c>
    </row>
    <row r="372" spans="1:4" ht="9.9" customHeight="1" x14ac:dyDescent="0.3">
      <c r="A372" s="448">
        <v>42455</v>
      </c>
      <c r="B372" s="449" t="s">
        <v>1189</v>
      </c>
      <c r="C372" s="450" t="s">
        <v>825</v>
      </c>
      <c r="D372" s="451">
        <v>11.36</v>
      </c>
    </row>
    <row r="373" spans="1:4" ht="9.9" customHeight="1" x14ac:dyDescent="0.3">
      <c r="A373" s="448">
        <v>42460</v>
      </c>
      <c r="B373" s="449" t="s">
        <v>1190</v>
      </c>
      <c r="C373" s="450" t="s">
        <v>825</v>
      </c>
      <c r="D373" s="451">
        <v>107.22</v>
      </c>
    </row>
    <row r="374" spans="1:4" ht="9.9" customHeight="1" x14ac:dyDescent="0.3">
      <c r="A374" s="448">
        <v>42465</v>
      </c>
      <c r="B374" s="449" t="s">
        <v>1191</v>
      </c>
      <c r="C374" s="450" t="s">
        <v>825</v>
      </c>
      <c r="D374" s="451">
        <v>35.43</v>
      </c>
    </row>
    <row r="375" spans="1:4" ht="9.9" customHeight="1" x14ac:dyDescent="0.3">
      <c r="A375" s="448">
        <v>42471</v>
      </c>
      <c r="B375" s="449" t="s">
        <v>1192</v>
      </c>
      <c r="C375" s="450" t="s">
        <v>987</v>
      </c>
      <c r="D375" s="451">
        <v>272.48</v>
      </c>
    </row>
    <row r="376" spans="1:4" ht="9.9" customHeight="1" x14ac:dyDescent="0.3">
      <c r="A376" s="448">
        <v>42476</v>
      </c>
      <c r="B376" s="449" t="s">
        <v>1193</v>
      </c>
      <c r="C376" s="450" t="s">
        <v>825</v>
      </c>
      <c r="D376" s="451">
        <v>846</v>
      </c>
    </row>
    <row r="377" spans="1:4" ht="9.9" customHeight="1" x14ac:dyDescent="0.3">
      <c r="A377" s="448">
        <v>42480</v>
      </c>
      <c r="B377" s="449" t="s">
        <v>1194</v>
      </c>
      <c r="C377" s="450" t="s">
        <v>820</v>
      </c>
      <c r="D377" s="451">
        <v>4.25</v>
      </c>
    </row>
    <row r="378" spans="1:4" ht="9.9" customHeight="1" x14ac:dyDescent="0.3">
      <c r="A378" s="448">
        <v>42486</v>
      </c>
      <c r="B378" s="449" t="s">
        <v>1195</v>
      </c>
      <c r="C378" s="450" t="s">
        <v>1196</v>
      </c>
      <c r="D378" s="451">
        <v>4.3099999999999996</v>
      </c>
    </row>
    <row r="379" spans="1:4" ht="9.9" customHeight="1" x14ac:dyDescent="0.3">
      <c r="A379" s="448">
        <v>42491</v>
      </c>
      <c r="B379" s="449" t="s">
        <v>1197</v>
      </c>
      <c r="C379" s="450" t="s">
        <v>825</v>
      </c>
      <c r="D379" s="451">
        <v>196.49</v>
      </c>
    </row>
    <row r="380" spans="1:4" ht="9.9" customHeight="1" x14ac:dyDescent="0.3">
      <c r="A380" s="448">
        <v>42496</v>
      </c>
      <c r="B380" s="449" t="s">
        <v>1198</v>
      </c>
      <c r="C380" s="450" t="s">
        <v>825</v>
      </c>
      <c r="D380" s="451">
        <v>426.48</v>
      </c>
    </row>
    <row r="381" spans="1:4" ht="9.9" customHeight="1" x14ac:dyDescent="0.3">
      <c r="A381" s="444">
        <v>100015</v>
      </c>
      <c r="B381" s="445" t="s">
        <v>1199</v>
      </c>
      <c r="C381" s="446"/>
      <c r="D381" s="447"/>
    </row>
    <row r="382" spans="1:4" ht="9.9" customHeight="1" x14ac:dyDescent="0.3">
      <c r="A382" s="448">
        <v>44001</v>
      </c>
      <c r="B382" s="449" t="s">
        <v>1200</v>
      </c>
      <c r="C382" s="450" t="s">
        <v>820</v>
      </c>
      <c r="D382" s="451">
        <v>0.27</v>
      </c>
    </row>
    <row r="383" spans="1:4" ht="9.9" customHeight="1" x14ac:dyDescent="0.3">
      <c r="A383" s="448">
        <v>44010</v>
      </c>
      <c r="B383" s="449" t="s">
        <v>1201</v>
      </c>
      <c r="C383" s="450" t="s">
        <v>825</v>
      </c>
      <c r="D383" s="451">
        <v>2.9</v>
      </c>
    </row>
    <row r="384" spans="1:4" ht="9.9" customHeight="1" x14ac:dyDescent="0.3">
      <c r="A384" s="448">
        <v>44011</v>
      </c>
      <c r="B384" s="449" t="s">
        <v>1202</v>
      </c>
      <c r="C384" s="450" t="s">
        <v>827</v>
      </c>
      <c r="D384" s="451">
        <v>3.66</v>
      </c>
    </row>
    <row r="385" spans="1:4" ht="9.9" customHeight="1" x14ac:dyDescent="0.3">
      <c r="A385" s="448">
        <v>44020</v>
      </c>
      <c r="B385" s="449" t="s">
        <v>1203</v>
      </c>
      <c r="C385" s="450" t="s">
        <v>825</v>
      </c>
      <c r="D385" s="451">
        <v>4.5999999999999996</v>
      </c>
    </row>
    <row r="386" spans="1:4" ht="9.9" customHeight="1" x14ac:dyDescent="0.3">
      <c r="A386" s="448">
        <v>44021</v>
      </c>
      <c r="B386" s="449" t="s">
        <v>1204</v>
      </c>
      <c r="C386" s="450" t="s">
        <v>827</v>
      </c>
      <c r="D386" s="451">
        <v>3.12</v>
      </c>
    </row>
    <row r="387" spans="1:4" ht="9.9" customHeight="1" x14ac:dyDescent="0.3">
      <c r="A387" s="448">
        <v>44050</v>
      </c>
      <c r="B387" s="449" t="s">
        <v>1205</v>
      </c>
      <c r="C387" s="450" t="s">
        <v>825</v>
      </c>
      <c r="D387" s="451">
        <v>5.74</v>
      </c>
    </row>
    <row r="388" spans="1:4" ht="9.9" customHeight="1" x14ac:dyDescent="0.3">
      <c r="A388" s="448">
        <v>44051</v>
      </c>
      <c r="B388" s="449" t="s">
        <v>1206</v>
      </c>
      <c r="C388" s="450" t="s">
        <v>825</v>
      </c>
      <c r="D388" s="451">
        <v>6.33</v>
      </c>
    </row>
    <row r="389" spans="1:4" ht="12" customHeight="1" x14ac:dyDescent="0.3">
      <c r="A389" s="437" t="s">
        <v>1207</v>
      </c>
    </row>
    <row r="390" spans="1:4" ht="21" customHeight="1" x14ac:dyDescent="0.3">
      <c r="A390" s="441" t="s">
        <v>814</v>
      </c>
      <c r="B390" s="441" t="s">
        <v>815</v>
      </c>
      <c r="C390" s="442" t="s">
        <v>816</v>
      </c>
      <c r="D390" s="443" t="s">
        <v>817</v>
      </c>
    </row>
    <row r="391" spans="1:4" ht="9.9" customHeight="1" x14ac:dyDescent="0.3">
      <c r="A391" s="448">
        <v>44052</v>
      </c>
      <c r="B391" s="449" t="s">
        <v>1208</v>
      </c>
      <c r="C391" s="450" t="s">
        <v>820</v>
      </c>
      <c r="D391" s="451">
        <v>3.26</v>
      </c>
    </row>
    <row r="392" spans="1:4" ht="9.9" customHeight="1" x14ac:dyDescent="0.3">
      <c r="A392" s="448">
        <v>44100</v>
      </c>
      <c r="B392" s="449" t="s">
        <v>1209</v>
      </c>
      <c r="C392" s="450" t="s">
        <v>825</v>
      </c>
      <c r="D392" s="451">
        <v>8.33</v>
      </c>
    </row>
    <row r="393" spans="1:4" ht="9.9" customHeight="1" x14ac:dyDescent="0.3">
      <c r="A393" s="448">
        <v>44102</v>
      </c>
      <c r="B393" s="449" t="s">
        <v>1210</v>
      </c>
      <c r="C393" s="450" t="s">
        <v>827</v>
      </c>
      <c r="D393" s="451">
        <v>3.12</v>
      </c>
    </row>
    <row r="394" spans="1:4" ht="9.9" customHeight="1" x14ac:dyDescent="0.3">
      <c r="A394" s="448">
        <v>44150</v>
      </c>
      <c r="B394" s="449" t="s">
        <v>1211</v>
      </c>
      <c r="C394" s="450" t="s">
        <v>825</v>
      </c>
      <c r="D394" s="451">
        <v>25.89</v>
      </c>
    </row>
    <row r="395" spans="1:4" ht="21" customHeight="1" x14ac:dyDescent="0.3">
      <c r="A395" s="448">
        <v>44151</v>
      </c>
      <c r="B395" s="449" t="s">
        <v>1212</v>
      </c>
      <c r="C395" s="450" t="s">
        <v>825</v>
      </c>
      <c r="D395" s="451">
        <v>68.5</v>
      </c>
    </row>
    <row r="396" spans="1:4" ht="9.9" customHeight="1" x14ac:dyDescent="0.3">
      <c r="A396" s="448">
        <v>44200</v>
      </c>
      <c r="B396" s="449" t="s">
        <v>1213</v>
      </c>
      <c r="C396" s="450" t="s">
        <v>820</v>
      </c>
      <c r="D396" s="451">
        <v>0.51</v>
      </c>
    </row>
    <row r="397" spans="1:4" ht="9.9" customHeight="1" x14ac:dyDescent="0.3">
      <c r="A397" s="448">
        <v>44201</v>
      </c>
      <c r="B397" s="449" t="s">
        <v>1214</v>
      </c>
      <c r="C397" s="450" t="s">
        <v>820</v>
      </c>
      <c r="D397" s="451">
        <v>0.43</v>
      </c>
    </row>
    <row r="398" spans="1:4" ht="9.9" customHeight="1" x14ac:dyDescent="0.3">
      <c r="A398" s="448">
        <v>44202</v>
      </c>
      <c r="B398" s="449" t="s">
        <v>1215</v>
      </c>
      <c r="C398" s="450" t="s">
        <v>820</v>
      </c>
      <c r="D398" s="451">
        <v>8.42</v>
      </c>
    </row>
    <row r="399" spans="1:4" ht="9.9" customHeight="1" x14ac:dyDescent="0.3">
      <c r="A399" s="448">
        <v>44203</v>
      </c>
      <c r="B399" s="449" t="s">
        <v>1216</v>
      </c>
      <c r="C399" s="450" t="s">
        <v>820</v>
      </c>
      <c r="D399" s="451">
        <v>2.68</v>
      </c>
    </row>
    <row r="400" spans="1:4" ht="9.9" customHeight="1" x14ac:dyDescent="0.3">
      <c r="A400" s="448">
        <v>44204</v>
      </c>
      <c r="B400" s="449" t="s">
        <v>1217</v>
      </c>
      <c r="C400" s="450" t="s">
        <v>825</v>
      </c>
      <c r="D400" s="451">
        <v>483.82</v>
      </c>
    </row>
    <row r="401" spans="1:4" ht="9.9" customHeight="1" x14ac:dyDescent="0.3">
      <c r="A401" s="448">
        <v>44205</v>
      </c>
      <c r="B401" s="449" t="s">
        <v>1218</v>
      </c>
      <c r="C401" s="450" t="s">
        <v>825</v>
      </c>
      <c r="D401" s="451">
        <v>287.35000000000002</v>
      </c>
    </row>
    <row r="402" spans="1:4" ht="9.9" customHeight="1" x14ac:dyDescent="0.3">
      <c r="A402" s="448">
        <v>44206</v>
      </c>
      <c r="B402" s="449" t="s">
        <v>1219</v>
      </c>
      <c r="C402" s="450" t="s">
        <v>820</v>
      </c>
      <c r="D402" s="451">
        <v>127.52</v>
      </c>
    </row>
    <row r="403" spans="1:4" ht="9.9" customHeight="1" x14ac:dyDescent="0.3">
      <c r="A403" s="448">
        <v>44207</v>
      </c>
      <c r="B403" s="449" t="s">
        <v>1220</v>
      </c>
      <c r="C403" s="450" t="s">
        <v>820</v>
      </c>
      <c r="D403" s="451">
        <v>103.31</v>
      </c>
    </row>
    <row r="404" spans="1:4" ht="9.9" customHeight="1" x14ac:dyDescent="0.3">
      <c r="A404" s="448">
        <v>44208</v>
      </c>
      <c r="B404" s="449" t="s">
        <v>1221</v>
      </c>
      <c r="C404" s="450" t="s">
        <v>820</v>
      </c>
      <c r="D404" s="451">
        <v>6.17</v>
      </c>
    </row>
    <row r="405" spans="1:4" ht="9.9" customHeight="1" x14ac:dyDescent="0.3">
      <c r="A405" s="448">
        <v>44209</v>
      </c>
      <c r="B405" s="449" t="s">
        <v>1222</v>
      </c>
      <c r="C405" s="450" t="s">
        <v>820</v>
      </c>
      <c r="D405" s="451">
        <v>4.3600000000000003</v>
      </c>
    </row>
    <row r="406" spans="1:4" ht="9.9" customHeight="1" x14ac:dyDescent="0.3">
      <c r="A406" s="448">
        <v>44210</v>
      </c>
      <c r="B406" s="449" t="s">
        <v>1223</v>
      </c>
      <c r="C406" s="450" t="s">
        <v>820</v>
      </c>
      <c r="D406" s="451">
        <v>4.38</v>
      </c>
    </row>
    <row r="407" spans="1:4" ht="9.9" customHeight="1" x14ac:dyDescent="0.3">
      <c r="A407" s="448">
        <v>44211</v>
      </c>
      <c r="B407" s="449" t="s">
        <v>1224</v>
      </c>
      <c r="C407" s="450" t="s">
        <v>820</v>
      </c>
      <c r="D407" s="451">
        <v>5.48</v>
      </c>
    </row>
    <row r="408" spans="1:4" ht="9.9" customHeight="1" x14ac:dyDescent="0.3">
      <c r="A408" s="448">
        <v>44300</v>
      </c>
      <c r="B408" s="449" t="s">
        <v>1225</v>
      </c>
      <c r="C408" s="450" t="s">
        <v>935</v>
      </c>
      <c r="D408" s="451">
        <v>3.05</v>
      </c>
    </row>
    <row r="409" spans="1:4" ht="9.9" customHeight="1" x14ac:dyDescent="0.3">
      <c r="A409" s="448">
        <v>44301</v>
      </c>
      <c r="B409" s="449" t="s">
        <v>1226</v>
      </c>
      <c r="C409" s="450" t="s">
        <v>935</v>
      </c>
      <c r="D409" s="451">
        <v>2.46</v>
      </c>
    </row>
    <row r="410" spans="1:4" ht="9.9" customHeight="1" x14ac:dyDescent="0.3">
      <c r="A410" s="448">
        <v>44302</v>
      </c>
      <c r="B410" s="449" t="s">
        <v>1227</v>
      </c>
      <c r="C410" s="450" t="s">
        <v>827</v>
      </c>
      <c r="D410" s="451">
        <v>3.69</v>
      </c>
    </row>
    <row r="411" spans="1:4" ht="9.9" customHeight="1" x14ac:dyDescent="0.3">
      <c r="A411" s="448">
        <v>44303</v>
      </c>
      <c r="B411" s="449" t="s">
        <v>1228</v>
      </c>
      <c r="C411" s="450" t="s">
        <v>939</v>
      </c>
      <c r="D411" s="451">
        <v>2.31</v>
      </c>
    </row>
    <row r="412" spans="1:4" ht="9.9" customHeight="1" x14ac:dyDescent="0.3">
      <c r="A412" s="448">
        <v>44400</v>
      </c>
      <c r="B412" s="449" t="s">
        <v>1229</v>
      </c>
      <c r="C412" s="450" t="s">
        <v>820</v>
      </c>
      <c r="D412" s="451">
        <v>31.57</v>
      </c>
    </row>
    <row r="413" spans="1:4" ht="9.9" customHeight="1" x14ac:dyDescent="0.3">
      <c r="A413" s="448">
        <v>44450</v>
      </c>
      <c r="B413" s="449" t="s">
        <v>1230</v>
      </c>
      <c r="C413" s="450" t="s">
        <v>987</v>
      </c>
      <c r="D413" s="451">
        <v>10</v>
      </c>
    </row>
    <row r="414" spans="1:4" ht="9.9" customHeight="1" x14ac:dyDescent="0.3">
      <c r="A414" s="448">
        <v>44455</v>
      </c>
      <c r="B414" s="449" t="s">
        <v>1231</v>
      </c>
      <c r="C414" s="450" t="s">
        <v>987</v>
      </c>
      <c r="D414" s="451">
        <v>32.69</v>
      </c>
    </row>
    <row r="415" spans="1:4" ht="9.9" customHeight="1" x14ac:dyDescent="0.3">
      <c r="A415" s="444">
        <v>8</v>
      </c>
      <c r="B415" s="445" t="s">
        <v>1232</v>
      </c>
      <c r="C415" s="446"/>
      <c r="D415" s="447"/>
    </row>
    <row r="416" spans="1:4" ht="9.9" customHeight="1" x14ac:dyDescent="0.3">
      <c r="A416" s="448">
        <v>40193</v>
      </c>
      <c r="B416" s="449" t="s">
        <v>1233</v>
      </c>
      <c r="C416" s="450" t="s">
        <v>1234</v>
      </c>
      <c r="D416" s="451">
        <v>361.8</v>
      </c>
    </row>
    <row r="417" spans="1:4" ht="9.9" customHeight="1" x14ac:dyDescent="0.3">
      <c r="A417" s="448">
        <v>40194</v>
      </c>
      <c r="B417" s="449" t="s">
        <v>1235</v>
      </c>
      <c r="C417" s="450" t="s">
        <v>1234</v>
      </c>
      <c r="D417" s="451">
        <v>578.88</v>
      </c>
    </row>
    <row r="418" spans="1:4" ht="9.9" customHeight="1" x14ac:dyDescent="0.3">
      <c r="A418" s="448">
        <v>40195</v>
      </c>
      <c r="B418" s="449" t="s">
        <v>1236</v>
      </c>
      <c r="C418" s="450" t="s">
        <v>1234</v>
      </c>
      <c r="D418" s="451">
        <v>1326.6</v>
      </c>
    </row>
    <row r="419" spans="1:4" ht="9.9" customHeight="1" x14ac:dyDescent="0.3">
      <c r="A419" s="448">
        <v>40196</v>
      </c>
      <c r="B419" s="449" t="s">
        <v>1237</v>
      </c>
      <c r="C419" s="450" t="s">
        <v>1234</v>
      </c>
      <c r="D419" s="451">
        <v>1628.1</v>
      </c>
    </row>
    <row r="420" spans="1:4" ht="9.9" customHeight="1" x14ac:dyDescent="0.3">
      <c r="A420" s="444">
        <v>14</v>
      </c>
      <c r="B420" s="445" t="s">
        <v>1238</v>
      </c>
      <c r="C420" s="446"/>
      <c r="D420" s="447"/>
    </row>
    <row r="421" spans="1:4" ht="9.9" customHeight="1" x14ac:dyDescent="0.3">
      <c r="A421" s="448">
        <v>45400</v>
      </c>
      <c r="B421" s="449" t="s">
        <v>1239</v>
      </c>
      <c r="C421" s="450" t="s">
        <v>825</v>
      </c>
      <c r="D421" s="451">
        <v>77.73</v>
      </c>
    </row>
    <row r="422" spans="1:4" ht="9.9" customHeight="1" x14ac:dyDescent="0.3">
      <c r="A422" s="448">
        <v>45410</v>
      </c>
      <c r="B422" s="449" t="s">
        <v>1240</v>
      </c>
      <c r="C422" s="450" t="s">
        <v>825</v>
      </c>
      <c r="D422" s="451">
        <v>12.68</v>
      </c>
    </row>
    <row r="423" spans="1:4" ht="9.9" customHeight="1" x14ac:dyDescent="0.3">
      <c r="A423" s="448">
        <v>45415</v>
      </c>
      <c r="B423" s="449" t="s">
        <v>1241</v>
      </c>
      <c r="C423" s="450" t="s">
        <v>825</v>
      </c>
      <c r="D423" s="451">
        <v>15.85</v>
      </c>
    </row>
    <row r="424" spans="1:4" ht="9.9" customHeight="1" x14ac:dyDescent="0.3">
      <c r="A424" s="448">
        <v>45420</v>
      </c>
      <c r="B424" s="449" t="s">
        <v>1242</v>
      </c>
      <c r="C424" s="450" t="s">
        <v>825</v>
      </c>
      <c r="D424" s="451">
        <v>24.79</v>
      </c>
    </row>
    <row r="425" spans="1:4" ht="9.9" customHeight="1" x14ac:dyDescent="0.3">
      <c r="A425" s="448">
        <v>45425</v>
      </c>
      <c r="B425" s="449" t="s">
        <v>1243</v>
      </c>
      <c r="C425" s="450" t="s">
        <v>825</v>
      </c>
      <c r="D425" s="451">
        <v>39.21</v>
      </c>
    </row>
    <row r="426" spans="1:4" ht="9.9" customHeight="1" x14ac:dyDescent="0.3">
      <c r="A426" s="448">
        <v>45430</v>
      </c>
      <c r="B426" s="449" t="s">
        <v>1244</v>
      </c>
      <c r="C426" s="450" t="s">
        <v>825</v>
      </c>
      <c r="D426" s="451">
        <v>62.25</v>
      </c>
    </row>
    <row r="427" spans="1:4" ht="9.9" customHeight="1" x14ac:dyDescent="0.3">
      <c r="A427" s="448">
        <v>45435</v>
      </c>
      <c r="B427" s="449" t="s">
        <v>1245</v>
      </c>
      <c r="C427" s="450" t="s">
        <v>825</v>
      </c>
      <c r="D427" s="451">
        <v>14.72</v>
      </c>
    </row>
    <row r="428" spans="1:4" ht="9.9" customHeight="1" x14ac:dyDescent="0.3">
      <c r="A428" s="448">
        <v>45440</v>
      </c>
      <c r="B428" s="449" t="s">
        <v>1246</v>
      </c>
      <c r="C428" s="450" t="s">
        <v>987</v>
      </c>
      <c r="D428" s="451">
        <v>222.77</v>
      </c>
    </row>
    <row r="429" spans="1:4" ht="9.9" customHeight="1" x14ac:dyDescent="0.3">
      <c r="A429" s="448">
        <v>45445</v>
      </c>
      <c r="B429" s="449" t="s">
        <v>1247</v>
      </c>
      <c r="C429" s="450" t="s">
        <v>987</v>
      </c>
      <c r="D429" s="451">
        <v>380.95</v>
      </c>
    </row>
    <row r="430" spans="1:4" ht="9.9" customHeight="1" x14ac:dyDescent="0.3">
      <c r="A430" s="448">
        <v>45450</v>
      </c>
      <c r="B430" s="449" t="s">
        <v>1248</v>
      </c>
      <c r="C430" s="450" t="s">
        <v>987</v>
      </c>
      <c r="D430" s="451">
        <v>607</v>
      </c>
    </row>
    <row r="431" spans="1:4" ht="9.9" customHeight="1" x14ac:dyDescent="0.3">
      <c r="A431" s="448">
        <v>45455</v>
      </c>
      <c r="B431" s="449" t="s">
        <v>1249</v>
      </c>
      <c r="C431" s="450" t="s">
        <v>987</v>
      </c>
      <c r="D431" s="451">
        <v>882.41</v>
      </c>
    </row>
    <row r="432" spans="1:4" ht="9.9" customHeight="1" x14ac:dyDescent="0.3">
      <c r="A432" s="448">
        <v>45460</v>
      </c>
      <c r="B432" s="449" t="s">
        <v>1250</v>
      </c>
      <c r="C432" s="450" t="s">
        <v>987</v>
      </c>
      <c r="D432" s="451">
        <v>1075.54</v>
      </c>
    </row>
    <row r="433" spans="1:4" ht="9.9" customHeight="1" x14ac:dyDescent="0.3">
      <c r="A433" s="448">
        <v>45465</v>
      </c>
      <c r="B433" s="449" t="s">
        <v>1251</v>
      </c>
      <c r="C433" s="450" t="s">
        <v>987</v>
      </c>
      <c r="D433" s="451">
        <v>1847.47</v>
      </c>
    </row>
    <row r="434" spans="1:4" ht="9.9" customHeight="1" x14ac:dyDescent="0.3">
      <c r="A434" s="448">
        <v>45470</v>
      </c>
      <c r="B434" s="449" t="s">
        <v>1252</v>
      </c>
      <c r="C434" s="450" t="s">
        <v>822</v>
      </c>
      <c r="D434" s="451">
        <v>1929.22</v>
      </c>
    </row>
    <row r="435" spans="1:4" ht="9.9" customHeight="1" x14ac:dyDescent="0.3">
      <c r="A435" s="448">
        <v>45475</v>
      </c>
      <c r="B435" s="449" t="s">
        <v>1253</v>
      </c>
      <c r="C435" s="450" t="s">
        <v>987</v>
      </c>
      <c r="D435" s="451">
        <v>1025.96</v>
      </c>
    </row>
    <row r="436" spans="1:4" ht="9.9" customHeight="1" x14ac:dyDescent="0.3">
      <c r="A436" s="448">
        <v>45480</v>
      </c>
      <c r="B436" s="449" t="s">
        <v>1254</v>
      </c>
      <c r="C436" s="450" t="s">
        <v>822</v>
      </c>
      <c r="D436" s="451">
        <v>2413.59</v>
      </c>
    </row>
    <row r="437" spans="1:4" ht="9.9" customHeight="1" x14ac:dyDescent="0.3">
      <c r="A437" s="448">
        <v>45485</v>
      </c>
      <c r="B437" s="449" t="s">
        <v>1255</v>
      </c>
      <c r="C437" s="450" t="s">
        <v>987</v>
      </c>
      <c r="D437" s="451">
        <v>1119.2</v>
      </c>
    </row>
    <row r="438" spans="1:4" ht="9.9" customHeight="1" x14ac:dyDescent="0.3">
      <c r="A438" s="448">
        <v>45490</v>
      </c>
      <c r="B438" s="449" t="s">
        <v>1256</v>
      </c>
      <c r="C438" s="450" t="s">
        <v>822</v>
      </c>
      <c r="D438" s="451">
        <v>5147.37</v>
      </c>
    </row>
    <row r="439" spans="1:4" ht="9.9" customHeight="1" x14ac:dyDescent="0.3">
      <c r="A439" s="448">
        <v>45495</v>
      </c>
      <c r="B439" s="449" t="s">
        <v>1257</v>
      </c>
      <c r="C439" s="450" t="s">
        <v>987</v>
      </c>
      <c r="D439" s="451">
        <v>2334.12</v>
      </c>
    </row>
    <row r="440" spans="1:4" ht="9.9" customHeight="1" x14ac:dyDescent="0.3">
      <c r="A440" s="448">
        <v>45500</v>
      </c>
      <c r="B440" s="449" t="s">
        <v>1258</v>
      </c>
      <c r="C440" s="450" t="s">
        <v>822</v>
      </c>
      <c r="D440" s="451">
        <v>5969.53</v>
      </c>
    </row>
    <row r="441" spans="1:4" ht="9.9" customHeight="1" x14ac:dyDescent="0.3">
      <c r="A441" s="448">
        <v>45505</v>
      </c>
      <c r="B441" s="449" t="s">
        <v>1259</v>
      </c>
      <c r="C441" s="450" t="s">
        <v>987</v>
      </c>
      <c r="D441" s="451">
        <v>2597.84</v>
      </c>
    </row>
    <row r="442" spans="1:4" ht="9.9" customHeight="1" x14ac:dyDescent="0.3">
      <c r="A442" s="448">
        <v>45510</v>
      </c>
      <c r="B442" s="449" t="s">
        <v>1260</v>
      </c>
      <c r="C442" s="450" t="s">
        <v>822</v>
      </c>
      <c r="D442" s="451">
        <v>7741.96</v>
      </c>
    </row>
    <row r="443" spans="1:4" ht="9.9" customHeight="1" x14ac:dyDescent="0.3">
      <c r="A443" s="448">
        <v>45515</v>
      </c>
      <c r="B443" s="449" t="s">
        <v>1261</v>
      </c>
      <c r="C443" s="450" t="s">
        <v>987</v>
      </c>
      <c r="D443" s="451">
        <v>3773.07</v>
      </c>
    </row>
    <row r="444" spans="1:4" ht="9.9" customHeight="1" x14ac:dyDescent="0.3">
      <c r="A444" s="448">
        <v>45520</v>
      </c>
      <c r="B444" s="449" t="s">
        <v>1262</v>
      </c>
      <c r="C444" s="450" t="s">
        <v>822</v>
      </c>
      <c r="D444" s="451">
        <v>9566.64</v>
      </c>
    </row>
    <row r="445" spans="1:4" ht="9.9" customHeight="1" x14ac:dyDescent="0.3">
      <c r="A445" s="448">
        <v>45525</v>
      </c>
      <c r="B445" s="449" t="s">
        <v>1263</v>
      </c>
      <c r="C445" s="450" t="s">
        <v>987</v>
      </c>
      <c r="D445" s="451">
        <v>4375.3999999999996</v>
      </c>
    </row>
    <row r="446" spans="1:4" ht="9.9" customHeight="1" x14ac:dyDescent="0.3">
      <c r="A446" s="448">
        <v>45530</v>
      </c>
      <c r="B446" s="449" t="s">
        <v>1264</v>
      </c>
      <c r="C446" s="450" t="s">
        <v>987</v>
      </c>
      <c r="D446" s="451">
        <v>1541.28</v>
      </c>
    </row>
    <row r="447" spans="1:4" ht="9.9" customHeight="1" x14ac:dyDescent="0.3">
      <c r="A447" s="448">
        <v>45535</v>
      </c>
      <c r="B447" s="449" t="s">
        <v>1265</v>
      </c>
      <c r="C447" s="450" t="s">
        <v>822</v>
      </c>
      <c r="D447" s="451">
        <v>1551.03</v>
      </c>
    </row>
    <row r="448" spans="1:4" ht="9.9" customHeight="1" x14ac:dyDescent="0.3">
      <c r="A448" s="448">
        <v>45545</v>
      </c>
      <c r="B448" s="449" t="s">
        <v>1266</v>
      </c>
      <c r="C448" s="450" t="s">
        <v>987</v>
      </c>
      <c r="D448" s="451">
        <v>85.13</v>
      </c>
    </row>
    <row r="449" spans="1:4" ht="9.9" customHeight="1" x14ac:dyDescent="0.3">
      <c r="A449" s="448">
        <v>45575</v>
      </c>
      <c r="B449" s="449" t="s">
        <v>1267</v>
      </c>
      <c r="C449" s="450" t="s">
        <v>820</v>
      </c>
      <c r="D449" s="451">
        <v>10.55</v>
      </c>
    </row>
    <row r="450" spans="1:4" ht="9.9" customHeight="1" x14ac:dyDescent="0.3">
      <c r="A450" s="448">
        <v>45580</v>
      </c>
      <c r="B450" s="449" t="s">
        <v>1268</v>
      </c>
      <c r="C450" s="450" t="s">
        <v>825</v>
      </c>
      <c r="D450" s="451">
        <v>159.97999999999999</v>
      </c>
    </row>
    <row r="451" spans="1:4" ht="9.9" customHeight="1" x14ac:dyDescent="0.3">
      <c r="A451" s="448">
        <v>45585</v>
      </c>
      <c r="B451" s="449" t="s">
        <v>1269</v>
      </c>
      <c r="C451" s="450" t="s">
        <v>825</v>
      </c>
      <c r="D451" s="451">
        <v>278.33</v>
      </c>
    </row>
    <row r="452" spans="1:4" ht="9.9" customHeight="1" x14ac:dyDescent="0.3">
      <c r="A452" s="448">
        <v>45590</v>
      </c>
      <c r="B452" s="449" t="s">
        <v>1270</v>
      </c>
      <c r="C452" s="450" t="s">
        <v>820</v>
      </c>
      <c r="D452" s="451">
        <v>93.56</v>
      </c>
    </row>
    <row r="453" spans="1:4" ht="12" customHeight="1" x14ac:dyDescent="0.3">
      <c r="A453" s="437" t="s">
        <v>1271</v>
      </c>
    </row>
    <row r="454" spans="1:4" ht="21" customHeight="1" x14ac:dyDescent="0.3">
      <c r="A454" s="441" t="s">
        <v>814</v>
      </c>
      <c r="B454" s="441" t="s">
        <v>815</v>
      </c>
      <c r="C454" s="442" t="s">
        <v>816</v>
      </c>
      <c r="D454" s="443" t="s">
        <v>817</v>
      </c>
    </row>
    <row r="455" spans="1:4" ht="9.9" customHeight="1" x14ac:dyDescent="0.3">
      <c r="A455" s="448">
        <v>45595</v>
      </c>
      <c r="B455" s="449" t="s">
        <v>1272</v>
      </c>
      <c r="C455" s="450" t="s">
        <v>820</v>
      </c>
      <c r="D455" s="451">
        <v>41.76</v>
      </c>
    </row>
    <row r="456" spans="1:4" ht="9.9" customHeight="1" x14ac:dyDescent="0.3">
      <c r="A456" s="448">
        <v>45600</v>
      </c>
      <c r="B456" s="449" t="s">
        <v>1273</v>
      </c>
      <c r="C456" s="450" t="s">
        <v>825</v>
      </c>
      <c r="D456" s="451">
        <v>362.19</v>
      </c>
    </row>
    <row r="457" spans="1:4" ht="9.9" customHeight="1" x14ac:dyDescent="0.3">
      <c r="A457" s="448">
        <v>45605</v>
      </c>
      <c r="B457" s="449" t="s">
        <v>1274</v>
      </c>
      <c r="C457" s="450" t="s">
        <v>825</v>
      </c>
      <c r="D457" s="451">
        <v>11.14</v>
      </c>
    </row>
    <row r="458" spans="1:4" ht="9.9" customHeight="1" x14ac:dyDescent="0.3">
      <c r="A458" s="444">
        <v>51</v>
      </c>
      <c r="B458" s="445" t="s">
        <v>1275</v>
      </c>
      <c r="C458" s="446"/>
      <c r="D458" s="447"/>
    </row>
    <row r="459" spans="1:4" ht="9.9" customHeight="1" x14ac:dyDescent="0.3">
      <c r="A459" s="448">
        <v>45005</v>
      </c>
      <c r="B459" s="449" t="s">
        <v>1276</v>
      </c>
      <c r="C459" s="450" t="s">
        <v>825</v>
      </c>
      <c r="D459" s="451">
        <v>79.36</v>
      </c>
    </row>
    <row r="460" spans="1:4" ht="9.9" customHeight="1" x14ac:dyDescent="0.3">
      <c r="A460" s="448">
        <v>45010</v>
      </c>
      <c r="B460" s="449" t="s">
        <v>1277</v>
      </c>
      <c r="C460" s="450" t="s">
        <v>825</v>
      </c>
      <c r="D460" s="451">
        <v>118.54</v>
      </c>
    </row>
    <row r="461" spans="1:4" ht="9.9" customHeight="1" x14ac:dyDescent="0.3">
      <c r="A461" s="448">
        <v>45015</v>
      </c>
      <c r="B461" s="449" t="s">
        <v>1278</v>
      </c>
      <c r="C461" s="450" t="s">
        <v>825</v>
      </c>
      <c r="D461" s="451">
        <v>355.95</v>
      </c>
    </row>
    <row r="462" spans="1:4" ht="9.9" customHeight="1" x14ac:dyDescent="0.3">
      <c r="A462" s="448">
        <v>45020</v>
      </c>
      <c r="B462" s="449" t="s">
        <v>1279</v>
      </c>
      <c r="C462" s="450" t="s">
        <v>825</v>
      </c>
      <c r="D462" s="451">
        <v>8.23</v>
      </c>
    </row>
    <row r="463" spans="1:4" ht="9.9" customHeight="1" x14ac:dyDescent="0.3">
      <c r="A463" s="444">
        <v>122339</v>
      </c>
      <c r="B463" s="445" t="s">
        <v>1280</v>
      </c>
      <c r="C463" s="446"/>
      <c r="D463" s="447"/>
    </row>
    <row r="464" spans="1:4" ht="9.9" customHeight="1" x14ac:dyDescent="0.3">
      <c r="A464" s="448">
        <v>45265</v>
      </c>
      <c r="B464" s="449" t="s">
        <v>1281</v>
      </c>
      <c r="C464" s="450" t="s">
        <v>987</v>
      </c>
      <c r="D464" s="451">
        <v>215.56</v>
      </c>
    </row>
    <row r="465" spans="1:4" ht="9.9" customHeight="1" x14ac:dyDescent="0.3">
      <c r="A465" s="448">
        <v>45266</v>
      </c>
      <c r="B465" s="449" t="s">
        <v>1282</v>
      </c>
      <c r="C465" s="450" t="s">
        <v>987</v>
      </c>
      <c r="D465" s="451">
        <v>302.10000000000002</v>
      </c>
    </row>
    <row r="466" spans="1:4" ht="9.9" customHeight="1" x14ac:dyDescent="0.3">
      <c r="A466" s="448">
        <v>45275</v>
      </c>
      <c r="B466" s="449" t="s">
        <v>1283</v>
      </c>
      <c r="C466" s="450" t="s">
        <v>987</v>
      </c>
      <c r="D466" s="451">
        <v>1605.63</v>
      </c>
    </row>
    <row r="467" spans="1:4" ht="9.9" customHeight="1" x14ac:dyDescent="0.3">
      <c r="A467" s="448">
        <v>45276</v>
      </c>
      <c r="B467" s="449" t="s">
        <v>1284</v>
      </c>
      <c r="C467" s="450" t="s">
        <v>987</v>
      </c>
      <c r="D467" s="451">
        <v>2453.0500000000002</v>
      </c>
    </row>
    <row r="468" spans="1:4" ht="9.9" customHeight="1" x14ac:dyDescent="0.3">
      <c r="A468" s="448">
        <v>45285</v>
      </c>
      <c r="B468" s="449" t="s">
        <v>1285</v>
      </c>
      <c r="C468" s="450" t="s">
        <v>987</v>
      </c>
      <c r="D468" s="451">
        <v>1910.76</v>
      </c>
    </row>
    <row r="469" spans="1:4" ht="9.9" customHeight="1" x14ac:dyDescent="0.3">
      <c r="A469" s="448">
        <v>45286</v>
      </c>
      <c r="B469" s="449" t="s">
        <v>1286</v>
      </c>
      <c r="C469" s="450" t="s">
        <v>987</v>
      </c>
      <c r="D469" s="451">
        <v>2497.13</v>
      </c>
    </row>
    <row r="470" spans="1:4" ht="9.9" customHeight="1" x14ac:dyDescent="0.3">
      <c r="A470" s="444">
        <v>53</v>
      </c>
      <c r="B470" s="445" t="s">
        <v>1287</v>
      </c>
      <c r="C470" s="446"/>
      <c r="D470" s="447"/>
    </row>
    <row r="471" spans="1:4" ht="9.9" customHeight="1" x14ac:dyDescent="0.3">
      <c r="A471" s="448">
        <v>45065</v>
      </c>
      <c r="B471" s="449" t="s">
        <v>1288</v>
      </c>
      <c r="C471" s="450" t="s">
        <v>825</v>
      </c>
      <c r="D471" s="451">
        <v>543.21</v>
      </c>
    </row>
    <row r="472" spans="1:4" ht="9.9" customHeight="1" x14ac:dyDescent="0.3">
      <c r="A472" s="448">
        <v>45070</v>
      </c>
      <c r="B472" s="449" t="s">
        <v>1289</v>
      </c>
      <c r="C472" s="450" t="s">
        <v>825</v>
      </c>
      <c r="D472" s="451">
        <v>1331.07</v>
      </c>
    </row>
    <row r="473" spans="1:4" ht="9.9" customHeight="1" x14ac:dyDescent="0.3">
      <c r="A473" s="448">
        <v>45071</v>
      </c>
      <c r="B473" s="449" t="s">
        <v>1290</v>
      </c>
      <c r="C473" s="450" t="s">
        <v>825</v>
      </c>
      <c r="D473" s="451">
        <v>1983.25</v>
      </c>
    </row>
    <row r="474" spans="1:4" ht="9.9" customHeight="1" x14ac:dyDescent="0.3">
      <c r="A474" s="448">
        <v>45074</v>
      </c>
      <c r="B474" s="449" t="s">
        <v>1291</v>
      </c>
      <c r="C474" s="450" t="s">
        <v>825</v>
      </c>
      <c r="D474" s="451">
        <v>633.57000000000005</v>
      </c>
    </row>
    <row r="475" spans="1:4" ht="9.9" customHeight="1" x14ac:dyDescent="0.3">
      <c r="A475" s="448">
        <v>45075</v>
      </c>
      <c r="B475" s="449" t="s">
        <v>1292</v>
      </c>
      <c r="C475" s="450" t="s">
        <v>825</v>
      </c>
      <c r="D475" s="451">
        <v>1597.29</v>
      </c>
    </row>
    <row r="476" spans="1:4" ht="9.9" customHeight="1" x14ac:dyDescent="0.3">
      <c r="A476" s="448">
        <v>45080</v>
      </c>
      <c r="B476" s="449" t="s">
        <v>1293</v>
      </c>
      <c r="C476" s="450" t="s">
        <v>825</v>
      </c>
      <c r="D476" s="451">
        <v>3618.43</v>
      </c>
    </row>
    <row r="477" spans="1:4" ht="9.9" customHeight="1" x14ac:dyDescent="0.3">
      <c r="A477" s="444">
        <v>54</v>
      </c>
      <c r="B477" s="445" t="s">
        <v>1294</v>
      </c>
      <c r="C477" s="446"/>
      <c r="D477" s="447"/>
    </row>
    <row r="478" spans="1:4" ht="9.9" customHeight="1" x14ac:dyDescent="0.3">
      <c r="A478" s="448">
        <v>45085</v>
      </c>
      <c r="B478" s="449" t="s">
        <v>1295</v>
      </c>
      <c r="C478" s="450" t="s">
        <v>825</v>
      </c>
      <c r="D478" s="451">
        <v>1427.07</v>
      </c>
    </row>
    <row r="479" spans="1:4" ht="9.9" customHeight="1" x14ac:dyDescent="0.3">
      <c r="A479" s="448">
        <v>45090</v>
      </c>
      <c r="B479" s="449" t="s">
        <v>1296</v>
      </c>
      <c r="C479" s="450" t="s">
        <v>825</v>
      </c>
      <c r="D479" s="451">
        <v>1962.22</v>
      </c>
    </row>
    <row r="480" spans="1:4" ht="9.9" customHeight="1" x14ac:dyDescent="0.3">
      <c r="A480" s="448">
        <v>45095</v>
      </c>
      <c r="B480" s="449" t="s">
        <v>1297</v>
      </c>
      <c r="C480" s="450" t="s">
        <v>825</v>
      </c>
      <c r="D480" s="451">
        <v>2228.44</v>
      </c>
    </row>
    <row r="481" spans="1:4" ht="9.9" customHeight="1" x14ac:dyDescent="0.3">
      <c r="A481" s="448">
        <v>45100</v>
      </c>
      <c r="B481" s="449" t="s">
        <v>1298</v>
      </c>
      <c r="C481" s="450" t="s">
        <v>825</v>
      </c>
      <c r="D481" s="451">
        <v>2785.58</v>
      </c>
    </row>
    <row r="482" spans="1:4" ht="9.9" customHeight="1" x14ac:dyDescent="0.3">
      <c r="A482" s="448">
        <v>45104</v>
      </c>
      <c r="B482" s="449" t="s">
        <v>1299</v>
      </c>
      <c r="C482" s="450" t="s">
        <v>825</v>
      </c>
      <c r="D482" s="451">
        <v>3368.32</v>
      </c>
    </row>
    <row r="483" spans="1:4" ht="9.9" customHeight="1" x14ac:dyDescent="0.3">
      <c r="A483" s="448">
        <v>45105</v>
      </c>
      <c r="B483" s="449" t="s">
        <v>1300</v>
      </c>
      <c r="C483" s="450" t="s">
        <v>825</v>
      </c>
      <c r="D483" s="451">
        <v>5732.87</v>
      </c>
    </row>
    <row r="484" spans="1:4" ht="9.9" customHeight="1" x14ac:dyDescent="0.3">
      <c r="A484" s="444">
        <v>56</v>
      </c>
      <c r="B484" s="445" t="s">
        <v>1301</v>
      </c>
      <c r="C484" s="446"/>
      <c r="D484" s="447"/>
    </row>
    <row r="485" spans="1:4" ht="9.9" customHeight="1" x14ac:dyDescent="0.3">
      <c r="A485" s="448">
        <v>45135</v>
      </c>
      <c r="B485" s="449" t="s">
        <v>1302</v>
      </c>
      <c r="C485" s="450" t="s">
        <v>825</v>
      </c>
      <c r="D485" s="451">
        <v>99.54</v>
      </c>
    </row>
    <row r="486" spans="1:4" ht="9.9" customHeight="1" x14ac:dyDescent="0.3">
      <c r="A486" s="448">
        <v>45140</v>
      </c>
      <c r="B486" s="449" t="s">
        <v>1303</v>
      </c>
      <c r="C486" s="450" t="s">
        <v>825</v>
      </c>
      <c r="D486" s="451">
        <v>64.72</v>
      </c>
    </row>
    <row r="487" spans="1:4" ht="9.9" customHeight="1" x14ac:dyDescent="0.3">
      <c r="A487" s="444">
        <v>122312</v>
      </c>
      <c r="B487" s="445" t="s">
        <v>1304</v>
      </c>
      <c r="C487" s="446"/>
      <c r="D487" s="447"/>
    </row>
    <row r="488" spans="1:4" ht="21" customHeight="1" x14ac:dyDescent="0.3">
      <c r="A488" s="448">
        <v>45033</v>
      </c>
      <c r="B488" s="449" t="s">
        <v>1305</v>
      </c>
      <c r="C488" s="450" t="s">
        <v>820</v>
      </c>
      <c r="D488" s="451">
        <v>171.45</v>
      </c>
    </row>
    <row r="489" spans="1:4" ht="21" customHeight="1" x14ac:dyDescent="0.3">
      <c r="A489" s="448">
        <v>45038</v>
      </c>
      <c r="B489" s="449" t="s">
        <v>1306</v>
      </c>
      <c r="C489" s="450" t="s">
        <v>820</v>
      </c>
      <c r="D489" s="451">
        <v>220.99</v>
      </c>
    </row>
    <row r="490" spans="1:4" ht="21" customHeight="1" x14ac:dyDescent="0.3">
      <c r="A490" s="448">
        <v>45145</v>
      </c>
      <c r="B490" s="449" t="s">
        <v>1307</v>
      </c>
      <c r="C490" s="450" t="s">
        <v>820</v>
      </c>
      <c r="D490" s="451">
        <v>92.71</v>
      </c>
    </row>
    <row r="491" spans="1:4" ht="21" customHeight="1" x14ac:dyDescent="0.3">
      <c r="A491" s="448">
        <v>45150</v>
      </c>
      <c r="B491" s="449" t="s">
        <v>1308</v>
      </c>
      <c r="C491" s="450" t="s">
        <v>820</v>
      </c>
      <c r="D491" s="451">
        <v>110.86</v>
      </c>
    </row>
    <row r="492" spans="1:4" ht="9.9" customHeight="1" x14ac:dyDescent="0.3">
      <c r="A492" s="448">
        <v>45155</v>
      </c>
      <c r="B492" s="449" t="s">
        <v>1309</v>
      </c>
      <c r="C492" s="450" t="s">
        <v>1310</v>
      </c>
      <c r="D492" s="451">
        <v>14.13</v>
      </c>
    </row>
    <row r="493" spans="1:4" ht="9.9" customHeight="1" x14ac:dyDescent="0.3">
      <c r="A493" s="444">
        <v>122346</v>
      </c>
      <c r="B493" s="445" t="s">
        <v>1311</v>
      </c>
      <c r="C493" s="446"/>
      <c r="D493" s="447"/>
    </row>
    <row r="494" spans="1:4" ht="9.9" customHeight="1" x14ac:dyDescent="0.3">
      <c r="A494" s="448">
        <v>45050</v>
      </c>
      <c r="B494" s="449" t="s">
        <v>1312</v>
      </c>
      <c r="C494" s="450" t="s">
        <v>825</v>
      </c>
      <c r="D494" s="451">
        <v>523.07000000000005</v>
      </c>
    </row>
    <row r="495" spans="1:4" ht="9.9" customHeight="1" x14ac:dyDescent="0.3">
      <c r="A495" s="448">
        <v>45053</v>
      </c>
      <c r="B495" s="449" t="s">
        <v>1313</v>
      </c>
      <c r="C495" s="450" t="s">
        <v>825</v>
      </c>
      <c r="D495" s="451">
        <v>637.57000000000005</v>
      </c>
    </row>
    <row r="496" spans="1:4" ht="9.9" customHeight="1" x14ac:dyDescent="0.3">
      <c r="A496" s="448">
        <v>45054</v>
      </c>
      <c r="B496" s="449" t="s">
        <v>1314</v>
      </c>
      <c r="C496" s="450" t="s">
        <v>825</v>
      </c>
      <c r="D496" s="451">
        <v>733.56</v>
      </c>
    </row>
    <row r="497" spans="1:4" ht="9.9" customHeight="1" x14ac:dyDescent="0.3">
      <c r="A497" s="448">
        <v>45141</v>
      </c>
      <c r="B497" s="449" t="s">
        <v>1315</v>
      </c>
      <c r="C497" s="450" t="s">
        <v>825</v>
      </c>
      <c r="D497" s="451">
        <v>690.77</v>
      </c>
    </row>
    <row r="498" spans="1:4" ht="9.9" customHeight="1" x14ac:dyDescent="0.3">
      <c r="A498" s="448">
        <v>45142</v>
      </c>
      <c r="B498" s="449" t="s">
        <v>1316</v>
      </c>
      <c r="C498" s="450" t="s">
        <v>825</v>
      </c>
      <c r="D498" s="451">
        <v>707.99</v>
      </c>
    </row>
    <row r="499" spans="1:4" ht="9.9" customHeight="1" x14ac:dyDescent="0.3">
      <c r="A499" s="448">
        <v>45143</v>
      </c>
      <c r="B499" s="449" t="s">
        <v>1317</v>
      </c>
      <c r="C499" s="450" t="s">
        <v>825</v>
      </c>
      <c r="D499" s="451">
        <v>728.6</v>
      </c>
    </row>
    <row r="500" spans="1:4" ht="9.9" customHeight="1" x14ac:dyDescent="0.3">
      <c r="A500" s="448">
        <v>45144</v>
      </c>
      <c r="B500" s="449" t="s">
        <v>1318</v>
      </c>
      <c r="C500" s="450" t="s">
        <v>825</v>
      </c>
      <c r="D500" s="451">
        <v>762.09</v>
      </c>
    </row>
    <row r="501" spans="1:4" ht="9.9" customHeight="1" x14ac:dyDescent="0.3">
      <c r="A501" s="448">
        <v>45146</v>
      </c>
      <c r="B501" s="449" t="s">
        <v>1319</v>
      </c>
      <c r="C501" s="450" t="s">
        <v>825</v>
      </c>
      <c r="D501" s="451">
        <v>797.17</v>
      </c>
    </row>
    <row r="502" spans="1:4" ht="9.9" customHeight="1" x14ac:dyDescent="0.3">
      <c r="A502" s="448">
        <v>45152</v>
      </c>
      <c r="B502" s="449" t="s">
        <v>1320</v>
      </c>
      <c r="C502" s="450" t="s">
        <v>825</v>
      </c>
      <c r="D502" s="451">
        <v>776</v>
      </c>
    </row>
    <row r="503" spans="1:4" ht="9.9" customHeight="1" x14ac:dyDescent="0.3">
      <c r="A503" s="448">
        <v>45153</v>
      </c>
      <c r="B503" s="449" t="s">
        <v>1321</v>
      </c>
      <c r="C503" s="450" t="s">
        <v>825</v>
      </c>
      <c r="D503" s="451">
        <v>792.9</v>
      </c>
    </row>
    <row r="504" spans="1:4" ht="9.9" customHeight="1" x14ac:dyDescent="0.3">
      <c r="A504" s="448">
        <v>45154</v>
      </c>
      <c r="B504" s="449" t="s">
        <v>1322</v>
      </c>
      <c r="C504" s="450" t="s">
        <v>825</v>
      </c>
      <c r="D504" s="451">
        <v>813.2</v>
      </c>
    </row>
    <row r="505" spans="1:4" ht="9.9" customHeight="1" x14ac:dyDescent="0.3">
      <c r="A505" s="448">
        <v>45156</v>
      </c>
      <c r="B505" s="449" t="s">
        <v>1323</v>
      </c>
      <c r="C505" s="450" t="s">
        <v>825</v>
      </c>
      <c r="D505" s="451">
        <v>841.98</v>
      </c>
    </row>
    <row r="506" spans="1:4" ht="9.9" customHeight="1" x14ac:dyDescent="0.3">
      <c r="A506" s="448">
        <v>45157</v>
      </c>
      <c r="B506" s="449" t="s">
        <v>1324</v>
      </c>
      <c r="C506" s="450" t="s">
        <v>825</v>
      </c>
      <c r="D506" s="451">
        <v>871.86</v>
      </c>
    </row>
    <row r="507" spans="1:4" ht="9.9" customHeight="1" x14ac:dyDescent="0.3">
      <c r="A507" s="448">
        <v>45160</v>
      </c>
      <c r="B507" s="449" t="s">
        <v>1325</v>
      </c>
      <c r="C507" s="450" t="s">
        <v>825</v>
      </c>
      <c r="D507" s="451">
        <v>551.33000000000004</v>
      </c>
    </row>
    <row r="508" spans="1:4" ht="9.9" customHeight="1" x14ac:dyDescent="0.3">
      <c r="A508" s="448">
        <v>45165</v>
      </c>
      <c r="B508" s="449" t="s">
        <v>1326</v>
      </c>
      <c r="C508" s="450" t="s">
        <v>825</v>
      </c>
      <c r="D508" s="451">
        <v>574.61</v>
      </c>
    </row>
    <row r="509" spans="1:4" ht="9.9" customHeight="1" x14ac:dyDescent="0.3">
      <c r="A509" s="448">
        <v>45166</v>
      </c>
      <c r="B509" s="449" t="s">
        <v>1327</v>
      </c>
      <c r="C509" s="450" t="s">
        <v>825</v>
      </c>
      <c r="D509" s="451">
        <v>603.24</v>
      </c>
    </row>
    <row r="510" spans="1:4" ht="9.9" customHeight="1" x14ac:dyDescent="0.3">
      <c r="A510" s="448">
        <v>45167</v>
      </c>
      <c r="B510" s="449" t="s">
        <v>1328</v>
      </c>
      <c r="C510" s="450" t="s">
        <v>825</v>
      </c>
      <c r="D510" s="451">
        <v>641.08000000000004</v>
      </c>
    </row>
    <row r="511" spans="1:4" ht="9.9" customHeight="1" x14ac:dyDescent="0.3">
      <c r="A511" s="448">
        <v>45168</v>
      </c>
      <c r="B511" s="449" t="s">
        <v>1329</v>
      </c>
      <c r="C511" s="450" t="s">
        <v>825</v>
      </c>
      <c r="D511" s="451">
        <v>723.9</v>
      </c>
    </row>
    <row r="512" spans="1:4" ht="9.9" customHeight="1" x14ac:dyDescent="0.3">
      <c r="A512" s="448">
        <v>45250</v>
      </c>
      <c r="B512" s="449" t="s">
        <v>1330</v>
      </c>
      <c r="C512" s="450" t="s">
        <v>825</v>
      </c>
      <c r="D512" s="451">
        <v>438.62</v>
      </c>
    </row>
    <row r="513" spans="1:4" ht="9.9" customHeight="1" x14ac:dyDescent="0.3">
      <c r="A513" s="444">
        <v>105945</v>
      </c>
      <c r="B513" s="445" t="s">
        <v>1331</v>
      </c>
      <c r="C513" s="446"/>
      <c r="D513" s="447"/>
    </row>
    <row r="514" spans="1:4" ht="12" customHeight="1" x14ac:dyDescent="0.3">
      <c r="A514" s="437" t="s">
        <v>1332</v>
      </c>
    </row>
    <row r="515" spans="1:4" ht="21" customHeight="1" x14ac:dyDescent="0.3">
      <c r="A515" s="441" t="s">
        <v>814</v>
      </c>
      <c r="B515" s="441" t="s">
        <v>815</v>
      </c>
      <c r="C515" s="442" t="s">
        <v>816</v>
      </c>
      <c r="D515" s="443" t="s">
        <v>817</v>
      </c>
    </row>
    <row r="516" spans="1:4" ht="21" customHeight="1" x14ac:dyDescent="0.3">
      <c r="A516" s="448">
        <v>45701</v>
      </c>
      <c r="B516" s="449" t="s">
        <v>1333</v>
      </c>
      <c r="C516" s="450" t="s">
        <v>1310</v>
      </c>
      <c r="D516" s="451">
        <v>16.059999999999999</v>
      </c>
    </row>
    <row r="517" spans="1:4" ht="21" customHeight="1" x14ac:dyDescent="0.3">
      <c r="A517" s="448">
        <v>45702</v>
      </c>
      <c r="B517" s="449" t="s">
        <v>1334</v>
      </c>
      <c r="C517" s="450" t="s">
        <v>1310</v>
      </c>
      <c r="D517" s="451">
        <v>15.97</v>
      </c>
    </row>
    <row r="518" spans="1:4" ht="21" customHeight="1" x14ac:dyDescent="0.3">
      <c r="A518" s="448">
        <v>45710</v>
      </c>
      <c r="B518" s="449" t="s">
        <v>1335</v>
      </c>
      <c r="C518" s="450" t="s">
        <v>987</v>
      </c>
      <c r="D518" s="451">
        <v>34.200000000000003</v>
      </c>
    </row>
    <row r="519" spans="1:4" ht="21" customHeight="1" x14ac:dyDescent="0.3">
      <c r="A519" s="448">
        <v>45715</v>
      </c>
      <c r="B519" s="449" t="s">
        <v>1336</v>
      </c>
      <c r="C519" s="450" t="s">
        <v>987</v>
      </c>
      <c r="D519" s="451">
        <v>41.92</v>
      </c>
    </row>
    <row r="520" spans="1:4" ht="21" customHeight="1" x14ac:dyDescent="0.3">
      <c r="A520" s="448">
        <v>45720</v>
      </c>
      <c r="B520" s="449" t="s">
        <v>1337</v>
      </c>
      <c r="C520" s="450" t="s">
        <v>987</v>
      </c>
      <c r="D520" s="451">
        <v>37.89</v>
      </c>
    </row>
    <row r="521" spans="1:4" ht="21" customHeight="1" x14ac:dyDescent="0.3">
      <c r="A521" s="448">
        <v>45725</v>
      </c>
      <c r="B521" s="449" t="s">
        <v>1338</v>
      </c>
      <c r="C521" s="450" t="s">
        <v>987</v>
      </c>
      <c r="D521" s="451">
        <v>46.39</v>
      </c>
    </row>
    <row r="522" spans="1:4" ht="21" customHeight="1" x14ac:dyDescent="0.3">
      <c r="A522" s="448">
        <v>45730</v>
      </c>
      <c r="B522" s="449" t="s">
        <v>1339</v>
      </c>
      <c r="C522" s="450" t="s">
        <v>822</v>
      </c>
      <c r="D522" s="451">
        <v>1051.6500000000001</v>
      </c>
    </row>
    <row r="523" spans="1:4" ht="21" customHeight="1" x14ac:dyDescent="0.3">
      <c r="A523" s="448">
        <v>45735</v>
      </c>
      <c r="B523" s="449" t="s">
        <v>1340</v>
      </c>
      <c r="C523" s="450" t="s">
        <v>822</v>
      </c>
      <c r="D523" s="451">
        <v>1662.22</v>
      </c>
    </row>
    <row r="524" spans="1:4" ht="21" customHeight="1" x14ac:dyDescent="0.3">
      <c r="A524" s="448">
        <v>45740</v>
      </c>
      <c r="B524" s="449" t="s">
        <v>1341</v>
      </c>
      <c r="C524" s="450" t="s">
        <v>822</v>
      </c>
      <c r="D524" s="451">
        <v>1167.56</v>
      </c>
    </row>
    <row r="525" spans="1:4" ht="21" customHeight="1" x14ac:dyDescent="0.3">
      <c r="A525" s="448">
        <v>45745</v>
      </c>
      <c r="B525" s="449" t="s">
        <v>1342</v>
      </c>
      <c r="C525" s="450" t="s">
        <v>822</v>
      </c>
      <c r="D525" s="451">
        <v>1989.94</v>
      </c>
    </row>
    <row r="526" spans="1:4" ht="9.9" customHeight="1" x14ac:dyDescent="0.3">
      <c r="A526" s="444">
        <v>61</v>
      </c>
      <c r="B526" s="445" t="s">
        <v>1343</v>
      </c>
      <c r="C526" s="446"/>
      <c r="D526" s="447"/>
    </row>
    <row r="527" spans="1:4" ht="9.9" customHeight="1" x14ac:dyDescent="0.3">
      <c r="A527" s="448">
        <v>45030</v>
      </c>
      <c r="B527" s="449" t="s">
        <v>1344</v>
      </c>
      <c r="C527" s="450" t="s">
        <v>825</v>
      </c>
      <c r="D527" s="451">
        <v>180.01</v>
      </c>
    </row>
    <row r="528" spans="1:4" ht="9.9" customHeight="1" x14ac:dyDescent="0.3">
      <c r="A528" s="448">
        <v>45055</v>
      </c>
      <c r="B528" s="449" t="s">
        <v>1345</v>
      </c>
      <c r="C528" s="450" t="s">
        <v>820</v>
      </c>
      <c r="D528" s="451">
        <v>615.17999999999995</v>
      </c>
    </row>
    <row r="529" spans="1:4" ht="9.9" customHeight="1" x14ac:dyDescent="0.3">
      <c r="A529" s="448">
        <v>45060</v>
      </c>
      <c r="B529" s="449" t="s">
        <v>1346</v>
      </c>
      <c r="C529" s="450" t="s">
        <v>825</v>
      </c>
      <c r="D529" s="451">
        <v>79.36</v>
      </c>
    </row>
    <row r="530" spans="1:4" ht="9.9" customHeight="1" x14ac:dyDescent="0.3">
      <c r="A530" s="448">
        <v>45137</v>
      </c>
      <c r="B530" s="449" t="s">
        <v>1347</v>
      </c>
      <c r="C530" s="450" t="s">
        <v>825</v>
      </c>
      <c r="D530" s="451">
        <v>71.38</v>
      </c>
    </row>
    <row r="531" spans="1:4" ht="9.9" customHeight="1" x14ac:dyDescent="0.3">
      <c r="A531" s="448">
        <v>45151</v>
      </c>
      <c r="B531" s="449" t="s">
        <v>1348</v>
      </c>
      <c r="C531" s="450" t="s">
        <v>822</v>
      </c>
      <c r="D531" s="451">
        <v>108.27</v>
      </c>
    </row>
    <row r="532" spans="1:4" ht="9.9" customHeight="1" x14ac:dyDescent="0.3">
      <c r="A532" s="448">
        <v>45220</v>
      </c>
      <c r="B532" s="449" t="s">
        <v>1349</v>
      </c>
      <c r="C532" s="450" t="s">
        <v>820</v>
      </c>
      <c r="D532" s="451">
        <v>3.23</v>
      </c>
    </row>
    <row r="533" spans="1:4" ht="9.9" customHeight="1" x14ac:dyDescent="0.3">
      <c r="A533" s="448">
        <v>45221</v>
      </c>
      <c r="B533" s="449" t="s">
        <v>1350</v>
      </c>
      <c r="C533" s="450" t="s">
        <v>820</v>
      </c>
      <c r="D533" s="451">
        <v>4.32</v>
      </c>
    </row>
    <row r="534" spans="1:4" ht="9.9" customHeight="1" x14ac:dyDescent="0.3">
      <c r="A534" s="448">
        <v>45225</v>
      </c>
      <c r="B534" s="449" t="s">
        <v>1351</v>
      </c>
      <c r="C534" s="450" t="s">
        <v>820</v>
      </c>
      <c r="D534" s="451">
        <v>69.53</v>
      </c>
    </row>
    <row r="535" spans="1:4" ht="9.9" customHeight="1" x14ac:dyDescent="0.3">
      <c r="A535" s="448">
        <v>45230</v>
      </c>
      <c r="B535" s="449" t="s">
        <v>1352</v>
      </c>
      <c r="C535" s="450" t="s">
        <v>822</v>
      </c>
      <c r="D535" s="451">
        <v>9.15</v>
      </c>
    </row>
    <row r="536" spans="1:4" ht="9.9" customHeight="1" x14ac:dyDescent="0.3">
      <c r="A536" s="448">
        <v>45235</v>
      </c>
      <c r="B536" s="449" t="s">
        <v>1353</v>
      </c>
      <c r="C536" s="450" t="s">
        <v>1310</v>
      </c>
      <c r="D536" s="451">
        <v>56.01</v>
      </c>
    </row>
    <row r="537" spans="1:4" ht="9.9" customHeight="1" x14ac:dyDescent="0.3">
      <c r="A537" s="448">
        <v>45245</v>
      </c>
      <c r="B537" s="449" t="s">
        <v>1354</v>
      </c>
      <c r="C537" s="450" t="s">
        <v>820</v>
      </c>
      <c r="D537" s="451">
        <v>3.78</v>
      </c>
    </row>
    <row r="538" spans="1:4" ht="9.9" customHeight="1" x14ac:dyDescent="0.3">
      <c r="A538" s="444">
        <v>58</v>
      </c>
      <c r="B538" s="445" t="s">
        <v>1355</v>
      </c>
      <c r="C538" s="446"/>
      <c r="D538" s="447"/>
    </row>
    <row r="539" spans="1:4" ht="9.9" customHeight="1" x14ac:dyDescent="0.3">
      <c r="A539" s="448">
        <v>40436</v>
      </c>
      <c r="B539" s="449" t="s">
        <v>1356</v>
      </c>
      <c r="C539" s="450" t="s">
        <v>827</v>
      </c>
      <c r="D539" s="451">
        <v>2.27</v>
      </c>
    </row>
    <row r="540" spans="1:4" ht="9.9" customHeight="1" x14ac:dyDescent="0.3">
      <c r="A540" s="448">
        <v>40438</v>
      </c>
      <c r="B540" s="449" t="s">
        <v>1357</v>
      </c>
      <c r="C540" s="450" t="s">
        <v>939</v>
      </c>
      <c r="D540" s="451">
        <v>1.54</v>
      </c>
    </row>
    <row r="541" spans="1:4" ht="9.9" customHeight="1" x14ac:dyDescent="0.3">
      <c r="A541" s="448">
        <v>40451</v>
      </c>
      <c r="B541" s="449" t="s">
        <v>1358</v>
      </c>
      <c r="C541" s="450" t="s">
        <v>939</v>
      </c>
      <c r="D541" s="451">
        <v>0.75</v>
      </c>
    </row>
    <row r="542" spans="1:4" ht="9.9" customHeight="1" x14ac:dyDescent="0.3">
      <c r="A542" s="448">
        <v>40452</v>
      </c>
      <c r="B542" s="449" t="s">
        <v>1359</v>
      </c>
      <c r="C542" s="450" t="s">
        <v>939</v>
      </c>
      <c r="D542" s="451">
        <v>0.75</v>
      </c>
    </row>
    <row r="543" spans="1:4" ht="9.9" customHeight="1" x14ac:dyDescent="0.3">
      <c r="A543" s="448">
        <v>40453</v>
      </c>
      <c r="B543" s="449" t="s">
        <v>1360</v>
      </c>
      <c r="C543" s="450" t="s">
        <v>939</v>
      </c>
      <c r="D543" s="451">
        <v>0.75</v>
      </c>
    </row>
    <row r="544" spans="1:4" ht="9.9" customHeight="1" x14ac:dyDescent="0.3">
      <c r="A544" s="448">
        <v>40454</v>
      </c>
      <c r="B544" s="449" t="s">
        <v>1361</v>
      </c>
      <c r="C544" s="450" t="s">
        <v>939</v>
      </c>
      <c r="D544" s="451">
        <v>0.8</v>
      </c>
    </row>
    <row r="545" spans="1:4" ht="9.9" customHeight="1" x14ac:dyDescent="0.3">
      <c r="A545" s="448">
        <v>45201</v>
      </c>
      <c r="B545" s="449" t="s">
        <v>1362</v>
      </c>
      <c r="C545" s="450" t="s">
        <v>1363</v>
      </c>
      <c r="D545" s="451">
        <v>69.11</v>
      </c>
    </row>
    <row r="546" spans="1:4" ht="9.9" customHeight="1" x14ac:dyDescent="0.3">
      <c r="A546" s="448">
        <v>45203</v>
      </c>
      <c r="B546" s="449" t="s">
        <v>1364</v>
      </c>
      <c r="C546" s="450" t="s">
        <v>1363</v>
      </c>
      <c r="D546" s="451">
        <v>46.08</v>
      </c>
    </row>
    <row r="547" spans="1:4" ht="9.9" customHeight="1" x14ac:dyDescent="0.3">
      <c r="A547" s="448">
        <v>45205</v>
      </c>
      <c r="B547" s="449" t="s">
        <v>1365</v>
      </c>
      <c r="C547" s="450" t="s">
        <v>939</v>
      </c>
      <c r="D547" s="451">
        <v>0.91</v>
      </c>
    </row>
    <row r="548" spans="1:4" ht="9.9" customHeight="1" x14ac:dyDescent="0.3">
      <c r="A548" s="448">
        <v>45206</v>
      </c>
      <c r="B548" s="449" t="s">
        <v>1366</v>
      </c>
      <c r="C548" s="450" t="s">
        <v>939</v>
      </c>
      <c r="D548" s="451">
        <v>0.84</v>
      </c>
    </row>
    <row r="549" spans="1:4" ht="9.9" customHeight="1" x14ac:dyDescent="0.3">
      <c r="A549" s="448">
        <v>45207</v>
      </c>
      <c r="B549" s="449" t="s">
        <v>1367</v>
      </c>
      <c r="C549" s="450" t="s">
        <v>1363</v>
      </c>
      <c r="D549" s="451">
        <v>6.03</v>
      </c>
    </row>
    <row r="550" spans="1:4" ht="9.9" customHeight="1" x14ac:dyDescent="0.3">
      <c r="A550" s="448">
        <v>45208</v>
      </c>
      <c r="B550" s="449" t="s">
        <v>1368</v>
      </c>
      <c r="C550" s="450" t="s">
        <v>1363</v>
      </c>
      <c r="D550" s="451">
        <v>9.64</v>
      </c>
    </row>
    <row r="551" spans="1:4" ht="9.9" customHeight="1" x14ac:dyDescent="0.3">
      <c r="A551" s="448">
        <v>45209</v>
      </c>
      <c r="B551" s="449" t="s">
        <v>1369</v>
      </c>
      <c r="C551" s="450" t="s">
        <v>1363</v>
      </c>
      <c r="D551" s="451">
        <v>22.1</v>
      </c>
    </row>
    <row r="552" spans="1:4" ht="9.9" customHeight="1" x14ac:dyDescent="0.3">
      <c r="A552" s="448">
        <v>45210</v>
      </c>
      <c r="B552" s="449" t="s">
        <v>1370</v>
      </c>
      <c r="C552" s="450" t="s">
        <v>1363</v>
      </c>
      <c r="D552" s="451">
        <v>27.13</v>
      </c>
    </row>
    <row r="553" spans="1:4" ht="9.9" customHeight="1" x14ac:dyDescent="0.3">
      <c r="A553" s="448">
        <v>47049</v>
      </c>
      <c r="B553" s="449" t="s">
        <v>1371</v>
      </c>
      <c r="C553" s="450" t="s">
        <v>939</v>
      </c>
      <c r="D553" s="451">
        <v>1.47</v>
      </c>
    </row>
    <row r="554" spans="1:4" ht="9.9" customHeight="1" x14ac:dyDescent="0.3">
      <c r="A554" s="448">
        <v>47050</v>
      </c>
      <c r="B554" s="449" t="s">
        <v>1372</v>
      </c>
      <c r="C554" s="450" t="s">
        <v>939</v>
      </c>
      <c r="D554" s="451">
        <v>1.47</v>
      </c>
    </row>
    <row r="555" spans="1:4" ht="9.9" customHeight="1" x14ac:dyDescent="0.3">
      <c r="A555" s="444">
        <v>108280</v>
      </c>
      <c r="B555" s="445" t="s">
        <v>1373</v>
      </c>
      <c r="C555" s="446"/>
      <c r="D555" s="447"/>
    </row>
    <row r="556" spans="1:4" ht="9.9" customHeight="1" x14ac:dyDescent="0.3">
      <c r="A556" s="448">
        <v>42100</v>
      </c>
      <c r="B556" s="449" t="s">
        <v>1374</v>
      </c>
      <c r="C556" s="450" t="s">
        <v>822</v>
      </c>
      <c r="D556" s="451">
        <v>106864.15</v>
      </c>
    </row>
    <row r="557" spans="1:4" ht="9.9" customHeight="1" x14ac:dyDescent="0.3">
      <c r="A557" s="448">
        <v>42110</v>
      </c>
      <c r="B557" s="449" t="s">
        <v>1375</v>
      </c>
      <c r="C557" s="450" t="s">
        <v>822</v>
      </c>
      <c r="D557" s="451">
        <v>89398.1</v>
      </c>
    </row>
    <row r="558" spans="1:4" ht="9.9" customHeight="1" x14ac:dyDescent="0.3">
      <c r="A558" s="448">
        <v>42120</v>
      </c>
      <c r="B558" s="449" t="s">
        <v>1376</v>
      </c>
      <c r="C558" s="450" t="s">
        <v>822</v>
      </c>
      <c r="D558" s="451">
        <v>877872.87</v>
      </c>
    </row>
    <row r="559" spans="1:4" ht="9.9" customHeight="1" x14ac:dyDescent="0.3">
      <c r="A559" s="448">
        <v>42130</v>
      </c>
      <c r="B559" s="449" t="s">
        <v>1377</v>
      </c>
      <c r="C559" s="450" t="s">
        <v>822</v>
      </c>
      <c r="D559" s="451">
        <v>587583.86</v>
      </c>
    </row>
    <row r="560" spans="1:4" ht="21" customHeight="1" x14ac:dyDescent="0.3">
      <c r="A560" s="448">
        <v>42140</v>
      </c>
      <c r="B560" s="449" t="s">
        <v>1378</v>
      </c>
      <c r="C560" s="450" t="s">
        <v>822</v>
      </c>
      <c r="D560" s="451">
        <v>3035347.85</v>
      </c>
    </row>
    <row r="561" spans="1:4" ht="21" customHeight="1" x14ac:dyDescent="0.3">
      <c r="A561" s="448">
        <v>42150</v>
      </c>
      <c r="B561" s="449" t="s">
        <v>1379</v>
      </c>
      <c r="C561" s="450" t="s">
        <v>822</v>
      </c>
      <c r="D561" s="451">
        <v>2415066.2400000002</v>
      </c>
    </row>
    <row r="562" spans="1:4" ht="21" customHeight="1" x14ac:dyDescent="0.3">
      <c r="A562" s="448">
        <v>42160</v>
      </c>
      <c r="B562" s="449" t="s">
        <v>1380</v>
      </c>
      <c r="C562" s="450" t="s">
        <v>822</v>
      </c>
      <c r="D562" s="451">
        <v>8529751.8399999999</v>
      </c>
    </row>
    <row r="563" spans="1:4" ht="21" customHeight="1" x14ac:dyDescent="0.3">
      <c r="A563" s="448">
        <v>42170</v>
      </c>
      <c r="B563" s="449" t="s">
        <v>1381</v>
      </c>
      <c r="C563" s="450" t="s">
        <v>822</v>
      </c>
      <c r="D563" s="451">
        <v>5111868.68</v>
      </c>
    </row>
    <row r="564" spans="1:4" ht="12" customHeight="1" x14ac:dyDescent="0.3">
      <c r="A564" s="437" t="s">
        <v>1382</v>
      </c>
    </row>
    <row r="565" spans="1:4" ht="21" customHeight="1" x14ac:dyDescent="0.3">
      <c r="A565" s="441" t="s">
        <v>814</v>
      </c>
      <c r="B565" s="441" t="s">
        <v>815</v>
      </c>
      <c r="C565" s="442" t="s">
        <v>816</v>
      </c>
      <c r="D565" s="443" t="s">
        <v>817</v>
      </c>
    </row>
    <row r="566" spans="1:4" ht="21" customHeight="1" x14ac:dyDescent="0.3">
      <c r="A566" s="448">
        <v>42180</v>
      </c>
      <c r="B566" s="449" t="s">
        <v>1383</v>
      </c>
      <c r="C566" s="450" t="s">
        <v>822</v>
      </c>
      <c r="D566" s="451">
        <v>14077019.949999999</v>
      </c>
    </row>
    <row r="567" spans="1:4" ht="9.9" customHeight="1" x14ac:dyDescent="0.3">
      <c r="A567" s="448">
        <v>42190</v>
      </c>
      <c r="B567" s="449" t="s">
        <v>1384</v>
      </c>
      <c r="C567" s="450" t="s">
        <v>822</v>
      </c>
      <c r="D567" s="451">
        <v>216955.46</v>
      </c>
    </row>
    <row r="568" spans="1:4" ht="9.9" customHeight="1" x14ac:dyDescent="0.3">
      <c r="A568" s="444">
        <v>109353</v>
      </c>
      <c r="B568" s="445" t="s">
        <v>1385</v>
      </c>
      <c r="C568" s="446"/>
      <c r="D568" s="451"/>
    </row>
    <row r="569" spans="1:4" ht="9.9" customHeight="1" x14ac:dyDescent="0.3">
      <c r="A569" s="448">
        <v>42200</v>
      </c>
      <c r="B569" s="449" t="s">
        <v>1386</v>
      </c>
      <c r="C569" s="450" t="s">
        <v>822</v>
      </c>
      <c r="D569" s="451">
        <v>124052.19</v>
      </c>
    </row>
    <row r="570" spans="1:4" ht="9.9" customHeight="1" x14ac:dyDescent="0.3">
      <c r="A570" s="448">
        <v>42210</v>
      </c>
      <c r="B570" s="449" t="s">
        <v>1387</v>
      </c>
      <c r="C570" s="450" t="s">
        <v>822</v>
      </c>
      <c r="D570" s="451">
        <v>108628.81</v>
      </c>
    </row>
    <row r="571" spans="1:4" ht="9.9" customHeight="1" x14ac:dyDescent="0.3">
      <c r="A571" s="448">
        <v>42220</v>
      </c>
      <c r="B571" s="449" t="s">
        <v>1388</v>
      </c>
      <c r="C571" s="450" t="s">
        <v>822</v>
      </c>
      <c r="D571" s="451">
        <v>509888.01</v>
      </c>
    </row>
    <row r="572" spans="1:4" ht="9.9" customHeight="1" x14ac:dyDescent="0.3">
      <c r="A572" s="448">
        <v>42230</v>
      </c>
      <c r="B572" s="449" t="s">
        <v>1389</v>
      </c>
      <c r="C572" s="450" t="s">
        <v>822</v>
      </c>
      <c r="D572" s="451">
        <v>484170.38</v>
      </c>
    </row>
    <row r="573" spans="1:4" ht="21" customHeight="1" x14ac:dyDescent="0.3">
      <c r="A573" s="448">
        <v>42240</v>
      </c>
      <c r="B573" s="449" t="s">
        <v>1390</v>
      </c>
      <c r="C573" s="450" t="s">
        <v>822</v>
      </c>
      <c r="D573" s="451">
        <v>1415395.77</v>
      </c>
    </row>
    <row r="574" spans="1:4" ht="21" customHeight="1" x14ac:dyDescent="0.3">
      <c r="A574" s="448">
        <v>42250</v>
      </c>
      <c r="B574" s="449" t="s">
        <v>1391</v>
      </c>
      <c r="C574" s="450" t="s">
        <v>822</v>
      </c>
      <c r="D574" s="451">
        <v>1131773.1499999999</v>
      </c>
    </row>
    <row r="575" spans="1:4" ht="21" customHeight="1" x14ac:dyDescent="0.3">
      <c r="A575" s="448">
        <v>42260</v>
      </c>
      <c r="B575" s="449" t="s">
        <v>1392</v>
      </c>
      <c r="C575" s="450" t="s">
        <v>822</v>
      </c>
      <c r="D575" s="451">
        <v>3486563.6</v>
      </c>
    </row>
    <row r="576" spans="1:4" ht="21" customHeight="1" x14ac:dyDescent="0.3">
      <c r="A576" s="448">
        <v>42270</v>
      </c>
      <c r="B576" s="449" t="s">
        <v>1393</v>
      </c>
      <c r="C576" s="450" t="s">
        <v>822</v>
      </c>
      <c r="D576" s="451">
        <v>1824807.19</v>
      </c>
    </row>
    <row r="577" spans="1:4" ht="21" customHeight="1" x14ac:dyDescent="0.3">
      <c r="A577" s="448">
        <v>42280</v>
      </c>
      <c r="B577" s="449" t="s">
        <v>1394</v>
      </c>
      <c r="C577" s="450" t="s">
        <v>822</v>
      </c>
      <c r="D577" s="451">
        <v>6736796.8700000001</v>
      </c>
    </row>
    <row r="578" spans="1:4" ht="9.9" customHeight="1" x14ac:dyDescent="0.3">
      <c r="A578" s="448">
        <v>42290</v>
      </c>
      <c r="B578" s="449" t="s">
        <v>1395</v>
      </c>
      <c r="C578" s="450" t="s">
        <v>822</v>
      </c>
      <c r="D578" s="451">
        <v>209498.08</v>
      </c>
    </row>
    <row r="579" spans="1:4" ht="9.9" customHeight="1" x14ac:dyDescent="0.3">
      <c r="A579" s="444">
        <v>100007</v>
      </c>
      <c r="B579" s="445" t="s">
        <v>1396</v>
      </c>
      <c r="C579" s="446"/>
      <c r="D579" s="447"/>
    </row>
    <row r="580" spans="1:4" ht="9.9" customHeight="1" x14ac:dyDescent="0.3">
      <c r="A580" s="448">
        <v>42301</v>
      </c>
      <c r="B580" s="449" t="s">
        <v>1397</v>
      </c>
      <c r="C580" s="450" t="s">
        <v>822</v>
      </c>
      <c r="D580" s="451">
        <v>0</v>
      </c>
    </row>
    <row r="581" spans="1:4" ht="12" customHeight="1" x14ac:dyDescent="0.3">
      <c r="A581" s="437" t="s">
        <v>1398</v>
      </c>
    </row>
    <row r="584" spans="1:4" ht="13.8" x14ac:dyDescent="0.3">
      <c r="A584" s="456"/>
      <c r="B584" s="457" t="s">
        <v>1399</v>
      </c>
      <c r="C584" s="456"/>
      <c r="D584" s="456"/>
    </row>
    <row r="585" spans="1:4" ht="26.4" x14ac:dyDescent="0.3">
      <c r="A585" s="458" t="s">
        <v>54</v>
      </c>
      <c r="B585" s="458" t="s">
        <v>1400</v>
      </c>
      <c r="C585" s="458" t="s">
        <v>26</v>
      </c>
      <c r="D585" s="459" t="s">
        <v>1401</v>
      </c>
    </row>
    <row r="586" spans="1:4" ht="26.4" x14ac:dyDescent="0.3">
      <c r="A586" s="460">
        <v>307731</v>
      </c>
      <c r="B586" s="461" t="s">
        <v>1402</v>
      </c>
      <c r="C586" s="460" t="s">
        <v>438</v>
      </c>
      <c r="D586" s="454">
        <v>116.2</v>
      </c>
    </row>
    <row r="587" spans="1:4" ht="13.2" x14ac:dyDescent="0.3">
      <c r="A587" s="460">
        <v>307732</v>
      </c>
      <c r="B587" s="461" t="s">
        <v>1403</v>
      </c>
      <c r="C587" s="460" t="s">
        <v>438</v>
      </c>
      <c r="D587" s="454">
        <v>91.5</v>
      </c>
    </row>
    <row r="588" spans="1:4" ht="26.4" x14ac:dyDescent="0.3">
      <c r="A588" s="460">
        <v>308308</v>
      </c>
      <c r="B588" s="461" t="s">
        <v>1404</v>
      </c>
      <c r="C588" s="460" t="s">
        <v>110</v>
      </c>
      <c r="D588" s="454">
        <v>7259.72</v>
      </c>
    </row>
    <row r="589" spans="1:4" ht="26.4" x14ac:dyDescent="0.3">
      <c r="A589" s="460">
        <v>308313</v>
      </c>
      <c r="B589" s="461" t="s">
        <v>1405</v>
      </c>
      <c r="C589" s="460" t="s">
        <v>110</v>
      </c>
      <c r="D589" s="454">
        <v>46272.160000000003</v>
      </c>
    </row>
    <row r="590" spans="1:4" ht="26.4" x14ac:dyDescent="0.3">
      <c r="A590" s="460">
        <v>308309</v>
      </c>
      <c r="B590" s="461" t="s">
        <v>1406</v>
      </c>
      <c r="C590" s="460" t="s">
        <v>110</v>
      </c>
      <c r="D590" s="454">
        <v>11786.07</v>
      </c>
    </row>
    <row r="591" spans="1:4" ht="26.4" x14ac:dyDescent="0.3">
      <c r="A591" s="460">
        <v>308310</v>
      </c>
      <c r="B591" s="461" t="s">
        <v>1407</v>
      </c>
      <c r="C591" s="460" t="s">
        <v>110</v>
      </c>
      <c r="D591" s="454">
        <v>17756.23</v>
      </c>
    </row>
    <row r="592" spans="1:4" ht="26.4" x14ac:dyDescent="0.3">
      <c r="A592" s="460">
        <v>308311</v>
      </c>
      <c r="B592" s="461" t="s">
        <v>1408</v>
      </c>
      <c r="C592" s="460" t="s">
        <v>110</v>
      </c>
      <c r="D592" s="454">
        <v>24380.46</v>
      </c>
    </row>
    <row r="593" spans="1:4" ht="26.4" x14ac:dyDescent="0.3">
      <c r="A593" s="460">
        <v>308312</v>
      </c>
      <c r="B593" s="461" t="s">
        <v>1409</v>
      </c>
      <c r="C593" s="460" t="s">
        <v>110</v>
      </c>
      <c r="D593" s="454">
        <v>33718.83</v>
      </c>
    </row>
    <row r="594" spans="1:4" ht="26.4" x14ac:dyDescent="0.3">
      <c r="A594" s="460">
        <v>308307</v>
      </c>
      <c r="B594" s="461" t="s">
        <v>1410</v>
      </c>
      <c r="C594" s="460" t="s">
        <v>110</v>
      </c>
      <c r="D594" s="454">
        <v>4834.33</v>
      </c>
    </row>
    <row r="595" spans="1:4" ht="26.4" x14ac:dyDescent="0.3">
      <c r="A595" s="460">
        <v>308322</v>
      </c>
      <c r="B595" s="461" t="s">
        <v>1411</v>
      </c>
      <c r="C595" s="460" t="s">
        <v>110</v>
      </c>
      <c r="D595" s="454">
        <v>5950.87</v>
      </c>
    </row>
    <row r="596" spans="1:4" ht="26.4" x14ac:dyDescent="0.3">
      <c r="A596" s="460">
        <v>308327</v>
      </c>
      <c r="B596" s="461" t="s">
        <v>1412</v>
      </c>
      <c r="C596" s="460" t="s">
        <v>110</v>
      </c>
      <c r="D596" s="454">
        <v>37087.69</v>
      </c>
    </row>
    <row r="597" spans="1:4" ht="26.4" x14ac:dyDescent="0.3">
      <c r="A597" s="460">
        <v>308323</v>
      </c>
      <c r="B597" s="461" t="s">
        <v>1413</v>
      </c>
      <c r="C597" s="460" t="s">
        <v>110</v>
      </c>
      <c r="D597" s="454">
        <v>8665.0300000000007</v>
      </c>
    </row>
    <row r="598" spans="1:4" ht="26.4" x14ac:dyDescent="0.3">
      <c r="A598" s="460">
        <v>308324</v>
      </c>
      <c r="B598" s="461" t="s">
        <v>1414</v>
      </c>
      <c r="C598" s="460" t="s">
        <v>110</v>
      </c>
      <c r="D598" s="454">
        <v>13667.52</v>
      </c>
    </row>
    <row r="599" spans="1:4" ht="26.4" x14ac:dyDescent="0.3">
      <c r="A599" s="460">
        <v>308325</v>
      </c>
      <c r="B599" s="461" t="s">
        <v>1415</v>
      </c>
      <c r="C599" s="460" t="s">
        <v>110</v>
      </c>
      <c r="D599" s="454">
        <v>19369.59</v>
      </c>
    </row>
    <row r="600" spans="1:4" ht="26.4" x14ac:dyDescent="0.3">
      <c r="A600" s="460">
        <v>308326</v>
      </c>
      <c r="B600" s="461" t="s">
        <v>1416</v>
      </c>
      <c r="C600" s="460" t="s">
        <v>110</v>
      </c>
      <c r="D600" s="454">
        <v>27332.46</v>
      </c>
    </row>
    <row r="601" spans="1:4" ht="26.4" x14ac:dyDescent="0.3">
      <c r="A601" s="460">
        <v>308321</v>
      </c>
      <c r="B601" s="461" t="s">
        <v>1417</v>
      </c>
      <c r="C601" s="460" t="s">
        <v>110</v>
      </c>
      <c r="D601" s="454">
        <v>3788.96</v>
      </c>
    </row>
    <row r="602" spans="1:4" ht="26.4" x14ac:dyDescent="0.3">
      <c r="A602" s="460">
        <v>308315</v>
      </c>
      <c r="B602" s="461" t="s">
        <v>1418</v>
      </c>
      <c r="C602" s="460" t="s">
        <v>110</v>
      </c>
      <c r="D602" s="454">
        <v>7298.57</v>
      </c>
    </row>
    <row r="603" spans="1:4" ht="26.4" x14ac:dyDescent="0.3">
      <c r="A603" s="460">
        <v>308320</v>
      </c>
      <c r="B603" s="461" t="s">
        <v>1419</v>
      </c>
      <c r="C603" s="460" t="s">
        <v>110</v>
      </c>
      <c r="D603" s="454">
        <v>46476.01</v>
      </c>
    </row>
    <row r="604" spans="1:4" ht="26.4" x14ac:dyDescent="0.3">
      <c r="A604" s="460">
        <v>308316</v>
      </c>
      <c r="B604" s="461" t="s">
        <v>1420</v>
      </c>
      <c r="C604" s="460" t="s">
        <v>110</v>
      </c>
      <c r="D604" s="454">
        <v>10342.5</v>
      </c>
    </row>
    <row r="605" spans="1:4" ht="26.4" x14ac:dyDescent="0.3">
      <c r="A605" s="460">
        <v>308317</v>
      </c>
      <c r="B605" s="461" t="s">
        <v>1421</v>
      </c>
      <c r="C605" s="460" t="s">
        <v>110</v>
      </c>
      <c r="D605" s="454">
        <v>17360.060000000001</v>
      </c>
    </row>
    <row r="606" spans="1:4" ht="26.4" x14ac:dyDescent="0.3">
      <c r="A606" s="460">
        <v>308318</v>
      </c>
      <c r="B606" s="461" t="s">
        <v>1422</v>
      </c>
      <c r="C606" s="460" t="s">
        <v>110</v>
      </c>
      <c r="D606" s="454">
        <v>24527.95</v>
      </c>
    </row>
    <row r="607" spans="1:4" ht="26.4" x14ac:dyDescent="0.3">
      <c r="A607" s="460">
        <v>308319</v>
      </c>
      <c r="B607" s="461" t="s">
        <v>1423</v>
      </c>
      <c r="C607" s="460" t="s">
        <v>110</v>
      </c>
      <c r="D607" s="454">
        <v>30907.22</v>
      </c>
    </row>
    <row r="608" spans="1:4" ht="26.4" x14ac:dyDescent="0.3">
      <c r="A608" s="460">
        <v>308314</v>
      </c>
      <c r="B608" s="461" t="s">
        <v>1424</v>
      </c>
      <c r="C608" s="460" t="s">
        <v>110</v>
      </c>
      <c r="D608" s="454">
        <v>4886.1000000000004</v>
      </c>
    </row>
    <row r="609" spans="1:4" ht="13.2" x14ac:dyDescent="0.3">
      <c r="A609" s="460">
        <v>308250</v>
      </c>
      <c r="B609" s="461" t="s">
        <v>1425</v>
      </c>
      <c r="C609" s="460" t="s">
        <v>110</v>
      </c>
      <c r="D609" s="454">
        <v>5959.22</v>
      </c>
    </row>
    <row r="610" spans="1:4" ht="13.2" x14ac:dyDescent="0.3">
      <c r="A610" s="460">
        <v>308251</v>
      </c>
      <c r="B610" s="461" t="s">
        <v>1426</v>
      </c>
      <c r="C610" s="460" t="s">
        <v>110</v>
      </c>
      <c r="D610" s="454">
        <v>9072.36</v>
      </c>
    </row>
    <row r="611" spans="1:4" ht="13.2" x14ac:dyDescent="0.3">
      <c r="A611" s="460">
        <v>308268</v>
      </c>
      <c r="B611" s="461" t="s">
        <v>1427</v>
      </c>
      <c r="C611" s="460" t="s">
        <v>110</v>
      </c>
      <c r="D611" s="454">
        <v>82475.56</v>
      </c>
    </row>
    <row r="612" spans="1:4" ht="13.2" x14ac:dyDescent="0.3">
      <c r="A612" s="460">
        <v>308252</v>
      </c>
      <c r="B612" s="461" t="s">
        <v>1428</v>
      </c>
      <c r="C612" s="460" t="s">
        <v>110</v>
      </c>
      <c r="D612" s="454">
        <v>10971.54</v>
      </c>
    </row>
    <row r="613" spans="1:4" ht="13.2" x14ac:dyDescent="0.3">
      <c r="A613" s="460">
        <v>308253</v>
      </c>
      <c r="B613" s="461" t="s">
        <v>1429</v>
      </c>
      <c r="C613" s="460" t="s">
        <v>110</v>
      </c>
      <c r="D613" s="454">
        <v>13561.02</v>
      </c>
    </row>
    <row r="614" spans="1:4" ht="13.2" x14ac:dyDescent="0.3">
      <c r="A614" s="460">
        <v>308254</v>
      </c>
      <c r="B614" s="461" t="s">
        <v>1430</v>
      </c>
      <c r="C614" s="460" t="s">
        <v>110</v>
      </c>
      <c r="D614" s="454">
        <v>15260.15</v>
      </c>
    </row>
    <row r="615" spans="1:4" ht="13.2" x14ac:dyDescent="0.3">
      <c r="A615" s="460">
        <v>308255</v>
      </c>
      <c r="B615" s="461" t="s">
        <v>1431</v>
      </c>
      <c r="C615" s="460" t="s">
        <v>110</v>
      </c>
      <c r="D615" s="454">
        <v>18750.32</v>
      </c>
    </row>
    <row r="616" spans="1:4" ht="13.2" x14ac:dyDescent="0.3">
      <c r="A616" s="460">
        <v>308256</v>
      </c>
      <c r="B616" s="461" t="s">
        <v>1432</v>
      </c>
      <c r="C616" s="460" t="s">
        <v>110</v>
      </c>
      <c r="D616" s="454">
        <v>23201.77</v>
      </c>
    </row>
    <row r="617" spans="1:4" ht="13.2" x14ac:dyDescent="0.3">
      <c r="A617" s="460">
        <v>308257</v>
      </c>
      <c r="B617" s="461" t="s">
        <v>1433</v>
      </c>
      <c r="C617" s="460" t="s">
        <v>110</v>
      </c>
      <c r="D617" s="454">
        <v>31948.94</v>
      </c>
    </row>
    <row r="618" spans="1:4" ht="13.2" x14ac:dyDescent="0.3">
      <c r="A618" s="460">
        <v>308258</v>
      </c>
      <c r="B618" s="461" t="s">
        <v>1434</v>
      </c>
      <c r="C618" s="460" t="s">
        <v>110</v>
      </c>
      <c r="D618" s="454">
        <v>35605.379999999997</v>
      </c>
    </row>
    <row r="619" spans="1:4" ht="13.2" x14ac:dyDescent="0.3">
      <c r="A619" s="460">
        <v>308259</v>
      </c>
      <c r="B619" s="461" t="s">
        <v>1435</v>
      </c>
      <c r="C619" s="460" t="s">
        <v>110</v>
      </c>
      <c r="D619" s="454">
        <v>42906.29</v>
      </c>
    </row>
    <row r="620" spans="1:4" ht="13.2" x14ac:dyDescent="0.3">
      <c r="A620" s="460">
        <v>308260</v>
      </c>
      <c r="B620" s="461" t="s">
        <v>1436</v>
      </c>
      <c r="C620" s="460" t="s">
        <v>110</v>
      </c>
      <c r="D620" s="454">
        <v>47225.07</v>
      </c>
    </row>
    <row r="621" spans="1:4" ht="13.2" x14ac:dyDescent="0.3">
      <c r="A621" s="460">
        <v>308261</v>
      </c>
      <c r="B621" s="461" t="s">
        <v>1437</v>
      </c>
      <c r="C621" s="460" t="s">
        <v>110</v>
      </c>
      <c r="D621" s="454">
        <v>52394.01</v>
      </c>
    </row>
    <row r="622" spans="1:4" ht="13.2" x14ac:dyDescent="0.3">
      <c r="A622" s="460">
        <v>308262</v>
      </c>
      <c r="B622" s="461" t="s">
        <v>1438</v>
      </c>
      <c r="C622" s="460" t="s">
        <v>110</v>
      </c>
      <c r="D622" s="454">
        <v>57280</v>
      </c>
    </row>
    <row r="623" spans="1:4" ht="13.2" x14ac:dyDescent="0.3">
      <c r="A623" s="460">
        <v>308263</v>
      </c>
      <c r="B623" s="461" t="s">
        <v>1439</v>
      </c>
      <c r="C623" s="460" t="s">
        <v>110</v>
      </c>
      <c r="D623" s="454">
        <v>58150.29</v>
      </c>
    </row>
    <row r="624" spans="1:4" ht="13.2" x14ac:dyDescent="0.3">
      <c r="A624" s="460">
        <v>308264</v>
      </c>
      <c r="B624" s="461" t="s">
        <v>1440</v>
      </c>
      <c r="C624" s="460" t="s">
        <v>110</v>
      </c>
      <c r="D624" s="454">
        <v>64783.15</v>
      </c>
    </row>
    <row r="625" spans="1:4" ht="13.2" x14ac:dyDescent="0.3">
      <c r="A625" s="460">
        <v>308265</v>
      </c>
      <c r="B625" s="461" t="s">
        <v>1441</v>
      </c>
      <c r="C625" s="460" t="s">
        <v>110</v>
      </c>
      <c r="D625" s="454">
        <v>66274.91</v>
      </c>
    </row>
    <row r="626" spans="1:4" ht="13.2" x14ac:dyDescent="0.3">
      <c r="A626" s="460">
        <v>308266</v>
      </c>
      <c r="B626" s="461" t="s">
        <v>1442</v>
      </c>
      <c r="C626" s="460" t="s">
        <v>110</v>
      </c>
      <c r="D626" s="454">
        <v>73801.95</v>
      </c>
    </row>
    <row r="627" spans="1:4" ht="13.2" x14ac:dyDescent="0.3">
      <c r="A627" s="460">
        <v>308267</v>
      </c>
      <c r="B627" s="461" t="s">
        <v>1443</v>
      </c>
      <c r="C627" s="460" t="s">
        <v>110</v>
      </c>
      <c r="D627" s="454">
        <v>78045.22</v>
      </c>
    </row>
    <row r="628" spans="1:4" ht="26.4" x14ac:dyDescent="0.3">
      <c r="A628" s="460">
        <v>308288</v>
      </c>
      <c r="B628" s="461" t="s">
        <v>1444</v>
      </c>
      <c r="C628" s="460" t="s">
        <v>110</v>
      </c>
      <c r="D628" s="454">
        <v>8669.76</v>
      </c>
    </row>
    <row r="629" spans="1:4" ht="26.4" x14ac:dyDescent="0.3">
      <c r="A629" s="460">
        <v>308289</v>
      </c>
      <c r="B629" s="461" t="s">
        <v>1445</v>
      </c>
      <c r="C629" s="460" t="s">
        <v>110</v>
      </c>
      <c r="D629" s="454">
        <v>12760.16</v>
      </c>
    </row>
    <row r="630" spans="1:4" ht="26.4" x14ac:dyDescent="0.3">
      <c r="A630" s="460">
        <v>308306</v>
      </c>
      <c r="B630" s="461" t="s">
        <v>1446</v>
      </c>
      <c r="C630" s="460" t="s">
        <v>110</v>
      </c>
      <c r="D630" s="454">
        <v>92548.15</v>
      </c>
    </row>
    <row r="631" spans="1:4" ht="26.4" x14ac:dyDescent="0.3">
      <c r="A631" s="460">
        <v>308290</v>
      </c>
      <c r="B631" s="461" t="s">
        <v>1447</v>
      </c>
      <c r="C631" s="460" t="s">
        <v>110</v>
      </c>
      <c r="D631" s="454">
        <v>16004.2</v>
      </c>
    </row>
    <row r="632" spans="1:4" ht="26.4" x14ac:dyDescent="0.3">
      <c r="A632" s="460">
        <v>308291</v>
      </c>
      <c r="B632" s="461" t="s">
        <v>1448</v>
      </c>
      <c r="C632" s="460" t="s">
        <v>110</v>
      </c>
      <c r="D632" s="454">
        <v>20109.87</v>
      </c>
    </row>
    <row r="633" spans="1:4" ht="26.4" x14ac:dyDescent="0.3">
      <c r="A633" s="460">
        <v>308292</v>
      </c>
      <c r="B633" s="461" t="s">
        <v>1449</v>
      </c>
      <c r="C633" s="460" t="s">
        <v>110</v>
      </c>
      <c r="D633" s="454">
        <v>21867.119999999999</v>
      </c>
    </row>
    <row r="634" spans="1:4" ht="26.4" x14ac:dyDescent="0.3">
      <c r="A634" s="460">
        <v>308293</v>
      </c>
      <c r="B634" s="461" t="s">
        <v>1450</v>
      </c>
      <c r="C634" s="460" t="s">
        <v>110</v>
      </c>
      <c r="D634" s="454">
        <v>25163.4</v>
      </c>
    </row>
    <row r="635" spans="1:4" ht="26.4" x14ac:dyDescent="0.3">
      <c r="A635" s="460">
        <v>308294</v>
      </c>
      <c r="B635" s="461" t="s">
        <v>1451</v>
      </c>
      <c r="C635" s="460" t="s">
        <v>110</v>
      </c>
      <c r="D635" s="454">
        <v>28880.04</v>
      </c>
    </row>
    <row r="636" spans="1:4" ht="26.4" x14ac:dyDescent="0.3">
      <c r="A636" s="460">
        <v>308295</v>
      </c>
      <c r="B636" s="461" t="s">
        <v>1452</v>
      </c>
      <c r="C636" s="460" t="s">
        <v>110</v>
      </c>
      <c r="D636" s="454">
        <v>34905.32</v>
      </c>
    </row>
    <row r="637" spans="1:4" ht="26.4" x14ac:dyDescent="0.3">
      <c r="A637" s="460">
        <v>308296</v>
      </c>
      <c r="B637" s="461" t="s">
        <v>1453</v>
      </c>
      <c r="C637" s="460" t="s">
        <v>110</v>
      </c>
      <c r="D637" s="454">
        <v>36822.800000000003</v>
      </c>
    </row>
    <row r="638" spans="1:4" ht="26.4" x14ac:dyDescent="0.3">
      <c r="A638" s="460">
        <v>308297</v>
      </c>
      <c r="B638" s="461" t="s">
        <v>1454</v>
      </c>
      <c r="C638" s="460" t="s">
        <v>110</v>
      </c>
      <c r="D638" s="454">
        <v>42048.800000000003</v>
      </c>
    </row>
    <row r="639" spans="1:4" ht="26.4" x14ac:dyDescent="0.3">
      <c r="A639" s="460">
        <v>308298</v>
      </c>
      <c r="B639" s="461" t="s">
        <v>1455</v>
      </c>
      <c r="C639" s="460" t="s">
        <v>110</v>
      </c>
      <c r="D639" s="454">
        <v>47819.07</v>
      </c>
    </row>
    <row r="640" spans="1:4" ht="26.4" x14ac:dyDescent="0.3">
      <c r="A640" s="460">
        <v>308299</v>
      </c>
      <c r="B640" s="461" t="s">
        <v>1456</v>
      </c>
      <c r="C640" s="460" t="s">
        <v>110</v>
      </c>
      <c r="D640" s="454">
        <v>51670.65</v>
      </c>
    </row>
    <row r="641" spans="1:4" ht="26.4" x14ac:dyDescent="0.3">
      <c r="A641" s="460">
        <v>308300</v>
      </c>
      <c r="B641" s="461" t="s">
        <v>1457</v>
      </c>
      <c r="C641" s="460" t="s">
        <v>110</v>
      </c>
      <c r="D641" s="454">
        <v>55627.34</v>
      </c>
    </row>
    <row r="642" spans="1:4" ht="26.4" x14ac:dyDescent="0.3">
      <c r="A642" s="460">
        <v>308301</v>
      </c>
      <c r="B642" s="461" t="s">
        <v>1458</v>
      </c>
      <c r="C642" s="460" t="s">
        <v>110</v>
      </c>
      <c r="D642" s="454">
        <v>60004.52</v>
      </c>
    </row>
    <row r="643" spans="1:4" ht="26.4" x14ac:dyDescent="0.3">
      <c r="A643" s="460">
        <v>308302</v>
      </c>
      <c r="B643" s="461" t="s">
        <v>1459</v>
      </c>
      <c r="C643" s="460" t="s">
        <v>110</v>
      </c>
      <c r="D643" s="454">
        <v>71741.16</v>
      </c>
    </row>
    <row r="644" spans="1:4" ht="26.4" x14ac:dyDescent="0.3">
      <c r="A644" s="460">
        <v>308303</v>
      </c>
      <c r="B644" s="461" t="s">
        <v>1460</v>
      </c>
      <c r="C644" s="460" t="s">
        <v>110</v>
      </c>
      <c r="D644" s="454">
        <v>78719.7</v>
      </c>
    </row>
    <row r="645" spans="1:4" ht="26.4" x14ac:dyDescent="0.3">
      <c r="A645" s="460">
        <v>308304</v>
      </c>
      <c r="B645" s="461" t="s">
        <v>1461</v>
      </c>
      <c r="C645" s="460" t="s">
        <v>110</v>
      </c>
      <c r="D645" s="454">
        <v>83001.75</v>
      </c>
    </row>
    <row r="646" spans="1:4" ht="26.4" x14ac:dyDescent="0.3">
      <c r="A646" s="460">
        <v>308305</v>
      </c>
      <c r="B646" s="461" t="s">
        <v>1462</v>
      </c>
      <c r="C646" s="460" t="s">
        <v>110</v>
      </c>
      <c r="D646" s="454">
        <v>88137.58</v>
      </c>
    </row>
    <row r="647" spans="1:4" ht="26.4" x14ac:dyDescent="0.3">
      <c r="A647" s="460">
        <v>308269</v>
      </c>
      <c r="B647" s="461" t="s">
        <v>1463</v>
      </c>
      <c r="C647" s="460" t="s">
        <v>110</v>
      </c>
      <c r="D647" s="454">
        <v>9118.08</v>
      </c>
    </row>
    <row r="648" spans="1:4" ht="26.4" x14ac:dyDescent="0.3">
      <c r="A648" s="460">
        <v>308270</v>
      </c>
      <c r="B648" s="461" t="s">
        <v>1464</v>
      </c>
      <c r="C648" s="460" t="s">
        <v>110</v>
      </c>
      <c r="D648" s="454">
        <v>12775.12</v>
      </c>
    </row>
    <row r="649" spans="1:4" ht="26.4" x14ac:dyDescent="0.3">
      <c r="A649" s="460">
        <v>308287</v>
      </c>
      <c r="B649" s="461" t="s">
        <v>1465</v>
      </c>
      <c r="C649" s="460" t="s">
        <v>110</v>
      </c>
      <c r="D649" s="454">
        <v>92684.93</v>
      </c>
    </row>
    <row r="650" spans="1:4" ht="26.4" x14ac:dyDescent="0.3">
      <c r="A650" s="460">
        <v>308271</v>
      </c>
      <c r="B650" s="461" t="s">
        <v>1466</v>
      </c>
      <c r="C650" s="460" t="s">
        <v>110</v>
      </c>
      <c r="D650" s="454">
        <v>16016.27</v>
      </c>
    </row>
    <row r="651" spans="1:4" ht="26.4" x14ac:dyDescent="0.3">
      <c r="A651" s="460">
        <v>308272</v>
      </c>
      <c r="B651" s="461" t="s">
        <v>1467</v>
      </c>
      <c r="C651" s="460" t="s">
        <v>110</v>
      </c>
      <c r="D651" s="454">
        <v>18521.98</v>
      </c>
    </row>
    <row r="652" spans="1:4" ht="26.4" x14ac:dyDescent="0.3">
      <c r="A652" s="460">
        <v>308273</v>
      </c>
      <c r="B652" s="461" t="s">
        <v>1468</v>
      </c>
      <c r="C652" s="460" t="s">
        <v>110</v>
      </c>
      <c r="D652" s="454">
        <v>22708.82</v>
      </c>
    </row>
    <row r="653" spans="1:4" ht="26.4" x14ac:dyDescent="0.3">
      <c r="A653" s="460">
        <v>308274</v>
      </c>
      <c r="B653" s="461" t="s">
        <v>1469</v>
      </c>
      <c r="C653" s="460" t="s">
        <v>110</v>
      </c>
      <c r="D653" s="454">
        <v>26159.96</v>
      </c>
    </row>
    <row r="654" spans="1:4" ht="26.4" x14ac:dyDescent="0.3">
      <c r="A654" s="460">
        <v>308275</v>
      </c>
      <c r="B654" s="461" t="s">
        <v>1470</v>
      </c>
      <c r="C654" s="460" t="s">
        <v>110</v>
      </c>
      <c r="D654" s="454">
        <v>30714.99</v>
      </c>
    </row>
    <row r="655" spans="1:4" ht="26.4" x14ac:dyDescent="0.3">
      <c r="A655" s="460">
        <v>308276</v>
      </c>
      <c r="B655" s="461" t="s">
        <v>1471</v>
      </c>
      <c r="C655" s="460" t="s">
        <v>110</v>
      </c>
      <c r="D655" s="454">
        <v>41215.129999999997</v>
      </c>
    </row>
    <row r="656" spans="1:4" ht="26.4" x14ac:dyDescent="0.3">
      <c r="A656" s="460">
        <v>308277</v>
      </c>
      <c r="B656" s="461" t="s">
        <v>1472</v>
      </c>
      <c r="C656" s="460" t="s">
        <v>110</v>
      </c>
      <c r="D656" s="454">
        <v>45628.72</v>
      </c>
    </row>
    <row r="657" spans="1:4" ht="26.4" x14ac:dyDescent="0.3">
      <c r="A657" s="460">
        <v>308278</v>
      </c>
      <c r="B657" s="461" t="s">
        <v>1473</v>
      </c>
      <c r="C657" s="460" t="s">
        <v>110</v>
      </c>
      <c r="D657" s="454">
        <v>49484.85</v>
      </c>
    </row>
    <row r="658" spans="1:4" ht="26.4" x14ac:dyDescent="0.3">
      <c r="A658" s="460">
        <v>308279</v>
      </c>
      <c r="B658" s="461" t="s">
        <v>1474</v>
      </c>
      <c r="C658" s="460" t="s">
        <v>110</v>
      </c>
      <c r="D658" s="454">
        <v>52375.19</v>
      </c>
    </row>
    <row r="659" spans="1:4" ht="26.4" x14ac:dyDescent="0.3">
      <c r="A659" s="460">
        <v>308280</v>
      </c>
      <c r="B659" s="461" t="s">
        <v>1475</v>
      </c>
      <c r="C659" s="460" t="s">
        <v>110</v>
      </c>
      <c r="D659" s="454">
        <v>59363.78</v>
      </c>
    </row>
    <row r="660" spans="1:4" ht="26.4" x14ac:dyDescent="0.3">
      <c r="A660" s="460">
        <v>308281</v>
      </c>
      <c r="B660" s="461" t="s">
        <v>1476</v>
      </c>
      <c r="C660" s="460" t="s">
        <v>110</v>
      </c>
      <c r="D660" s="454">
        <v>63752.69</v>
      </c>
    </row>
    <row r="661" spans="1:4" ht="26.4" x14ac:dyDescent="0.3">
      <c r="A661" s="460">
        <v>308282</v>
      </c>
      <c r="B661" s="461" t="s">
        <v>1477</v>
      </c>
      <c r="C661" s="460" t="s">
        <v>110</v>
      </c>
      <c r="D661" s="454">
        <v>68485.539999999994</v>
      </c>
    </row>
    <row r="662" spans="1:4" ht="26.4" x14ac:dyDescent="0.3">
      <c r="A662" s="460">
        <v>308283</v>
      </c>
      <c r="B662" s="461" t="s">
        <v>1478</v>
      </c>
      <c r="C662" s="460" t="s">
        <v>110</v>
      </c>
      <c r="D662" s="454">
        <v>72767.86</v>
      </c>
    </row>
    <row r="663" spans="1:4" ht="26.4" x14ac:dyDescent="0.3">
      <c r="A663" s="460">
        <v>308284</v>
      </c>
      <c r="B663" s="461" t="s">
        <v>1479</v>
      </c>
      <c r="C663" s="460" t="s">
        <v>110</v>
      </c>
      <c r="D663" s="454">
        <v>78574.899999999994</v>
      </c>
    </row>
    <row r="664" spans="1:4" ht="26.4" x14ac:dyDescent="0.3">
      <c r="A664" s="460">
        <v>308285</v>
      </c>
      <c r="B664" s="461" t="s">
        <v>1480</v>
      </c>
      <c r="C664" s="460" t="s">
        <v>110</v>
      </c>
      <c r="D664" s="454">
        <v>83313.179999999993</v>
      </c>
    </row>
    <row r="665" spans="1:4" ht="26.4" x14ac:dyDescent="0.3">
      <c r="A665" s="460">
        <v>308286</v>
      </c>
      <c r="B665" s="461" t="s">
        <v>1481</v>
      </c>
      <c r="C665" s="460" t="s">
        <v>110</v>
      </c>
      <c r="D665" s="454">
        <v>88144.06</v>
      </c>
    </row>
    <row r="666" spans="1:4" ht="13.2" x14ac:dyDescent="0.3">
      <c r="A666" s="460">
        <v>307733</v>
      </c>
      <c r="B666" s="461" t="s">
        <v>1482</v>
      </c>
      <c r="C666" s="460" t="s">
        <v>93</v>
      </c>
      <c r="D666" s="454">
        <v>447.25</v>
      </c>
    </row>
    <row r="667" spans="1:4" ht="13.2" x14ac:dyDescent="0.3">
      <c r="A667" s="460">
        <v>307734</v>
      </c>
      <c r="B667" s="461" t="s">
        <v>1483</v>
      </c>
      <c r="C667" s="460" t="s">
        <v>93</v>
      </c>
      <c r="D667" s="454">
        <v>573.48</v>
      </c>
    </row>
    <row r="668" spans="1:4" ht="13.2" x14ac:dyDescent="0.3">
      <c r="A668" s="460">
        <v>307735</v>
      </c>
      <c r="B668" s="461" t="s">
        <v>1484</v>
      </c>
      <c r="C668" s="460" t="s">
        <v>93</v>
      </c>
      <c r="D668" s="454">
        <v>1012.56</v>
      </c>
    </row>
    <row r="669" spans="1:4" ht="13.2" x14ac:dyDescent="0.3">
      <c r="A669" s="460">
        <v>307736</v>
      </c>
      <c r="B669" s="461" t="s">
        <v>1485</v>
      </c>
      <c r="C669" s="460" t="s">
        <v>93</v>
      </c>
      <c r="D669" s="454">
        <v>1349.11</v>
      </c>
    </row>
    <row r="670" spans="1:4" ht="13.2" x14ac:dyDescent="0.3">
      <c r="A670" s="460">
        <v>307737</v>
      </c>
      <c r="B670" s="461" t="s">
        <v>1486</v>
      </c>
      <c r="C670" s="460" t="s">
        <v>93</v>
      </c>
      <c r="D670" s="454">
        <v>1638.32</v>
      </c>
    </row>
    <row r="671" spans="1:4" ht="13.2" x14ac:dyDescent="0.3">
      <c r="A671" s="460">
        <v>307730</v>
      </c>
      <c r="B671" s="461" t="s">
        <v>1487</v>
      </c>
      <c r="C671" s="460" t="s">
        <v>93</v>
      </c>
      <c r="D671" s="454">
        <v>0</v>
      </c>
    </row>
    <row r="672" spans="1:4" ht="26.4" x14ac:dyDescent="0.3">
      <c r="A672" s="460">
        <v>307084</v>
      </c>
      <c r="B672" s="461" t="s">
        <v>1488</v>
      </c>
      <c r="C672" s="460" t="s">
        <v>93</v>
      </c>
      <c r="D672" s="454">
        <v>30.73</v>
      </c>
    </row>
    <row r="673" spans="1:4" ht="13.2" x14ac:dyDescent="0.3">
      <c r="A673" s="460">
        <v>407818</v>
      </c>
      <c r="B673" s="461" t="s">
        <v>1489</v>
      </c>
      <c r="C673" s="460" t="s">
        <v>48</v>
      </c>
      <c r="D673" s="454">
        <v>13.22</v>
      </c>
    </row>
    <row r="674" spans="1:4" ht="13.2" x14ac:dyDescent="0.3">
      <c r="A674" s="460">
        <v>407819</v>
      </c>
      <c r="B674" s="461" t="s">
        <v>73</v>
      </c>
      <c r="C674" s="460" t="s">
        <v>48</v>
      </c>
      <c r="D674" s="454">
        <v>11.94</v>
      </c>
    </row>
    <row r="675" spans="1:4" ht="13.2" x14ac:dyDescent="0.3">
      <c r="A675" s="460">
        <v>407820</v>
      </c>
      <c r="B675" s="461" t="s">
        <v>788</v>
      </c>
      <c r="C675" s="460" t="s">
        <v>48</v>
      </c>
      <c r="D675" s="454">
        <v>13.39</v>
      </c>
    </row>
    <row r="676" spans="1:4" ht="26.4" x14ac:dyDescent="0.3">
      <c r="A676" s="460">
        <v>407740</v>
      </c>
      <c r="B676" s="461" t="s">
        <v>1490</v>
      </c>
      <c r="C676" s="460" t="s">
        <v>48</v>
      </c>
      <c r="D676" s="454">
        <v>14.51</v>
      </c>
    </row>
    <row r="677" spans="1:4" ht="13.2" x14ac:dyDescent="0.3">
      <c r="A677" s="460">
        <v>408037</v>
      </c>
      <c r="B677" s="461" t="s">
        <v>1491</v>
      </c>
      <c r="C677" s="460" t="s">
        <v>110</v>
      </c>
      <c r="D677" s="454">
        <v>21.43</v>
      </c>
    </row>
    <row r="678" spans="1:4" ht="13.2" x14ac:dyDescent="0.3">
      <c r="A678" s="460">
        <v>408038</v>
      </c>
      <c r="B678" s="461" t="s">
        <v>1492</v>
      </c>
      <c r="C678" s="460" t="s">
        <v>110</v>
      </c>
      <c r="D678" s="454">
        <v>34.56</v>
      </c>
    </row>
    <row r="679" spans="1:4" ht="13.2" x14ac:dyDescent="0.3">
      <c r="A679" s="460">
        <v>408039</v>
      </c>
      <c r="B679" s="461" t="s">
        <v>1493</v>
      </c>
      <c r="C679" s="460" t="s">
        <v>110</v>
      </c>
      <c r="D679" s="454">
        <v>45.45</v>
      </c>
    </row>
    <row r="680" spans="1:4" ht="13.2" x14ac:dyDescent="0.3">
      <c r="A680" s="460">
        <v>408041</v>
      </c>
      <c r="B680" s="461" t="s">
        <v>1494</v>
      </c>
      <c r="C680" s="460" t="s">
        <v>110</v>
      </c>
      <c r="D680" s="454">
        <v>62.41</v>
      </c>
    </row>
    <row r="681" spans="1:4" ht="13.2" x14ac:dyDescent="0.3">
      <c r="A681" s="460">
        <v>408042</v>
      </c>
      <c r="B681" s="461" t="s">
        <v>1495</v>
      </c>
      <c r="C681" s="460" t="s">
        <v>110</v>
      </c>
      <c r="D681" s="454">
        <v>89.42</v>
      </c>
    </row>
    <row r="682" spans="1:4" ht="13.2" x14ac:dyDescent="0.3">
      <c r="A682" s="460">
        <v>408031</v>
      </c>
      <c r="B682" s="461" t="s">
        <v>1496</v>
      </c>
      <c r="C682" s="460" t="s">
        <v>110</v>
      </c>
      <c r="D682" s="454">
        <v>22.02</v>
      </c>
    </row>
    <row r="683" spans="1:4" ht="13.2" x14ac:dyDescent="0.3">
      <c r="A683" s="460">
        <v>408032</v>
      </c>
      <c r="B683" s="461" t="s">
        <v>1497</v>
      </c>
      <c r="C683" s="460" t="s">
        <v>110</v>
      </c>
      <c r="D683" s="454">
        <v>29.91</v>
      </c>
    </row>
    <row r="684" spans="1:4" ht="13.2" x14ac:dyDescent="0.3">
      <c r="A684" s="460">
        <v>408033</v>
      </c>
      <c r="B684" s="461" t="s">
        <v>1498</v>
      </c>
      <c r="C684" s="460" t="s">
        <v>110</v>
      </c>
      <c r="D684" s="454">
        <v>40.700000000000003</v>
      </c>
    </row>
    <row r="685" spans="1:4" ht="13.2" x14ac:dyDescent="0.3">
      <c r="A685" s="460">
        <v>408035</v>
      </c>
      <c r="B685" s="461" t="s">
        <v>1499</v>
      </c>
      <c r="C685" s="460" t="s">
        <v>110</v>
      </c>
      <c r="D685" s="454">
        <v>78.97</v>
      </c>
    </row>
    <row r="686" spans="1:4" ht="13.2" x14ac:dyDescent="0.3">
      <c r="A686" s="460">
        <v>408036</v>
      </c>
      <c r="B686" s="461" t="s">
        <v>1500</v>
      </c>
      <c r="C686" s="460" t="s">
        <v>110</v>
      </c>
      <c r="D686" s="454">
        <v>153.13999999999999</v>
      </c>
    </row>
    <row r="687" spans="1:4" ht="13.2" x14ac:dyDescent="0.3">
      <c r="A687" s="460">
        <v>408067</v>
      </c>
      <c r="B687" s="461" t="s">
        <v>1501</v>
      </c>
      <c r="C687" s="460" t="s">
        <v>48</v>
      </c>
      <c r="D687" s="454">
        <v>11.47</v>
      </c>
    </row>
    <row r="688" spans="1:4" ht="26.4" x14ac:dyDescent="0.3">
      <c r="A688" s="460">
        <v>407743</v>
      </c>
      <c r="B688" s="461" t="s">
        <v>1502</v>
      </c>
      <c r="C688" s="460" t="s">
        <v>48</v>
      </c>
      <c r="D688" s="454">
        <v>12.54</v>
      </c>
    </row>
    <row r="689" spans="1:4" ht="26.4" x14ac:dyDescent="0.3">
      <c r="A689" s="460">
        <v>607137</v>
      </c>
      <c r="B689" s="461" t="s">
        <v>1503</v>
      </c>
      <c r="C689" s="460" t="s">
        <v>93</v>
      </c>
      <c r="D689" s="454">
        <v>60247.42</v>
      </c>
    </row>
    <row r="690" spans="1:4" ht="26.4" x14ac:dyDescent="0.3">
      <c r="A690" s="460">
        <v>606785</v>
      </c>
      <c r="B690" s="461" t="s">
        <v>1504</v>
      </c>
      <c r="C690" s="460" t="s">
        <v>93</v>
      </c>
      <c r="D690" s="454">
        <v>59448.21</v>
      </c>
    </row>
    <row r="691" spans="1:4" ht="26.4" x14ac:dyDescent="0.3">
      <c r="A691" s="460">
        <v>607139</v>
      </c>
      <c r="B691" s="461" t="s">
        <v>1505</v>
      </c>
      <c r="C691" s="460" t="s">
        <v>93</v>
      </c>
      <c r="D691" s="454">
        <v>61053.42</v>
      </c>
    </row>
    <row r="692" spans="1:4" ht="26.4" x14ac:dyDescent="0.3">
      <c r="A692" s="460">
        <v>606787</v>
      </c>
      <c r="B692" s="461" t="s">
        <v>1506</v>
      </c>
      <c r="C692" s="460" t="s">
        <v>93</v>
      </c>
      <c r="D692" s="454">
        <v>59934.09</v>
      </c>
    </row>
    <row r="693" spans="1:4" ht="26.4" x14ac:dyDescent="0.3">
      <c r="A693" s="460">
        <v>607140</v>
      </c>
      <c r="B693" s="461" t="s">
        <v>1507</v>
      </c>
      <c r="C693" s="460" t="s">
        <v>93</v>
      </c>
      <c r="D693" s="454">
        <v>55775.8</v>
      </c>
    </row>
    <row r="694" spans="1:4" ht="26.4" x14ac:dyDescent="0.3">
      <c r="A694" s="460">
        <v>606788</v>
      </c>
      <c r="B694" s="461" t="s">
        <v>1508</v>
      </c>
      <c r="C694" s="460" t="s">
        <v>93</v>
      </c>
      <c r="D694" s="454">
        <v>55367.65</v>
      </c>
    </row>
    <row r="695" spans="1:4" ht="26.4" x14ac:dyDescent="0.3">
      <c r="A695" s="460">
        <v>607141</v>
      </c>
      <c r="B695" s="461" t="s">
        <v>1509</v>
      </c>
      <c r="C695" s="460" t="s">
        <v>93</v>
      </c>
      <c r="D695" s="454">
        <v>62132.160000000003</v>
      </c>
    </row>
    <row r="696" spans="1:4" ht="26.4" x14ac:dyDescent="0.3">
      <c r="A696" s="460">
        <v>606789</v>
      </c>
      <c r="B696" s="461" t="s">
        <v>1510</v>
      </c>
      <c r="C696" s="460" t="s">
        <v>93</v>
      </c>
      <c r="D696" s="454">
        <v>61301.57</v>
      </c>
    </row>
    <row r="697" spans="1:4" ht="26.4" x14ac:dyDescent="0.3">
      <c r="A697" s="460">
        <v>607144</v>
      </c>
      <c r="B697" s="461" t="s">
        <v>1511</v>
      </c>
      <c r="C697" s="460" t="s">
        <v>93</v>
      </c>
      <c r="D697" s="454">
        <v>72838.8</v>
      </c>
    </row>
    <row r="698" spans="1:4" ht="26.4" x14ac:dyDescent="0.3">
      <c r="A698" s="460">
        <v>606792</v>
      </c>
      <c r="B698" s="461" t="s">
        <v>1512</v>
      </c>
      <c r="C698" s="460" t="s">
        <v>93</v>
      </c>
      <c r="D698" s="454">
        <v>72080.149999999994</v>
      </c>
    </row>
    <row r="699" spans="1:4" ht="26.4" x14ac:dyDescent="0.3">
      <c r="A699" s="460">
        <v>607142</v>
      </c>
      <c r="B699" s="461" t="s">
        <v>1513</v>
      </c>
      <c r="C699" s="460" t="s">
        <v>93</v>
      </c>
      <c r="D699" s="454">
        <v>65161.14</v>
      </c>
    </row>
    <row r="700" spans="1:4" ht="26.4" x14ac:dyDescent="0.3">
      <c r="A700" s="460">
        <v>606790</v>
      </c>
      <c r="B700" s="461" t="s">
        <v>1514</v>
      </c>
      <c r="C700" s="460" t="s">
        <v>93</v>
      </c>
      <c r="D700" s="454">
        <v>64267.75</v>
      </c>
    </row>
    <row r="701" spans="1:4" ht="26.4" x14ac:dyDescent="0.3">
      <c r="A701" s="460">
        <v>607145</v>
      </c>
      <c r="B701" s="461" t="s">
        <v>1515</v>
      </c>
      <c r="C701" s="460" t="s">
        <v>93</v>
      </c>
      <c r="D701" s="454">
        <v>80405.72</v>
      </c>
    </row>
    <row r="702" spans="1:4" ht="26.4" x14ac:dyDescent="0.3">
      <c r="A702" s="460">
        <v>606793</v>
      </c>
      <c r="B702" s="461" t="s">
        <v>1516</v>
      </c>
      <c r="C702" s="460" t="s">
        <v>93</v>
      </c>
      <c r="D702" s="454">
        <v>79557.23</v>
      </c>
    </row>
    <row r="703" spans="1:4" ht="26.4" x14ac:dyDescent="0.3">
      <c r="A703" s="460">
        <v>607146</v>
      </c>
      <c r="B703" s="461" t="s">
        <v>1517</v>
      </c>
      <c r="C703" s="460" t="s">
        <v>93</v>
      </c>
      <c r="D703" s="454">
        <v>83866.75</v>
      </c>
    </row>
    <row r="704" spans="1:4" ht="26.4" x14ac:dyDescent="0.3">
      <c r="A704" s="460">
        <v>606794</v>
      </c>
      <c r="B704" s="461" t="s">
        <v>1518</v>
      </c>
      <c r="C704" s="460" t="s">
        <v>93</v>
      </c>
      <c r="D704" s="454">
        <v>82945.84</v>
      </c>
    </row>
    <row r="705" spans="1:4" ht="26.4" x14ac:dyDescent="0.3">
      <c r="A705" s="460">
        <v>607143</v>
      </c>
      <c r="B705" s="461" t="s">
        <v>1519</v>
      </c>
      <c r="C705" s="460" t="s">
        <v>93</v>
      </c>
      <c r="D705" s="454">
        <v>70388.09</v>
      </c>
    </row>
    <row r="706" spans="1:4" ht="26.4" x14ac:dyDescent="0.3">
      <c r="A706" s="460">
        <v>606791</v>
      </c>
      <c r="B706" s="461" t="s">
        <v>1520</v>
      </c>
      <c r="C706" s="460" t="s">
        <v>93</v>
      </c>
      <c r="D706" s="454">
        <v>69359.539999999994</v>
      </c>
    </row>
    <row r="707" spans="1:4" ht="26.4" x14ac:dyDescent="0.3">
      <c r="A707" s="460">
        <v>607147</v>
      </c>
      <c r="B707" s="461" t="s">
        <v>1521</v>
      </c>
      <c r="C707" s="460" t="s">
        <v>93</v>
      </c>
      <c r="D707" s="454">
        <v>90472.75</v>
      </c>
    </row>
    <row r="708" spans="1:4" ht="26.4" x14ac:dyDescent="0.3">
      <c r="A708" s="460">
        <v>606795</v>
      </c>
      <c r="B708" s="461" t="s">
        <v>1522</v>
      </c>
      <c r="C708" s="460" t="s">
        <v>93</v>
      </c>
      <c r="D708" s="454">
        <v>89411.57</v>
      </c>
    </row>
    <row r="709" spans="1:4" ht="26.4" x14ac:dyDescent="0.3">
      <c r="A709" s="460">
        <v>607112</v>
      </c>
      <c r="B709" s="461" t="s">
        <v>1523</v>
      </c>
      <c r="C709" s="460" t="s">
        <v>93</v>
      </c>
      <c r="D709" s="454">
        <v>29434.95</v>
      </c>
    </row>
    <row r="710" spans="1:4" ht="26.4" x14ac:dyDescent="0.3">
      <c r="A710" s="460">
        <v>606760</v>
      </c>
      <c r="B710" s="461" t="s">
        <v>1524</v>
      </c>
      <c r="C710" s="460" t="s">
        <v>93</v>
      </c>
      <c r="D710" s="454">
        <v>29156.77</v>
      </c>
    </row>
    <row r="711" spans="1:4" ht="26.4" x14ac:dyDescent="0.3">
      <c r="A711" s="460">
        <v>607113</v>
      </c>
      <c r="B711" s="461" t="s">
        <v>1525</v>
      </c>
      <c r="C711" s="460" t="s">
        <v>93</v>
      </c>
      <c r="D711" s="454">
        <v>34574.870000000003</v>
      </c>
    </row>
    <row r="712" spans="1:4" ht="26.4" x14ac:dyDescent="0.3">
      <c r="A712" s="460">
        <v>606761</v>
      </c>
      <c r="B712" s="461" t="s">
        <v>1526</v>
      </c>
      <c r="C712" s="460" t="s">
        <v>93</v>
      </c>
      <c r="D712" s="454">
        <v>34255.120000000003</v>
      </c>
    </row>
    <row r="713" spans="1:4" ht="26.4" x14ac:dyDescent="0.3">
      <c r="A713" s="460">
        <v>606762</v>
      </c>
      <c r="B713" s="461" t="s">
        <v>1527</v>
      </c>
      <c r="C713" s="460" t="s">
        <v>93</v>
      </c>
      <c r="D713" s="454">
        <v>33921.199999999997</v>
      </c>
    </row>
    <row r="714" spans="1:4" ht="26.4" x14ac:dyDescent="0.3">
      <c r="A714" s="460">
        <v>607114</v>
      </c>
      <c r="B714" s="461" t="s">
        <v>1528</v>
      </c>
      <c r="C714" s="460" t="s">
        <v>93</v>
      </c>
      <c r="D714" s="454">
        <v>34246.99</v>
      </c>
    </row>
    <row r="715" spans="1:4" ht="26.4" x14ac:dyDescent="0.3">
      <c r="A715" s="460">
        <v>607116</v>
      </c>
      <c r="B715" s="461" t="s">
        <v>1529</v>
      </c>
      <c r="C715" s="460" t="s">
        <v>93</v>
      </c>
      <c r="D715" s="454">
        <v>36274.42</v>
      </c>
    </row>
    <row r="716" spans="1:4" ht="26.4" x14ac:dyDescent="0.3">
      <c r="A716" s="460">
        <v>606764</v>
      </c>
      <c r="B716" s="461" t="s">
        <v>1530</v>
      </c>
      <c r="C716" s="460" t="s">
        <v>93</v>
      </c>
      <c r="D716" s="454">
        <v>35934.910000000003</v>
      </c>
    </row>
    <row r="717" spans="1:4" ht="26.4" x14ac:dyDescent="0.3">
      <c r="A717" s="460">
        <v>607115</v>
      </c>
      <c r="B717" s="461" t="s">
        <v>1531</v>
      </c>
      <c r="C717" s="460" t="s">
        <v>93</v>
      </c>
      <c r="D717" s="454">
        <v>41187.519999999997</v>
      </c>
    </row>
    <row r="718" spans="1:4" ht="26.4" x14ac:dyDescent="0.3">
      <c r="A718" s="460">
        <v>606763</v>
      </c>
      <c r="B718" s="461" t="s">
        <v>1532</v>
      </c>
      <c r="C718" s="460" t="s">
        <v>93</v>
      </c>
      <c r="D718" s="454">
        <v>40779.07</v>
      </c>
    </row>
    <row r="719" spans="1:4" ht="26.4" x14ac:dyDescent="0.3">
      <c r="A719" s="460">
        <v>607117</v>
      </c>
      <c r="B719" s="461" t="s">
        <v>1533</v>
      </c>
      <c r="C719" s="460" t="s">
        <v>93</v>
      </c>
      <c r="D719" s="454">
        <v>41175.51</v>
      </c>
    </row>
    <row r="720" spans="1:4" ht="26.4" x14ac:dyDescent="0.3">
      <c r="A720" s="460">
        <v>606765</v>
      </c>
      <c r="B720" s="461" t="s">
        <v>1534</v>
      </c>
      <c r="C720" s="460" t="s">
        <v>93</v>
      </c>
      <c r="D720" s="454">
        <v>40778.269999999997</v>
      </c>
    </row>
    <row r="721" spans="1:4" ht="26.4" x14ac:dyDescent="0.3">
      <c r="A721" s="460">
        <v>607118</v>
      </c>
      <c r="B721" s="461" t="s">
        <v>1535</v>
      </c>
      <c r="C721" s="460" t="s">
        <v>93</v>
      </c>
      <c r="D721" s="454">
        <v>36912.660000000003</v>
      </c>
    </row>
    <row r="722" spans="1:4" ht="26.4" x14ac:dyDescent="0.3">
      <c r="A722" s="460">
        <v>606766</v>
      </c>
      <c r="B722" s="461" t="s">
        <v>1536</v>
      </c>
      <c r="C722" s="460" t="s">
        <v>93</v>
      </c>
      <c r="D722" s="454">
        <v>36562.160000000003</v>
      </c>
    </row>
    <row r="723" spans="1:4" ht="26.4" x14ac:dyDescent="0.3">
      <c r="A723" s="460">
        <v>607120</v>
      </c>
      <c r="B723" s="461" t="s">
        <v>1537</v>
      </c>
      <c r="C723" s="460" t="s">
        <v>93</v>
      </c>
      <c r="D723" s="454">
        <v>37588.980000000003</v>
      </c>
    </row>
    <row r="724" spans="1:4" ht="26.4" x14ac:dyDescent="0.3">
      <c r="A724" s="460">
        <v>606768</v>
      </c>
      <c r="B724" s="461" t="s">
        <v>1538</v>
      </c>
      <c r="C724" s="460" t="s">
        <v>93</v>
      </c>
      <c r="D724" s="454">
        <v>37219.879999999997</v>
      </c>
    </row>
    <row r="725" spans="1:4" ht="26.4" x14ac:dyDescent="0.3">
      <c r="A725" s="460">
        <v>607119</v>
      </c>
      <c r="B725" s="461" t="s">
        <v>1539</v>
      </c>
      <c r="C725" s="460" t="s">
        <v>93</v>
      </c>
      <c r="D725" s="454">
        <v>43196.17</v>
      </c>
    </row>
    <row r="726" spans="1:4" ht="26.4" x14ac:dyDescent="0.3">
      <c r="A726" s="460">
        <v>606767</v>
      </c>
      <c r="B726" s="461" t="s">
        <v>1540</v>
      </c>
      <c r="C726" s="460" t="s">
        <v>93</v>
      </c>
      <c r="D726" s="454">
        <v>42746.05</v>
      </c>
    </row>
    <row r="727" spans="1:4" ht="26.4" x14ac:dyDescent="0.3">
      <c r="A727" s="460">
        <v>607121</v>
      </c>
      <c r="B727" s="461" t="s">
        <v>1541</v>
      </c>
      <c r="C727" s="460" t="s">
        <v>93</v>
      </c>
      <c r="D727" s="454">
        <v>40701.39</v>
      </c>
    </row>
    <row r="728" spans="1:4" ht="26.4" x14ac:dyDescent="0.3">
      <c r="A728" s="460">
        <v>606769</v>
      </c>
      <c r="B728" s="461" t="s">
        <v>1542</v>
      </c>
      <c r="C728" s="460" t="s">
        <v>93</v>
      </c>
      <c r="D728" s="454">
        <v>40280.58</v>
      </c>
    </row>
    <row r="729" spans="1:4" ht="26.4" x14ac:dyDescent="0.3">
      <c r="A729" s="460">
        <v>607123</v>
      </c>
      <c r="B729" s="461" t="s">
        <v>1543</v>
      </c>
      <c r="C729" s="460" t="s">
        <v>93</v>
      </c>
      <c r="D729" s="454">
        <v>40159.279999999999</v>
      </c>
    </row>
    <row r="730" spans="1:4" ht="26.4" x14ac:dyDescent="0.3">
      <c r="A730" s="460">
        <v>606771</v>
      </c>
      <c r="B730" s="461" t="s">
        <v>1544</v>
      </c>
      <c r="C730" s="460" t="s">
        <v>93</v>
      </c>
      <c r="D730" s="454">
        <v>39740.050000000003</v>
      </c>
    </row>
    <row r="731" spans="1:4" ht="26.4" x14ac:dyDescent="0.3">
      <c r="A731" s="460">
        <v>607122</v>
      </c>
      <c r="B731" s="461" t="s">
        <v>1545</v>
      </c>
      <c r="C731" s="460" t="s">
        <v>93</v>
      </c>
      <c r="D731" s="454">
        <v>44542.68</v>
      </c>
    </row>
    <row r="732" spans="1:4" ht="26.4" x14ac:dyDescent="0.3">
      <c r="A732" s="460">
        <v>606770</v>
      </c>
      <c r="B732" s="461" t="s">
        <v>1546</v>
      </c>
      <c r="C732" s="460" t="s">
        <v>93</v>
      </c>
      <c r="D732" s="454">
        <v>44059.18</v>
      </c>
    </row>
    <row r="733" spans="1:4" ht="26.4" x14ac:dyDescent="0.3">
      <c r="A733" s="460">
        <v>607125</v>
      </c>
      <c r="B733" s="461" t="s">
        <v>1547</v>
      </c>
      <c r="C733" s="460" t="s">
        <v>93</v>
      </c>
      <c r="D733" s="454">
        <v>41511</v>
      </c>
    </row>
    <row r="734" spans="1:4" ht="26.4" x14ac:dyDescent="0.3">
      <c r="A734" s="460">
        <v>606773</v>
      </c>
      <c r="B734" s="461" t="s">
        <v>1548</v>
      </c>
      <c r="C734" s="460" t="s">
        <v>93</v>
      </c>
      <c r="D734" s="454">
        <v>41069.89</v>
      </c>
    </row>
    <row r="735" spans="1:4" ht="26.4" x14ac:dyDescent="0.3">
      <c r="A735" s="460">
        <v>607124</v>
      </c>
      <c r="B735" s="461" t="s">
        <v>1549</v>
      </c>
      <c r="C735" s="460" t="s">
        <v>93</v>
      </c>
      <c r="D735" s="454">
        <v>45210.879999999997</v>
      </c>
    </row>
    <row r="736" spans="1:4" ht="26.4" x14ac:dyDescent="0.3">
      <c r="A736" s="460">
        <v>606772</v>
      </c>
      <c r="B736" s="461" t="s">
        <v>1550</v>
      </c>
      <c r="C736" s="460" t="s">
        <v>93</v>
      </c>
      <c r="D736" s="454">
        <v>44711.91</v>
      </c>
    </row>
    <row r="737" spans="1:4" ht="26.4" x14ac:dyDescent="0.3">
      <c r="A737" s="460">
        <v>607126</v>
      </c>
      <c r="B737" s="461" t="s">
        <v>1551</v>
      </c>
      <c r="C737" s="460" t="s">
        <v>93</v>
      </c>
      <c r="D737" s="454">
        <v>46463.66</v>
      </c>
    </row>
    <row r="738" spans="1:4" ht="26.4" x14ac:dyDescent="0.3">
      <c r="A738" s="460">
        <v>606774</v>
      </c>
      <c r="B738" s="461" t="s">
        <v>1552</v>
      </c>
      <c r="C738" s="460" t="s">
        <v>93</v>
      </c>
      <c r="D738" s="454">
        <v>45940.65</v>
      </c>
    </row>
    <row r="739" spans="1:4" ht="26.4" x14ac:dyDescent="0.3">
      <c r="A739" s="460">
        <v>607127</v>
      </c>
      <c r="B739" s="461" t="s">
        <v>1553</v>
      </c>
      <c r="C739" s="460" t="s">
        <v>93</v>
      </c>
      <c r="D739" s="454">
        <v>42793.3</v>
      </c>
    </row>
    <row r="740" spans="1:4" ht="26.4" x14ac:dyDescent="0.3">
      <c r="A740" s="460">
        <v>606775</v>
      </c>
      <c r="B740" s="461" t="s">
        <v>1554</v>
      </c>
      <c r="C740" s="460" t="s">
        <v>93</v>
      </c>
      <c r="D740" s="454">
        <v>42325.69</v>
      </c>
    </row>
    <row r="741" spans="1:4" ht="26.4" x14ac:dyDescent="0.3">
      <c r="A741" s="460">
        <v>607129</v>
      </c>
      <c r="B741" s="461" t="s">
        <v>1555</v>
      </c>
      <c r="C741" s="460" t="s">
        <v>93</v>
      </c>
      <c r="D741" s="454">
        <v>44782.25</v>
      </c>
    </row>
    <row r="742" spans="1:4" ht="26.4" x14ac:dyDescent="0.3">
      <c r="A742" s="460">
        <v>606777</v>
      </c>
      <c r="B742" s="461" t="s">
        <v>1556</v>
      </c>
      <c r="C742" s="460" t="s">
        <v>93</v>
      </c>
      <c r="D742" s="454">
        <v>44270.14</v>
      </c>
    </row>
    <row r="743" spans="1:4" ht="26.4" x14ac:dyDescent="0.3">
      <c r="A743" s="460">
        <v>607128</v>
      </c>
      <c r="B743" s="461" t="s">
        <v>1557</v>
      </c>
      <c r="C743" s="460" t="s">
        <v>93</v>
      </c>
      <c r="D743" s="454">
        <v>49242.15</v>
      </c>
    </row>
    <row r="744" spans="1:4" ht="26.4" x14ac:dyDescent="0.3">
      <c r="A744" s="460">
        <v>606776</v>
      </c>
      <c r="B744" s="461" t="s">
        <v>1558</v>
      </c>
      <c r="C744" s="460" t="s">
        <v>93</v>
      </c>
      <c r="D744" s="454">
        <v>48643.79</v>
      </c>
    </row>
    <row r="745" spans="1:4" ht="26.4" x14ac:dyDescent="0.3">
      <c r="A745" s="460">
        <v>607130</v>
      </c>
      <c r="B745" s="461" t="s">
        <v>1559</v>
      </c>
      <c r="C745" s="460" t="s">
        <v>93</v>
      </c>
      <c r="D745" s="454">
        <v>52478.080000000002</v>
      </c>
    </row>
    <row r="746" spans="1:4" ht="26.4" x14ac:dyDescent="0.3">
      <c r="A746" s="460">
        <v>606778</v>
      </c>
      <c r="B746" s="461" t="s">
        <v>1560</v>
      </c>
      <c r="C746" s="460" t="s">
        <v>93</v>
      </c>
      <c r="D746" s="454">
        <v>51820.38</v>
      </c>
    </row>
    <row r="747" spans="1:4" ht="26.4" x14ac:dyDescent="0.3">
      <c r="A747" s="460">
        <v>607131</v>
      </c>
      <c r="B747" s="461" t="s">
        <v>1561</v>
      </c>
      <c r="C747" s="460" t="s">
        <v>93</v>
      </c>
      <c r="D747" s="454">
        <v>49249.1</v>
      </c>
    </row>
    <row r="748" spans="1:4" ht="26.4" x14ac:dyDescent="0.3">
      <c r="A748" s="460">
        <v>606779</v>
      </c>
      <c r="B748" s="461" t="s">
        <v>1562</v>
      </c>
      <c r="C748" s="460" t="s">
        <v>93</v>
      </c>
      <c r="D748" s="454">
        <v>48667.25</v>
      </c>
    </row>
    <row r="749" spans="1:4" ht="26.4" x14ac:dyDescent="0.3">
      <c r="A749" s="460">
        <v>607133</v>
      </c>
      <c r="B749" s="461" t="s">
        <v>1563</v>
      </c>
      <c r="C749" s="460" t="s">
        <v>93</v>
      </c>
      <c r="D749" s="454">
        <v>49994.61</v>
      </c>
    </row>
    <row r="750" spans="1:4" ht="26.4" x14ac:dyDescent="0.3">
      <c r="A750" s="460">
        <v>606781</v>
      </c>
      <c r="B750" s="461" t="s">
        <v>1564</v>
      </c>
      <c r="C750" s="460" t="s">
        <v>93</v>
      </c>
      <c r="D750" s="454">
        <v>49395.26</v>
      </c>
    </row>
    <row r="751" spans="1:4" ht="26.4" x14ac:dyDescent="0.3">
      <c r="A751" s="460">
        <v>607132</v>
      </c>
      <c r="B751" s="461" t="s">
        <v>1565</v>
      </c>
      <c r="C751" s="460" t="s">
        <v>93</v>
      </c>
      <c r="D751" s="454">
        <v>54508.43</v>
      </c>
    </row>
    <row r="752" spans="1:4" ht="26.4" x14ac:dyDescent="0.3">
      <c r="A752" s="460">
        <v>606780</v>
      </c>
      <c r="B752" s="461" t="s">
        <v>1566</v>
      </c>
      <c r="C752" s="460" t="s">
        <v>93</v>
      </c>
      <c r="D752" s="454">
        <v>53804.63</v>
      </c>
    </row>
    <row r="753" spans="1:4" ht="26.4" x14ac:dyDescent="0.3">
      <c r="A753" s="460">
        <v>607134</v>
      </c>
      <c r="B753" s="461" t="s">
        <v>1567</v>
      </c>
      <c r="C753" s="460" t="s">
        <v>93</v>
      </c>
      <c r="D753" s="454">
        <v>53968.7</v>
      </c>
    </row>
    <row r="754" spans="1:4" ht="26.4" x14ac:dyDescent="0.3">
      <c r="A754" s="460">
        <v>606782</v>
      </c>
      <c r="B754" s="461" t="s">
        <v>1568</v>
      </c>
      <c r="C754" s="460" t="s">
        <v>93</v>
      </c>
      <c r="D754" s="454">
        <v>53280.99</v>
      </c>
    </row>
    <row r="755" spans="1:4" ht="26.4" x14ac:dyDescent="0.3">
      <c r="A755" s="460">
        <v>607136</v>
      </c>
      <c r="B755" s="461" t="s">
        <v>1569</v>
      </c>
      <c r="C755" s="460" t="s">
        <v>93</v>
      </c>
      <c r="D755" s="454">
        <v>53250.62</v>
      </c>
    </row>
    <row r="756" spans="1:4" ht="26.4" x14ac:dyDescent="0.3">
      <c r="A756" s="460">
        <v>606784</v>
      </c>
      <c r="B756" s="461" t="s">
        <v>1570</v>
      </c>
      <c r="C756" s="460" t="s">
        <v>93</v>
      </c>
      <c r="D756" s="454">
        <v>52584.88</v>
      </c>
    </row>
    <row r="757" spans="1:4" ht="26.4" x14ac:dyDescent="0.3">
      <c r="A757" s="460">
        <v>607135</v>
      </c>
      <c r="B757" s="461" t="s">
        <v>1571</v>
      </c>
      <c r="C757" s="460" t="s">
        <v>93</v>
      </c>
      <c r="D757" s="454">
        <v>59388.24</v>
      </c>
    </row>
    <row r="758" spans="1:4" ht="26.4" x14ac:dyDescent="0.3">
      <c r="A758" s="460">
        <v>606783</v>
      </c>
      <c r="B758" s="461" t="s">
        <v>1572</v>
      </c>
      <c r="C758" s="460" t="s">
        <v>93</v>
      </c>
      <c r="D758" s="454">
        <v>58616.47</v>
      </c>
    </row>
    <row r="759" spans="1:4" ht="26.4" x14ac:dyDescent="0.3">
      <c r="A759" s="460">
        <v>607138</v>
      </c>
      <c r="B759" s="461" t="s">
        <v>1573</v>
      </c>
      <c r="C759" s="460" t="s">
        <v>93</v>
      </c>
      <c r="D759" s="454">
        <v>54160.7</v>
      </c>
    </row>
    <row r="760" spans="1:4" ht="26.4" x14ac:dyDescent="0.3">
      <c r="A760" s="460">
        <v>606786</v>
      </c>
      <c r="B760" s="461" t="s">
        <v>1574</v>
      </c>
      <c r="C760" s="460" t="s">
        <v>93</v>
      </c>
      <c r="D760" s="454">
        <v>53451.49</v>
      </c>
    </row>
    <row r="761" spans="1:4" ht="26.4" x14ac:dyDescent="0.3">
      <c r="A761" s="460">
        <v>606842</v>
      </c>
      <c r="B761" s="461" t="s">
        <v>1575</v>
      </c>
      <c r="C761" s="460" t="s">
        <v>93</v>
      </c>
      <c r="D761" s="454">
        <v>67439.98</v>
      </c>
    </row>
    <row r="762" spans="1:4" ht="26.4" x14ac:dyDescent="0.3">
      <c r="A762" s="460">
        <v>606832</v>
      </c>
      <c r="B762" s="461" t="s">
        <v>1576</v>
      </c>
      <c r="C762" s="460" t="s">
        <v>93</v>
      </c>
      <c r="D762" s="454">
        <v>67054.14</v>
      </c>
    </row>
    <row r="763" spans="1:4" ht="26.4" x14ac:dyDescent="0.3">
      <c r="A763" s="460">
        <v>606843</v>
      </c>
      <c r="B763" s="461" t="s">
        <v>1577</v>
      </c>
      <c r="C763" s="460" t="s">
        <v>93</v>
      </c>
      <c r="D763" s="454">
        <v>70074</v>
      </c>
    </row>
    <row r="764" spans="1:4" ht="26.4" x14ac:dyDescent="0.3">
      <c r="A764" s="460">
        <v>606833</v>
      </c>
      <c r="B764" s="461" t="s">
        <v>1578</v>
      </c>
      <c r="C764" s="460" t="s">
        <v>93</v>
      </c>
      <c r="D764" s="454">
        <v>69667.97</v>
      </c>
    </row>
    <row r="765" spans="1:4" ht="26.4" x14ac:dyDescent="0.3">
      <c r="A765" s="460">
        <v>606845</v>
      </c>
      <c r="B765" s="461" t="s">
        <v>1579</v>
      </c>
      <c r="C765" s="460" t="s">
        <v>93</v>
      </c>
      <c r="D765" s="454">
        <v>72647.789999999994</v>
      </c>
    </row>
    <row r="766" spans="1:4" ht="26.4" x14ac:dyDescent="0.3">
      <c r="A766" s="460">
        <v>606835</v>
      </c>
      <c r="B766" s="461" t="s">
        <v>1580</v>
      </c>
      <c r="C766" s="460" t="s">
        <v>93</v>
      </c>
      <c r="D766" s="454">
        <v>72243.62</v>
      </c>
    </row>
    <row r="767" spans="1:4" ht="26.4" x14ac:dyDescent="0.3">
      <c r="A767" s="460">
        <v>606844</v>
      </c>
      <c r="B767" s="461" t="s">
        <v>1581</v>
      </c>
      <c r="C767" s="460" t="s">
        <v>93</v>
      </c>
      <c r="D767" s="454">
        <v>71169.429999999993</v>
      </c>
    </row>
    <row r="768" spans="1:4" ht="26.4" x14ac:dyDescent="0.3">
      <c r="A768" s="460">
        <v>606834</v>
      </c>
      <c r="B768" s="461" t="s">
        <v>1582</v>
      </c>
      <c r="C768" s="460" t="s">
        <v>93</v>
      </c>
      <c r="D768" s="454">
        <v>70753.279999999999</v>
      </c>
    </row>
    <row r="769" spans="1:4" ht="26.4" x14ac:dyDescent="0.3">
      <c r="A769" s="460">
        <v>606847</v>
      </c>
      <c r="B769" s="461" t="s">
        <v>1583</v>
      </c>
      <c r="C769" s="460" t="s">
        <v>93</v>
      </c>
      <c r="D769" s="454">
        <v>75981.81</v>
      </c>
    </row>
    <row r="770" spans="1:4" ht="26.4" x14ac:dyDescent="0.3">
      <c r="A770" s="460">
        <v>606837</v>
      </c>
      <c r="B770" s="461" t="s">
        <v>1584</v>
      </c>
      <c r="C770" s="460" t="s">
        <v>93</v>
      </c>
      <c r="D770" s="454">
        <v>75526.039999999994</v>
      </c>
    </row>
    <row r="771" spans="1:4" ht="26.4" x14ac:dyDescent="0.3">
      <c r="A771" s="460">
        <v>606846</v>
      </c>
      <c r="B771" s="461" t="s">
        <v>1585</v>
      </c>
      <c r="C771" s="460" t="s">
        <v>93</v>
      </c>
      <c r="D771" s="454">
        <v>76651.77</v>
      </c>
    </row>
    <row r="772" spans="1:4" ht="26.4" x14ac:dyDescent="0.3">
      <c r="A772" s="460">
        <v>606836</v>
      </c>
      <c r="B772" s="461" t="s">
        <v>1586</v>
      </c>
      <c r="C772" s="460" t="s">
        <v>93</v>
      </c>
      <c r="D772" s="454">
        <v>76191.22</v>
      </c>
    </row>
    <row r="773" spans="1:4" ht="26.4" x14ac:dyDescent="0.3">
      <c r="A773" s="460">
        <v>606848</v>
      </c>
      <c r="B773" s="461" t="s">
        <v>1587</v>
      </c>
      <c r="C773" s="460" t="s">
        <v>93</v>
      </c>
      <c r="D773" s="454">
        <v>76449.100000000006</v>
      </c>
    </row>
    <row r="774" spans="1:4" ht="26.4" x14ac:dyDescent="0.3">
      <c r="A774" s="460">
        <v>606838</v>
      </c>
      <c r="B774" s="461" t="s">
        <v>1588</v>
      </c>
      <c r="C774" s="460" t="s">
        <v>93</v>
      </c>
      <c r="D774" s="454">
        <v>75969.740000000005</v>
      </c>
    </row>
    <row r="775" spans="1:4" ht="26.4" x14ac:dyDescent="0.3">
      <c r="A775" s="460">
        <v>606849</v>
      </c>
      <c r="B775" s="461" t="s">
        <v>1589</v>
      </c>
      <c r="C775" s="460" t="s">
        <v>93</v>
      </c>
      <c r="D775" s="454">
        <v>82897.58</v>
      </c>
    </row>
    <row r="776" spans="1:4" ht="26.4" x14ac:dyDescent="0.3">
      <c r="A776" s="460">
        <v>606839</v>
      </c>
      <c r="B776" s="461" t="s">
        <v>1590</v>
      </c>
      <c r="C776" s="460" t="s">
        <v>93</v>
      </c>
      <c r="D776" s="454">
        <v>82430.720000000001</v>
      </c>
    </row>
    <row r="777" spans="1:4" ht="26.4" x14ac:dyDescent="0.3">
      <c r="A777" s="460">
        <v>606850</v>
      </c>
      <c r="B777" s="461" t="s">
        <v>1591</v>
      </c>
      <c r="C777" s="460" t="s">
        <v>93</v>
      </c>
      <c r="D777" s="454">
        <v>83593.88</v>
      </c>
    </row>
    <row r="778" spans="1:4" ht="26.4" x14ac:dyDescent="0.3">
      <c r="A778" s="460">
        <v>606840</v>
      </c>
      <c r="B778" s="461" t="s">
        <v>1592</v>
      </c>
      <c r="C778" s="460" t="s">
        <v>93</v>
      </c>
      <c r="D778" s="454">
        <v>83082.42</v>
      </c>
    </row>
    <row r="779" spans="1:4" ht="26.4" x14ac:dyDescent="0.3">
      <c r="A779" s="460">
        <v>606851</v>
      </c>
      <c r="B779" s="461" t="s">
        <v>1593</v>
      </c>
      <c r="C779" s="460" t="s">
        <v>93</v>
      </c>
      <c r="D779" s="454">
        <v>84056.59</v>
      </c>
    </row>
    <row r="780" spans="1:4" ht="26.4" x14ac:dyDescent="0.3">
      <c r="A780" s="460">
        <v>606841</v>
      </c>
      <c r="B780" s="461" t="s">
        <v>1594</v>
      </c>
      <c r="C780" s="460" t="s">
        <v>93</v>
      </c>
      <c r="D780" s="454">
        <v>83567.77</v>
      </c>
    </row>
    <row r="781" spans="1:4" ht="26.4" x14ac:dyDescent="0.3">
      <c r="A781" s="460">
        <v>605604</v>
      </c>
      <c r="B781" s="461" t="s">
        <v>1595</v>
      </c>
      <c r="C781" s="460" t="s">
        <v>2</v>
      </c>
      <c r="D781" s="454">
        <v>288.5</v>
      </c>
    </row>
    <row r="782" spans="1:4" ht="26.4" x14ac:dyDescent="0.3">
      <c r="A782" s="460">
        <v>605695</v>
      </c>
      <c r="B782" s="461" t="s">
        <v>1596</v>
      </c>
      <c r="C782" s="460" t="s">
        <v>93</v>
      </c>
      <c r="D782" s="454">
        <v>1607.89</v>
      </c>
    </row>
    <row r="783" spans="1:4" ht="26.4" x14ac:dyDescent="0.3">
      <c r="A783" s="460">
        <v>605607</v>
      </c>
      <c r="B783" s="461" t="s">
        <v>1597</v>
      </c>
      <c r="C783" s="460" t="s">
        <v>93</v>
      </c>
      <c r="D783" s="454">
        <v>1577.11</v>
      </c>
    </row>
    <row r="784" spans="1:4" ht="26.4" x14ac:dyDescent="0.3">
      <c r="A784" s="460">
        <v>605696</v>
      </c>
      <c r="B784" s="461" t="s">
        <v>1598</v>
      </c>
      <c r="C784" s="460" t="s">
        <v>93</v>
      </c>
      <c r="D784" s="454">
        <v>1850.81</v>
      </c>
    </row>
    <row r="785" spans="1:4" ht="26.4" x14ac:dyDescent="0.3">
      <c r="A785" s="460">
        <v>605608</v>
      </c>
      <c r="B785" s="461" t="s">
        <v>1599</v>
      </c>
      <c r="C785" s="460" t="s">
        <v>93</v>
      </c>
      <c r="D785" s="454">
        <v>1818.1</v>
      </c>
    </row>
    <row r="786" spans="1:4" ht="26.4" x14ac:dyDescent="0.3">
      <c r="A786" s="460">
        <v>605697</v>
      </c>
      <c r="B786" s="461" t="s">
        <v>1600</v>
      </c>
      <c r="C786" s="460" t="s">
        <v>93</v>
      </c>
      <c r="D786" s="454">
        <v>2093.7600000000002</v>
      </c>
    </row>
    <row r="787" spans="1:4" ht="26.4" x14ac:dyDescent="0.3">
      <c r="A787" s="460">
        <v>605609</v>
      </c>
      <c r="B787" s="461" t="s">
        <v>1601</v>
      </c>
      <c r="C787" s="460" t="s">
        <v>93</v>
      </c>
      <c r="D787" s="454">
        <v>2059.12</v>
      </c>
    </row>
    <row r="788" spans="1:4" ht="26.4" x14ac:dyDescent="0.3">
      <c r="A788" s="460">
        <v>605698</v>
      </c>
      <c r="B788" s="461" t="s">
        <v>1602</v>
      </c>
      <c r="C788" s="460" t="s">
        <v>93</v>
      </c>
      <c r="D788" s="454">
        <v>2289.3200000000002</v>
      </c>
    </row>
    <row r="789" spans="1:4" ht="26.4" x14ac:dyDescent="0.3">
      <c r="A789" s="460">
        <v>605610</v>
      </c>
      <c r="B789" s="461" t="s">
        <v>1603</v>
      </c>
      <c r="C789" s="460" t="s">
        <v>93</v>
      </c>
      <c r="D789" s="454">
        <v>2252.7600000000002</v>
      </c>
    </row>
    <row r="790" spans="1:4" ht="26.4" x14ac:dyDescent="0.3">
      <c r="A790" s="460">
        <v>605699</v>
      </c>
      <c r="B790" s="461" t="s">
        <v>1604</v>
      </c>
      <c r="C790" s="460" t="s">
        <v>93</v>
      </c>
      <c r="D790" s="454">
        <v>2532.21</v>
      </c>
    </row>
    <row r="791" spans="1:4" ht="26.4" x14ac:dyDescent="0.3">
      <c r="A791" s="460">
        <v>605611</v>
      </c>
      <c r="B791" s="461" t="s">
        <v>1605</v>
      </c>
      <c r="C791" s="460" t="s">
        <v>93</v>
      </c>
      <c r="D791" s="454">
        <v>2493.73</v>
      </c>
    </row>
    <row r="792" spans="1:4" ht="26.4" x14ac:dyDescent="0.3">
      <c r="A792" s="460">
        <v>605700</v>
      </c>
      <c r="B792" s="461" t="s">
        <v>1606</v>
      </c>
      <c r="C792" s="460" t="s">
        <v>93</v>
      </c>
      <c r="D792" s="454">
        <v>2870.02</v>
      </c>
    </row>
    <row r="793" spans="1:4" ht="26.4" x14ac:dyDescent="0.3">
      <c r="A793" s="460">
        <v>605612</v>
      </c>
      <c r="B793" s="461" t="s">
        <v>1607</v>
      </c>
      <c r="C793" s="460" t="s">
        <v>93</v>
      </c>
      <c r="D793" s="454">
        <v>2829.61</v>
      </c>
    </row>
    <row r="794" spans="1:4" ht="26.4" x14ac:dyDescent="0.3">
      <c r="A794" s="460">
        <v>605701</v>
      </c>
      <c r="B794" s="461" t="s">
        <v>1608</v>
      </c>
      <c r="C794" s="460" t="s">
        <v>93</v>
      </c>
      <c r="D794" s="454">
        <v>3065.55</v>
      </c>
    </row>
    <row r="795" spans="1:4" ht="26.4" x14ac:dyDescent="0.3">
      <c r="A795" s="460">
        <v>605613</v>
      </c>
      <c r="B795" s="461" t="s">
        <v>1609</v>
      </c>
      <c r="C795" s="460" t="s">
        <v>93</v>
      </c>
      <c r="D795" s="454">
        <v>3023.22</v>
      </c>
    </row>
    <row r="796" spans="1:4" ht="26.4" x14ac:dyDescent="0.3">
      <c r="A796" s="460">
        <v>605702</v>
      </c>
      <c r="B796" s="461" t="s">
        <v>1610</v>
      </c>
      <c r="C796" s="460" t="s">
        <v>93</v>
      </c>
      <c r="D796" s="454">
        <v>3350.35</v>
      </c>
    </row>
    <row r="797" spans="1:4" ht="26.4" x14ac:dyDescent="0.3">
      <c r="A797" s="460">
        <v>605614</v>
      </c>
      <c r="B797" s="461" t="s">
        <v>1611</v>
      </c>
      <c r="C797" s="460" t="s">
        <v>93</v>
      </c>
      <c r="D797" s="454">
        <v>3283.96</v>
      </c>
    </row>
    <row r="798" spans="1:4" ht="26.4" x14ac:dyDescent="0.3">
      <c r="A798" s="460">
        <v>605703</v>
      </c>
      <c r="B798" s="461" t="s">
        <v>1612</v>
      </c>
      <c r="C798" s="460" t="s">
        <v>93</v>
      </c>
      <c r="D798" s="454">
        <v>3550.13</v>
      </c>
    </row>
    <row r="799" spans="1:4" ht="26.4" x14ac:dyDescent="0.3">
      <c r="A799" s="460">
        <v>605615</v>
      </c>
      <c r="B799" s="461" t="s">
        <v>1613</v>
      </c>
      <c r="C799" s="460" t="s">
        <v>93</v>
      </c>
      <c r="D799" s="454">
        <v>3480.85</v>
      </c>
    </row>
    <row r="800" spans="1:4" ht="26.4" x14ac:dyDescent="0.3">
      <c r="A800" s="460">
        <v>605704</v>
      </c>
      <c r="B800" s="461" t="s">
        <v>1614</v>
      </c>
      <c r="C800" s="460" t="s">
        <v>93</v>
      </c>
      <c r="D800" s="454">
        <v>3797.9</v>
      </c>
    </row>
    <row r="801" spans="1:4" ht="26.4" x14ac:dyDescent="0.3">
      <c r="A801" s="460">
        <v>605616</v>
      </c>
      <c r="B801" s="461" t="s">
        <v>1615</v>
      </c>
      <c r="C801" s="460" t="s">
        <v>93</v>
      </c>
      <c r="D801" s="454">
        <v>3725.74</v>
      </c>
    </row>
    <row r="802" spans="1:4" ht="26.4" x14ac:dyDescent="0.3">
      <c r="A802" s="460">
        <v>605705</v>
      </c>
      <c r="B802" s="461" t="s">
        <v>1616</v>
      </c>
      <c r="C802" s="460" t="s">
        <v>93</v>
      </c>
      <c r="D802" s="454">
        <v>4049.17</v>
      </c>
    </row>
    <row r="803" spans="1:4" ht="26.4" x14ac:dyDescent="0.3">
      <c r="A803" s="460">
        <v>605617</v>
      </c>
      <c r="B803" s="461" t="s">
        <v>1617</v>
      </c>
      <c r="C803" s="460" t="s">
        <v>93</v>
      </c>
      <c r="D803" s="454">
        <v>3974.13</v>
      </c>
    </row>
    <row r="804" spans="1:4" ht="26.4" x14ac:dyDescent="0.3">
      <c r="A804" s="460">
        <v>605706</v>
      </c>
      <c r="B804" s="461" t="s">
        <v>1618</v>
      </c>
      <c r="C804" s="460" t="s">
        <v>93</v>
      </c>
      <c r="D804" s="454">
        <v>4254.3100000000004</v>
      </c>
    </row>
    <row r="805" spans="1:4" ht="26.4" x14ac:dyDescent="0.3">
      <c r="A805" s="460">
        <v>605618</v>
      </c>
      <c r="B805" s="461" t="s">
        <v>1619</v>
      </c>
      <c r="C805" s="460" t="s">
        <v>93</v>
      </c>
      <c r="D805" s="454">
        <v>4176.38</v>
      </c>
    </row>
    <row r="806" spans="1:4" ht="26.4" x14ac:dyDescent="0.3">
      <c r="A806" s="460">
        <v>605707</v>
      </c>
      <c r="B806" s="461" t="s">
        <v>1620</v>
      </c>
      <c r="C806" s="460" t="s">
        <v>93</v>
      </c>
      <c r="D806" s="454">
        <v>4716.75</v>
      </c>
    </row>
    <row r="807" spans="1:4" ht="26.4" x14ac:dyDescent="0.3">
      <c r="A807" s="460">
        <v>605619</v>
      </c>
      <c r="B807" s="461" t="s">
        <v>1621</v>
      </c>
      <c r="C807" s="460" t="s">
        <v>93</v>
      </c>
      <c r="D807" s="454">
        <v>4635.9399999999996</v>
      </c>
    </row>
    <row r="808" spans="1:4" ht="26.4" x14ac:dyDescent="0.3">
      <c r="A808" s="460">
        <v>605708</v>
      </c>
      <c r="B808" s="461" t="s">
        <v>1622</v>
      </c>
      <c r="C808" s="460" t="s">
        <v>93</v>
      </c>
      <c r="D808" s="454">
        <v>5527.94</v>
      </c>
    </row>
    <row r="809" spans="1:4" ht="26.4" x14ac:dyDescent="0.3">
      <c r="A809" s="460">
        <v>605620</v>
      </c>
      <c r="B809" s="461" t="s">
        <v>1623</v>
      </c>
      <c r="C809" s="460" t="s">
        <v>93</v>
      </c>
      <c r="D809" s="454">
        <v>5444.23</v>
      </c>
    </row>
    <row r="810" spans="1:4" ht="26.4" x14ac:dyDescent="0.3">
      <c r="A810" s="460">
        <v>605709</v>
      </c>
      <c r="B810" s="461" t="s">
        <v>1624</v>
      </c>
      <c r="C810" s="460" t="s">
        <v>93</v>
      </c>
      <c r="D810" s="454">
        <v>5791.43</v>
      </c>
    </row>
    <row r="811" spans="1:4" ht="26.4" x14ac:dyDescent="0.3">
      <c r="A811" s="460">
        <v>605621</v>
      </c>
      <c r="B811" s="461" t="s">
        <v>1625</v>
      </c>
      <c r="C811" s="460" t="s">
        <v>93</v>
      </c>
      <c r="D811" s="454">
        <v>5704.84</v>
      </c>
    </row>
    <row r="812" spans="1:4" ht="26.4" x14ac:dyDescent="0.3">
      <c r="A812" s="460">
        <v>605710</v>
      </c>
      <c r="B812" s="461" t="s">
        <v>1626</v>
      </c>
      <c r="C812" s="460" t="s">
        <v>93</v>
      </c>
      <c r="D812" s="454">
        <v>6218</v>
      </c>
    </row>
    <row r="813" spans="1:4" ht="26.4" x14ac:dyDescent="0.3">
      <c r="A813" s="460">
        <v>605622</v>
      </c>
      <c r="B813" s="461" t="s">
        <v>1627</v>
      </c>
      <c r="C813" s="460" t="s">
        <v>93</v>
      </c>
      <c r="D813" s="454">
        <v>6128.52</v>
      </c>
    </row>
    <row r="814" spans="1:4" ht="26.4" x14ac:dyDescent="0.3">
      <c r="A814" s="460">
        <v>605711</v>
      </c>
      <c r="B814" s="461" t="s">
        <v>1628</v>
      </c>
      <c r="C814" s="460" t="s">
        <v>93</v>
      </c>
      <c r="D814" s="454">
        <v>6424.92</v>
      </c>
    </row>
    <row r="815" spans="1:4" ht="26.4" x14ac:dyDescent="0.3">
      <c r="A815" s="460">
        <v>605623</v>
      </c>
      <c r="B815" s="461" t="s">
        <v>1629</v>
      </c>
      <c r="C815" s="460" t="s">
        <v>93</v>
      </c>
      <c r="D815" s="454">
        <v>6332.56</v>
      </c>
    </row>
    <row r="816" spans="1:4" ht="26.4" x14ac:dyDescent="0.3">
      <c r="A816" s="460">
        <v>605712</v>
      </c>
      <c r="B816" s="461" t="s">
        <v>1630</v>
      </c>
      <c r="C816" s="460" t="s">
        <v>93</v>
      </c>
      <c r="D816" s="454">
        <v>6760.75</v>
      </c>
    </row>
    <row r="817" spans="1:4" ht="26.4" x14ac:dyDescent="0.3">
      <c r="A817" s="460">
        <v>605624</v>
      </c>
      <c r="B817" s="461" t="s">
        <v>1631</v>
      </c>
      <c r="C817" s="460" t="s">
        <v>93</v>
      </c>
      <c r="D817" s="454">
        <v>6665.5</v>
      </c>
    </row>
    <row r="818" spans="1:4" ht="26.4" x14ac:dyDescent="0.3">
      <c r="A818" s="460">
        <v>605713</v>
      </c>
      <c r="B818" s="461" t="s">
        <v>1632</v>
      </c>
      <c r="C818" s="460" t="s">
        <v>93</v>
      </c>
      <c r="D818" s="454">
        <v>9064.76</v>
      </c>
    </row>
    <row r="819" spans="1:4" ht="26.4" x14ac:dyDescent="0.3">
      <c r="A819" s="460">
        <v>605625</v>
      </c>
      <c r="B819" s="461" t="s">
        <v>1633</v>
      </c>
      <c r="C819" s="460" t="s">
        <v>93</v>
      </c>
      <c r="D819" s="454">
        <v>8966.6299999999992</v>
      </c>
    </row>
    <row r="820" spans="1:4" ht="26.4" x14ac:dyDescent="0.3">
      <c r="A820" s="460">
        <v>605714</v>
      </c>
      <c r="B820" s="461" t="s">
        <v>1634</v>
      </c>
      <c r="C820" s="460" t="s">
        <v>93</v>
      </c>
      <c r="D820" s="454">
        <v>11409.62</v>
      </c>
    </row>
    <row r="821" spans="1:4" ht="26.4" x14ac:dyDescent="0.3">
      <c r="A821" s="460">
        <v>605626</v>
      </c>
      <c r="B821" s="461" t="s">
        <v>1635</v>
      </c>
      <c r="C821" s="460" t="s">
        <v>93</v>
      </c>
      <c r="D821" s="454">
        <v>11308.6</v>
      </c>
    </row>
    <row r="822" spans="1:4" ht="26.4" x14ac:dyDescent="0.3">
      <c r="A822" s="460">
        <v>605715</v>
      </c>
      <c r="B822" s="461" t="s">
        <v>1636</v>
      </c>
      <c r="C822" s="460" t="s">
        <v>93</v>
      </c>
      <c r="D822" s="454">
        <v>12177.16</v>
      </c>
    </row>
    <row r="823" spans="1:4" ht="26.4" x14ac:dyDescent="0.3">
      <c r="A823" s="460">
        <v>605627</v>
      </c>
      <c r="B823" s="461" t="s">
        <v>1637</v>
      </c>
      <c r="C823" s="460" t="s">
        <v>93</v>
      </c>
      <c r="D823" s="454">
        <v>12073.25</v>
      </c>
    </row>
    <row r="824" spans="1:4" ht="26.4" x14ac:dyDescent="0.3">
      <c r="A824" s="460">
        <v>605716</v>
      </c>
      <c r="B824" s="461" t="s">
        <v>1638</v>
      </c>
      <c r="C824" s="460" t="s">
        <v>93</v>
      </c>
      <c r="D824" s="454">
        <v>12622.07</v>
      </c>
    </row>
    <row r="825" spans="1:4" ht="26.4" x14ac:dyDescent="0.3">
      <c r="A825" s="460">
        <v>605628</v>
      </c>
      <c r="B825" s="461" t="s">
        <v>1639</v>
      </c>
      <c r="C825" s="460" t="s">
        <v>93</v>
      </c>
      <c r="D825" s="454">
        <v>12515.28</v>
      </c>
    </row>
    <row r="826" spans="1:4" ht="26.4" x14ac:dyDescent="0.3">
      <c r="A826" s="460">
        <v>605717</v>
      </c>
      <c r="B826" s="461" t="s">
        <v>1640</v>
      </c>
      <c r="C826" s="460" t="s">
        <v>93</v>
      </c>
      <c r="D826" s="454">
        <v>13440.16</v>
      </c>
    </row>
    <row r="827" spans="1:4" ht="26.4" x14ac:dyDescent="0.3">
      <c r="A827" s="460">
        <v>605629</v>
      </c>
      <c r="B827" s="461" t="s">
        <v>1641</v>
      </c>
      <c r="C827" s="460" t="s">
        <v>93</v>
      </c>
      <c r="D827" s="454">
        <v>13330.48</v>
      </c>
    </row>
    <row r="828" spans="1:4" ht="13.2" x14ac:dyDescent="0.3">
      <c r="A828" s="460">
        <v>605651</v>
      </c>
      <c r="B828" s="461" t="s">
        <v>1642</v>
      </c>
      <c r="C828" s="460" t="s">
        <v>93</v>
      </c>
      <c r="D828" s="454">
        <v>1518.78</v>
      </c>
    </row>
    <row r="829" spans="1:4" ht="13.2" x14ac:dyDescent="0.3">
      <c r="A829" s="460">
        <v>605460</v>
      </c>
      <c r="B829" s="461" t="s">
        <v>1643</v>
      </c>
      <c r="C829" s="460" t="s">
        <v>93</v>
      </c>
      <c r="D829" s="454">
        <v>1487.99</v>
      </c>
    </row>
    <row r="830" spans="1:4" ht="13.2" x14ac:dyDescent="0.3">
      <c r="A830" s="460">
        <v>605652</v>
      </c>
      <c r="B830" s="461" t="s">
        <v>1644</v>
      </c>
      <c r="C830" s="460" t="s">
        <v>93</v>
      </c>
      <c r="D830" s="454">
        <v>1747.77</v>
      </c>
    </row>
    <row r="831" spans="1:4" ht="13.2" x14ac:dyDescent="0.3">
      <c r="A831" s="460">
        <v>605461</v>
      </c>
      <c r="B831" s="461" t="s">
        <v>1645</v>
      </c>
      <c r="C831" s="460" t="s">
        <v>93</v>
      </c>
      <c r="D831" s="454">
        <v>1715.06</v>
      </c>
    </row>
    <row r="832" spans="1:4" ht="13.2" x14ac:dyDescent="0.3">
      <c r="A832" s="460">
        <v>605653</v>
      </c>
      <c r="B832" s="461" t="s">
        <v>1646</v>
      </c>
      <c r="C832" s="460" t="s">
        <v>93</v>
      </c>
      <c r="D832" s="454">
        <v>1976.8</v>
      </c>
    </row>
    <row r="833" spans="1:4" ht="13.2" x14ac:dyDescent="0.3">
      <c r="A833" s="460">
        <v>605462</v>
      </c>
      <c r="B833" s="461" t="s">
        <v>1647</v>
      </c>
      <c r="C833" s="460" t="s">
        <v>93</v>
      </c>
      <c r="D833" s="454">
        <v>1942.16</v>
      </c>
    </row>
    <row r="834" spans="1:4" ht="13.2" x14ac:dyDescent="0.3">
      <c r="A834" s="460">
        <v>605654</v>
      </c>
      <c r="B834" s="461" t="s">
        <v>1648</v>
      </c>
      <c r="C834" s="460" t="s">
        <v>93</v>
      </c>
      <c r="D834" s="454">
        <v>2161.23</v>
      </c>
    </row>
    <row r="835" spans="1:4" ht="13.2" x14ac:dyDescent="0.3">
      <c r="A835" s="460">
        <v>605463</v>
      </c>
      <c r="B835" s="461" t="s">
        <v>1649</v>
      </c>
      <c r="C835" s="460" t="s">
        <v>93</v>
      </c>
      <c r="D835" s="454">
        <v>2124.67</v>
      </c>
    </row>
    <row r="836" spans="1:4" ht="13.2" x14ac:dyDescent="0.3">
      <c r="A836" s="460">
        <v>605655</v>
      </c>
      <c r="B836" s="461" t="s">
        <v>1650</v>
      </c>
      <c r="C836" s="460" t="s">
        <v>93</v>
      </c>
      <c r="D836" s="454">
        <v>2390.19</v>
      </c>
    </row>
    <row r="837" spans="1:4" ht="13.2" x14ac:dyDescent="0.3">
      <c r="A837" s="460">
        <v>605464</v>
      </c>
      <c r="B837" s="461" t="s">
        <v>1651</v>
      </c>
      <c r="C837" s="460" t="s">
        <v>93</v>
      </c>
      <c r="D837" s="454">
        <v>2351.6999999999998</v>
      </c>
    </row>
    <row r="838" spans="1:4" ht="13.2" x14ac:dyDescent="0.3">
      <c r="A838" s="460">
        <v>605656</v>
      </c>
      <c r="B838" s="461" t="s">
        <v>1652</v>
      </c>
      <c r="C838" s="460" t="s">
        <v>93</v>
      </c>
      <c r="D838" s="454">
        <v>2708.5</v>
      </c>
    </row>
    <row r="839" spans="1:4" ht="13.2" x14ac:dyDescent="0.3">
      <c r="A839" s="460">
        <v>605465</v>
      </c>
      <c r="B839" s="461" t="s">
        <v>1653</v>
      </c>
      <c r="C839" s="460" t="s">
        <v>93</v>
      </c>
      <c r="D839" s="454">
        <v>2668.09</v>
      </c>
    </row>
    <row r="840" spans="1:4" ht="13.2" x14ac:dyDescent="0.3">
      <c r="A840" s="460">
        <v>605657</v>
      </c>
      <c r="B840" s="461" t="s">
        <v>1654</v>
      </c>
      <c r="C840" s="460" t="s">
        <v>93</v>
      </c>
      <c r="D840" s="454">
        <v>2892.89</v>
      </c>
    </row>
    <row r="841" spans="1:4" ht="13.2" x14ac:dyDescent="0.3">
      <c r="A841" s="460">
        <v>605466</v>
      </c>
      <c r="B841" s="461" t="s">
        <v>1655</v>
      </c>
      <c r="C841" s="460" t="s">
        <v>93</v>
      </c>
      <c r="D841" s="454">
        <v>2850.56</v>
      </c>
    </row>
    <row r="842" spans="1:4" ht="13.2" x14ac:dyDescent="0.3">
      <c r="A842" s="460">
        <v>605658</v>
      </c>
      <c r="B842" s="461" t="s">
        <v>1656</v>
      </c>
      <c r="C842" s="460" t="s">
        <v>93</v>
      </c>
      <c r="D842" s="454">
        <v>3163.77</v>
      </c>
    </row>
    <row r="843" spans="1:4" ht="13.2" x14ac:dyDescent="0.3">
      <c r="A843" s="460">
        <v>605467</v>
      </c>
      <c r="B843" s="461" t="s">
        <v>1657</v>
      </c>
      <c r="C843" s="460" t="s">
        <v>93</v>
      </c>
      <c r="D843" s="454">
        <v>3097.38</v>
      </c>
    </row>
    <row r="844" spans="1:4" ht="13.2" x14ac:dyDescent="0.3">
      <c r="A844" s="460">
        <v>605659</v>
      </c>
      <c r="B844" s="461" t="s">
        <v>1658</v>
      </c>
      <c r="C844" s="460" t="s">
        <v>93</v>
      </c>
      <c r="D844" s="454">
        <v>3352.4</v>
      </c>
    </row>
    <row r="845" spans="1:4" ht="13.2" x14ac:dyDescent="0.3">
      <c r="A845" s="460">
        <v>605468</v>
      </c>
      <c r="B845" s="461" t="s">
        <v>1659</v>
      </c>
      <c r="C845" s="460" t="s">
        <v>93</v>
      </c>
      <c r="D845" s="454">
        <v>3283.13</v>
      </c>
    </row>
    <row r="846" spans="1:4" ht="13.2" x14ac:dyDescent="0.3">
      <c r="A846" s="460">
        <v>605660</v>
      </c>
      <c r="B846" s="461" t="s">
        <v>1660</v>
      </c>
      <c r="C846" s="460" t="s">
        <v>93</v>
      </c>
      <c r="D846" s="454">
        <v>3586.25</v>
      </c>
    </row>
    <row r="847" spans="1:4" ht="13.2" x14ac:dyDescent="0.3">
      <c r="A847" s="460">
        <v>605469</v>
      </c>
      <c r="B847" s="461" t="s">
        <v>1661</v>
      </c>
      <c r="C847" s="460" t="s">
        <v>93</v>
      </c>
      <c r="D847" s="454">
        <v>3514.1</v>
      </c>
    </row>
    <row r="848" spans="1:4" ht="13.2" x14ac:dyDescent="0.3">
      <c r="A848" s="460">
        <v>605661</v>
      </c>
      <c r="B848" s="461" t="s">
        <v>1662</v>
      </c>
      <c r="C848" s="460" t="s">
        <v>93</v>
      </c>
      <c r="D848" s="454">
        <v>3823.6</v>
      </c>
    </row>
    <row r="849" spans="1:4" ht="13.2" x14ac:dyDescent="0.3">
      <c r="A849" s="460">
        <v>605470</v>
      </c>
      <c r="B849" s="461" t="s">
        <v>1663</v>
      </c>
      <c r="C849" s="460" t="s">
        <v>93</v>
      </c>
      <c r="D849" s="454">
        <v>3748.56</v>
      </c>
    </row>
    <row r="850" spans="1:4" ht="13.2" x14ac:dyDescent="0.3">
      <c r="A850" s="460">
        <v>605662</v>
      </c>
      <c r="B850" s="461" t="s">
        <v>1664</v>
      </c>
      <c r="C850" s="460" t="s">
        <v>93</v>
      </c>
      <c r="D850" s="454">
        <v>4017.6</v>
      </c>
    </row>
    <row r="851" spans="1:4" ht="13.2" x14ac:dyDescent="0.3">
      <c r="A851" s="460">
        <v>605471</v>
      </c>
      <c r="B851" s="461" t="s">
        <v>1665</v>
      </c>
      <c r="C851" s="460" t="s">
        <v>93</v>
      </c>
      <c r="D851" s="454">
        <v>3939.67</v>
      </c>
    </row>
    <row r="852" spans="1:4" ht="13.2" x14ac:dyDescent="0.3">
      <c r="A852" s="460">
        <v>605663</v>
      </c>
      <c r="B852" s="461" t="s">
        <v>1666</v>
      </c>
      <c r="C852" s="460" t="s">
        <v>93</v>
      </c>
      <c r="D852" s="454">
        <v>4466.1000000000004</v>
      </c>
    </row>
    <row r="853" spans="1:4" ht="13.2" x14ac:dyDescent="0.3">
      <c r="A853" s="460">
        <v>605472</v>
      </c>
      <c r="B853" s="461" t="s">
        <v>1667</v>
      </c>
      <c r="C853" s="460" t="s">
        <v>93</v>
      </c>
      <c r="D853" s="454">
        <v>4385.28</v>
      </c>
    </row>
    <row r="854" spans="1:4" ht="13.2" x14ac:dyDescent="0.3">
      <c r="A854" s="460">
        <v>605664</v>
      </c>
      <c r="B854" s="461" t="s">
        <v>1668</v>
      </c>
      <c r="C854" s="460" t="s">
        <v>93</v>
      </c>
      <c r="D854" s="454">
        <v>5227.5600000000004</v>
      </c>
    </row>
    <row r="855" spans="1:4" ht="13.2" x14ac:dyDescent="0.3">
      <c r="A855" s="460">
        <v>605473</v>
      </c>
      <c r="B855" s="461" t="s">
        <v>1669</v>
      </c>
      <c r="C855" s="460" t="s">
        <v>93</v>
      </c>
      <c r="D855" s="454">
        <v>5143.8599999999997</v>
      </c>
    </row>
    <row r="856" spans="1:4" ht="13.2" x14ac:dyDescent="0.3">
      <c r="A856" s="460">
        <v>605665</v>
      </c>
      <c r="B856" s="461" t="s">
        <v>1670</v>
      </c>
      <c r="C856" s="460" t="s">
        <v>93</v>
      </c>
      <c r="D856" s="454">
        <v>5474.82</v>
      </c>
    </row>
    <row r="857" spans="1:4" ht="13.2" x14ac:dyDescent="0.3">
      <c r="A857" s="460">
        <v>605474</v>
      </c>
      <c r="B857" s="461" t="s">
        <v>1671</v>
      </c>
      <c r="C857" s="460" t="s">
        <v>93</v>
      </c>
      <c r="D857" s="454">
        <v>5388.23</v>
      </c>
    </row>
    <row r="858" spans="1:4" ht="13.2" x14ac:dyDescent="0.3">
      <c r="A858" s="460">
        <v>605666</v>
      </c>
      <c r="B858" s="461" t="s">
        <v>1672</v>
      </c>
      <c r="C858" s="460" t="s">
        <v>93</v>
      </c>
      <c r="D858" s="454">
        <v>5879.75</v>
      </c>
    </row>
    <row r="859" spans="1:4" ht="13.2" x14ac:dyDescent="0.3">
      <c r="A859" s="460">
        <v>605475</v>
      </c>
      <c r="B859" s="461" t="s">
        <v>1673</v>
      </c>
      <c r="C859" s="460" t="s">
        <v>93</v>
      </c>
      <c r="D859" s="454">
        <v>5790.27</v>
      </c>
    </row>
    <row r="860" spans="1:4" ht="13.2" x14ac:dyDescent="0.3">
      <c r="A860" s="460">
        <v>605667</v>
      </c>
      <c r="B860" s="461" t="s">
        <v>1674</v>
      </c>
      <c r="C860" s="460" t="s">
        <v>93</v>
      </c>
      <c r="D860" s="454">
        <v>6078.54</v>
      </c>
    </row>
    <row r="861" spans="1:4" ht="13.2" x14ac:dyDescent="0.3">
      <c r="A861" s="460">
        <v>605476</v>
      </c>
      <c r="B861" s="461" t="s">
        <v>1675</v>
      </c>
      <c r="C861" s="460" t="s">
        <v>93</v>
      </c>
      <c r="D861" s="454">
        <v>5986.18</v>
      </c>
    </row>
    <row r="862" spans="1:4" ht="13.2" x14ac:dyDescent="0.3">
      <c r="A862" s="460">
        <v>605668</v>
      </c>
      <c r="B862" s="461" t="s">
        <v>1676</v>
      </c>
      <c r="C862" s="460" t="s">
        <v>93</v>
      </c>
      <c r="D862" s="454">
        <v>6400.85</v>
      </c>
    </row>
    <row r="863" spans="1:4" ht="13.2" x14ac:dyDescent="0.3">
      <c r="A863" s="460">
        <v>605477</v>
      </c>
      <c r="B863" s="461" t="s">
        <v>1677</v>
      </c>
      <c r="C863" s="460" t="s">
        <v>93</v>
      </c>
      <c r="D863" s="454">
        <v>6305.6</v>
      </c>
    </row>
    <row r="864" spans="1:4" ht="13.2" x14ac:dyDescent="0.3">
      <c r="A864" s="460">
        <v>605669</v>
      </c>
      <c r="B864" s="461" t="s">
        <v>1678</v>
      </c>
      <c r="C864" s="460" t="s">
        <v>93</v>
      </c>
      <c r="D864" s="454">
        <v>8397.1200000000008</v>
      </c>
    </row>
    <row r="865" spans="1:4" ht="13.2" x14ac:dyDescent="0.3">
      <c r="A865" s="460">
        <v>605478</v>
      </c>
      <c r="B865" s="461" t="s">
        <v>1679</v>
      </c>
      <c r="C865" s="460" t="s">
        <v>93</v>
      </c>
      <c r="D865" s="454">
        <v>8298.99</v>
      </c>
    </row>
    <row r="866" spans="1:4" ht="13.2" x14ac:dyDescent="0.3">
      <c r="A866" s="460">
        <v>605670</v>
      </c>
      <c r="B866" s="461" t="s">
        <v>1680</v>
      </c>
      <c r="C866" s="460" t="s">
        <v>93</v>
      </c>
      <c r="D866" s="454">
        <v>10568.27</v>
      </c>
    </row>
    <row r="867" spans="1:4" ht="13.2" x14ac:dyDescent="0.3">
      <c r="A867" s="460">
        <v>605479</v>
      </c>
      <c r="B867" s="461" t="s">
        <v>1681</v>
      </c>
      <c r="C867" s="460" t="s">
        <v>93</v>
      </c>
      <c r="D867" s="454">
        <v>10467.25</v>
      </c>
    </row>
    <row r="868" spans="1:4" ht="13.2" x14ac:dyDescent="0.3">
      <c r="A868" s="460">
        <v>605671</v>
      </c>
      <c r="B868" s="461" t="s">
        <v>1682</v>
      </c>
      <c r="C868" s="460" t="s">
        <v>93</v>
      </c>
      <c r="D868" s="454">
        <v>11287.93</v>
      </c>
    </row>
    <row r="869" spans="1:4" ht="13.2" x14ac:dyDescent="0.3">
      <c r="A869" s="460">
        <v>605480</v>
      </c>
      <c r="B869" s="461" t="s">
        <v>1683</v>
      </c>
      <c r="C869" s="460" t="s">
        <v>93</v>
      </c>
      <c r="D869" s="454">
        <v>11184.02</v>
      </c>
    </row>
    <row r="870" spans="1:4" ht="13.2" x14ac:dyDescent="0.3">
      <c r="A870" s="460">
        <v>605672</v>
      </c>
      <c r="B870" s="461" t="s">
        <v>1684</v>
      </c>
      <c r="C870" s="460" t="s">
        <v>93</v>
      </c>
      <c r="D870" s="454">
        <v>11715.72</v>
      </c>
    </row>
    <row r="871" spans="1:4" ht="13.2" x14ac:dyDescent="0.3">
      <c r="A871" s="460">
        <v>605481</v>
      </c>
      <c r="B871" s="461" t="s">
        <v>1685</v>
      </c>
      <c r="C871" s="460" t="s">
        <v>93</v>
      </c>
      <c r="D871" s="454">
        <v>11608.93</v>
      </c>
    </row>
    <row r="872" spans="1:4" ht="13.2" x14ac:dyDescent="0.3">
      <c r="A872" s="460">
        <v>605673</v>
      </c>
      <c r="B872" s="461" t="s">
        <v>1686</v>
      </c>
      <c r="C872" s="460" t="s">
        <v>93</v>
      </c>
      <c r="D872" s="454">
        <v>12489.37</v>
      </c>
    </row>
    <row r="873" spans="1:4" ht="13.2" x14ac:dyDescent="0.3">
      <c r="A873" s="460">
        <v>605482</v>
      </c>
      <c r="B873" s="461" t="s">
        <v>1687</v>
      </c>
      <c r="C873" s="460" t="s">
        <v>93</v>
      </c>
      <c r="D873" s="454">
        <v>12379.69</v>
      </c>
    </row>
    <row r="874" spans="1:4" ht="26.4" x14ac:dyDescent="0.3">
      <c r="A874" s="460">
        <v>605718</v>
      </c>
      <c r="B874" s="461" t="s">
        <v>1688</v>
      </c>
      <c r="C874" s="460" t="s">
        <v>93</v>
      </c>
      <c r="D874" s="454">
        <v>7558.1</v>
      </c>
    </row>
    <row r="875" spans="1:4" ht="26.4" x14ac:dyDescent="0.3">
      <c r="A875" s="460">
        <v>605630</v>
      </c>
      <c r="B875" s="461" t="s">
        <v>1689</v>
      </c>
      <c r="C875" s="460" t="s">
        <v>93</v>
      </c>
      <c r="D875" s="454">
        <v>7485.94</v>
      </c>
    </row>
    <row r="876" spans="1:4" ht="26.4" x14ac:dyDescent="0.3">
      <c r="A876" s="460">
        <v>605719</v>
      </c>
      <c r="B876" s="461" t="s">
        <v>1690</v>
      </c>
      <c r="C876" s="460" t="s">
        <v>93</v>
      </c>
      <c r="D876" s="454">
        <v>9355.39</v>
      </c>
    </row>
    <row r="877" spans="1:4" ht="26.4" x14ac:dyDescent="0.3">
      <c r="A877" s="460">
        <v>605631</v>
      </c>
      <c r="B877" s="461" t="s">
        <v>1691</v>
      </c>
      <c r="C877" s="460" t="s">
        <v>93</v>
      </c>
      <c r="D877" s="454">
        <v>9274.58</v>
      </c>
    </row>
    <row r="878" spans="1:4" ht="26.4" x14ac:dyDescent="0.3">
      <c r="A878" s="460">
        <v>605720</v>
      </c>
      <c r="B878" s="461" t="s">
        <v>1692</v>
      </c>
      <c r="C878" s="460" t="s">
        <v>93</v>
      </c>
      <c r="D878" s="454">
        <v>9653.3700000000008</v>
      </c>
    </row>
    <row r="879" spans="1:4" ht="26.4" x14ac:dyDescent="0.3">
      <c r="A879" s="460">
        <v>605632</v>
      </c>
      <c r="B879" s="461" t="s">
        <v>1693</v>
      </c>
      <c r="C879" s="460" t="s">
        <v>93</v>
      </c>
      <c r="D879" s="454">
        <v>9569.66</v>
      </c>
    </row>
    <row r="880" spans="1:4" ht="26.4" x14ac:dyDescent="0.3">
      <c r="A880" s="460">
        <v>605721</v>
      </c>
      <c r="B880" s="461" t="s">
        <v>1694</v>
      </c>
      <c r="C880" s="460" t="s">
        <v>93</v>
      </c>
      <c r="D880" s="454">
        <v>10938.12</v>
      </c>
    </row>
    <row r="881" spans="1:4" ht="26.4" x14ac:dyDescent="0.3">
      <c r="A881" s="460">
        <v>605633</v>
      </c>
      <c r="B881" s="461" t="s">
        <v>1695</v>
      </c>
      <c r="C881" s="460" t="s">
        <v>93</v>
      </c>
      <c r="D881" s="454">
        <v>10847.21</v>
      </c>
    </row>
    <row r="882" spans="1:4" ht="26.4" x14ac:dyDescent="0.3">
      <c r="A882" s="460">
        <v>605722</v>
      </c>
      <c r="B882" s="461" t="s">
        <v>1696</v>
      </c>
      <c r="C882" s="460" t="s">
        <v>93</v>
      </c>
      <c r="D882" s="454">
        <v>11586.64</v>
      </c>
    </row>
    <row r="883" spans="1:4" ht="26.4" x14ac:dyDescent="0.3">
      <c r="A883" s="460">
        <v>605634</v>
      </c>
      <c r="B883" s="461" t="s">
        <v>1697</v>
      </c>
      <c r="C883" s="460" t="s">
        <v>93</v>
      </c>
      <c r="D883" s="454">
        <v>11491.39</v>
      </c>
    </row>
    <row r="884" spans="1:4" ht="26.4" x14ac:dyDescent="0.3">
      <c r="A884" s="460">
        <v>605723</v>
      </c>
      <c r="B884" s="461" t="s">
        <v>1698</v>
      </c>
      <c r="C884" s="460" t="s">
        <v>93</v>
      </c>
      <c r="D884" s="454">
        <v>13555.31</v>
      </c>
    </row>
    <row r="885" spans="1:4" ht="26.4" x14ac:dyDescent="0.3">
      <c r="A885" s="460">
        <v>605635</v>
      </c>
      <c r="B885" s="461" t="s">
        <v>1699</v>
      </c>
      <c r="C885" s="460" t="s">
        <v>93</v>
      </c>
      <c r="D885" s="454">
        <v>13449.96</v>
      </c>
    </row>
    <row r="886" spans="1:4" ht="26.4" x14ac:dyDescent="0.3">
      <c r="A886" s="460">
        <v>605724</v>
      </c>
      <c r="B886" s="461" t="s">
        <v>1700</v>
      </c>
      <c r="C886" s="460" t="s">
        <v>93</v>
      </c>
      <c r="D886" s="454">
        <v>15485.09</v>
      </c>
    </row>
    <row r="887" spans="1:4" ht="26.4" x14ac:dyDescent="0.3">
      <c r="A887" s="460">
        <v>605636</v>
      </c>
      <c r="B887" s="461" t="s">
        <v>1701</v>
      </c>
      <c r="C887" s="460" t="s">
        <v>93</v>
      </c>
      <c r="D887" s="454">
        <v>15339.33</v>
      </c>
    </row>
    <row r="888" spans="1:4" ht="26.4" x14ac:dyDescent="0.3">
      <c r="A888" s="460">
        <v>605725</v>
      </c>
      <c r="B888" s="461" t="s">
        <v>1702</v>
      </c>
      <c r="C888" s="460" t="s">
        <v>93</v>
      </c>
      <c r="D888" s="454">
        <v>16438.13</v>
      </c>
    </row>
    <row r="889" spans="1:4" ht="26.4" x14ac:dyDescent="0.3">
      <c r="A889" s="460">
        <v>605637</v>
      </c>
      <c r="B889" s="461" t="s">
        <v>1703</v>
      </c>
      <c r="C889" s="460" t="s">
        <v>93</v>
      </c>
      <c r="D889" s="454">
        <v>16288.04</v>
      </c>
    </row>
    <row r="890" spans="1:4" ht="26.4" x14ac:dyDescent="0.3">
      <c r="A890" s="460">
        <v>605726</v>
      </c>
      <c r="B890" s="461" t="s">
        <v>1704</v>
      </c>
      <c r="C890" s="460" t="s">
        <v>93</v>
      </c>
      <c r="D890" s="454">
        <v>17397.8</v>
      </c>
    </row>
    <row r="891" spans="1:4" ht="26.4" x14ac:dyDescent="0.3">
      <c r="A891" s="460">
        <v>605638</v>
      </c>
      <c r="B891" s="461" t="s">
        <v>1705</v>
      </c>
      <c r="C891" s="460" t="s">
        <v>93</v>
      </c>
      <c r="D891" s="454">
        <v>17241.939999999999</v>
      </c>
    </row>
    <row r="892" spans="1:4" ht="26.4" x14ac:dyDescent="0.3">
      <c r="A892" s="460">
        <v>605727</v>
      </c>
      <c r="B892" s="461" t="s">
        <v>1706</v>
      </c>
      <c r="C892" s="460" t="s">
        <v>93</v>
      </c>
      <c r="D892" s="454">
        <v>18646.72</v>
      </c>
    </row>
    <row r="893" spans="1:4" ht="26.4" x14ac:dyDescent="0.3">
      <c r="A893" s="460">
        <v>605639</v>
      </c>
      <c r="B893" s="461" t="s">
        <v>1707</v>
      </c>
      <c r="C893" s="460" t="s">
        <v>93</v>
      </c>
      <c r="D893" s="454">
        <v>18483.64</v>
      </c>
    </row>
    <row r="894" spans="1:4" ht="26.4" x14ac:dyDescent="0.3">
      <c r="A894" s="460">
        <v>605728</v>
      </c>
      <c r="B894" s="461" t="s">
        <v>1708</v>
      </c>
      <c r="C894" s="460" t="s">
        <v>93</v>
      </c>
      <c r="D894" s="454">
        <v>19341.95</v>
      </c>
    </row>
    <row r="895" spans="1:4" ht="26.4" x14ac:dyDescent="0.3">
      <c r="A895" s="460">
        <v>605640</v>
      </c>
      <c r="B895" s="461" t="s">
        <v>1709</v>
      </c>
      <c r="C895" s="460" t="s">
        <v>93</v>
      </c>
      <c r="D895" s="454">
        <v>19174.54</v>
      </c>
    </row>
    <row r="896" spans="1:4" ht="26.4" x14ac:dyDescent="0.3">
      <c r="A896" s="460">
        <v>605729</v>
      </c>
      <c r="B896" s="461" t="s">
        <v>1710</v>
      </c>
      <c r="C896" s="460" t="s">
        <v>93</v>
      </c>
      <c r="D896" s="454">
        <v>21244.86</v>
      </c>
    </row>
    <row r="897" spans="1:4" ht="26.4" x14ac:dyDescent="0.3">
      <c r="A897" s="460">
        <v>605641</v>
      </c>
      <c r="B897" s="461" t="s">
        <v>1711</v>
      </c>
      <c r="C897" s="460" t="s">
        <v>93</v>
      </c>
      <c r="D897" s="454">
        <v>21065.91</v>
      </c>
    </row>
    <row r="898" spans="1:4" ht="26.4" x14ac:dyDescent="0.3">
      <c r="A898" s="460">
        <v>605730</v>
      </c>
      <c r="B898" s="461" t="s">
        <v>1712</v>
      </c>
      <c r="C898" s="460" t="s">
        <v>93</v>
      </c>
      <c r="D898" s="454">
        <v>23201.16</v>
      </c>
    </row>
    <row r="899" spans="1:4" ht="26.4" x14ac:dyDescent="0.3">
      <c r="A899" s="460">
        <v>605642</v>
      </c>
      <c r="B899" s="461" t="s">
        <v>1713</v>
      </c>
      <c r="C899" s="460" t="s">
        <v>93</v>
      </c>
      <c r="D899" s="454">
        <v>23010.66</v>
      </c>
    </row>
    <row r="900" spans="1:4" ht="26.4" x14ac:dyDescent="0.3">
      <c r="A900" s="460">
        <v>605731</v>
      </c>
      <c r="B900" s="461" t="s">
        <v>1714</v>
      </c>
      <c r="C900" s="460" t="s">
        <v>93</v>
      </c>
      <c r="D900" s="454">
        <v>29401.57</v>
      </c>
    </row>
    <row r="901" spans="1:4" ht="26.4" x14ac:dyDescent="0.3">
      <c r="A901" s="460">
        <v>605643</v>
      </c>
      <c r="B901" s="461" t="s">
        <v>1715</v>
      </c>
      <c r="C901" s="460" t="s">
        <v>93</v>
      </c>
      <c r="D901" s="454">
        <v>29205.3</v>
      </c>
    </row>
    <row r="902" spans="1:4" ht="26.4" x14ac:dyDescent="0.3">
      <c r="A902" s="460">
        <v>605732</v>
      </c>
      <c r="B902" s="461" t="s">
        <v>1716</v>
      </c>
      <c r="C902" s="460" t="s">
        <v>93</v>
      </c>
      <c r="D902" s="454">
        <v>30404.240000000002</v>
      </c>
    </row>
    <row r="903" spans="1:4" ht="26.4" x14ac:dyDescent="0.3">
      <c r="A903" s="460">
        <v>605644</v>
      </c>
      <c r="B903" s="461" t="s">
        <v>1717</v>
      </c>
      <c r="C903" s="460" t="s">
        <v>93</v>
      </c>
      <c r="D903" s="454">
        <v>30168.52</v>
      </c>
    </row>
    <row r="904" spans="1:4" ht="26.4" x14ac:dyDescent="0.3">
      <c r="A904" s="460">
        <v>605733</v>
      </c>
      <c r="B904" s="461" t="s">
        <v>1718</v>
      </c>
      <c r="C904" s="460" t="s">
        <v>93</v>
      </c>
      <c r="D904" s="454">
        <v>37024.49</v>
      </c>
    </row>
    <row r="905" spans="1:4" ht="26.4" x14ac:dyDescent="0.3">
      <c r="A905" s="460">
        <v>605645</v>
      </c>
      <c r="B905" s="461" t="s">
        <v>1719</v>
      </c>
      <c r="C905" s="460" t="s">
        <v>93</v>
      </c>
      <c r="D905" s="454">
        <v>36776.99</v>
      </c>
    </row>
    <row r="906" spans="1:4" ht="26.4" x14ac:dyDescent="0.3">
      <c r="A906" s="460">
        <v>605734</v>
      </c>
      <c r="B906" s="461" t="s">
        <v>1720</v>
      </c>
      <c r="C906" s="460" t="s">
        <v>93</v>
      </c>
      <c r="D906" s="454">
        <v>39771.71</v>
      </c>
    </row>
    <row r="907" spans="1:4" ht="26.4" x14ac:dyDescent="0.3">
      <c r="A907" s="460">
        <v>605646</v>
      </c>
      <c r="B907" s="461" t="s">
        <v>1721</v>
      </c>
      <c r="C907" s="460" t="s">
        <v>93</v>
      </c>
      <c r="D907" s="454">
        <v>39512.42</v>
      </c>
    </row>
    <row r="908" spans="1:4" ht="26.4" x14ac:dyDescent="0.3">
      <c r="A908" s="460">
        <v>605735</v>
      </c>
      <c r="B908" s="461" t="s">
        <v>1722</v>
      </c>
      <c r="C908" s="460" t="s">
        <v>93</v>
      </c>
      <c r="D908" s="454">
        <v>49028.12</v>
      </c>
    </row>
    <row r="909" spans="1:4" ht="26.4" x14ac:dyDescent="0.3">
      <c r="A909" s="460">
        <v>605647</v>
      </c>
      <c r="B909" s="461" t="s">
        <v>1723</v>
      </c>
      <c r="C909" s="460" t="s">
        <v>93</v>
      </c>
      <c r="D909" s="454">
        <v>48755.360000000001</v>
      </c>
    </row>
    <row r="910" spans="1:4" ht="26.4" x14ac:dyDescent="0.3">
      <c r="A910" s="460">
        <v>605736</v>
      </c>
      <c r="B910" s="461" t="s">
        <v>1724</v>
      </c>
      <c r="C910" s="460" t="s">
        <v>93</v>
      </c>
      <c r="D910" s="454">
        <v>62596.18</v>
      </c>
    </row>
    <row r="911" spans="1:4" ht="26.4" x14ac:dyDescent="0.3">
      <c r="A911" s="460">
        <v>605648</v>
      </c>
      <c r="B911" s="461" t="s">
        <v>1725</v>
      </c>
      <c r="C911" s="460" t="s">
        <v>93</v>
      </c>
      <c r="D911" s="454">
        <v>62309.96</v>
      </c>
    </row>
    <row r="912" spans="1:4" ht="26.4" x14ac:dyDescent="0.3">
      <c r="A912" s="460">
        <v>605737</v>
      </c>
      <c r="B912" s="461" t="s">
        <v>1726</v>
      </c>
      <c r="C912" s="460" t="s">
        <v>93</v>
      </c>
      <c r="D912" s="454">
        <v>66546.63</v>
      </c>
    </row>
    <row r="913" spans="1:4" ht="26.4" x14ac:dyDescent="0.3">
      <c r="A913" s="460">
        <v>605649</v>
      </c>
      <c r="B913" s="461" t="s">
        <v>1727</v>
      </c>
      <c r="C913" s="460" t="s">
        <v>93</v>
      </c>
      <c r="D913" s="454">
        <v>66248.61</v>
      </c>
    </row>
    <row r="914" spans="1:4" ht="26.4" x14ac:dyDescent="0.3">
      <c r="A914" s="460">
        <v>605738</v>
      </c>
      <c r="B914" s="461" t="s">
        <v>1728</v>
      </c>
      <c r="C914" s="460" t="s">
        <v>93</v>
      </c>
      <c r="D914" s="454">
        <v>70550.37</v>
      </c>
    </row>
    <row r="915" spans="1:4" ht="26.4" x14ac:dyDescent="0.3">
      <c r="A915" s="460">
        <v>605650</v>
      </c>
      <c r="B915" s="461" t="s">
        <v>1729</v>
      </c>
      <c r="C915" s="460" t="s">
        <v>93</v>
      </c>
      <c r="D915" s="454">
        <v>70238.89</v>
      </c>
    </row>
    <row r="916" spans="1:4" ht="13.2" x14ac:dyDescent="0.3">
      <c r="A916" s="460">
        <v>605674</v>
      </c>
      <c r="B916" s="461" t="s">
        <v>1730</v>
      </c>
      <c r="C916" s="460" t="s">
        <v>93</v>
      </c>
      <c r="D916" s="454">
        <v>7303.36</v>
      </c>
    </row>
    <row r="917" spans="1:4" ht="13.2" x14ac:dyDescent="0.3">
      <c r="A917" s="460">
        <v>605483</v>
      </c>
      <c r="B917" s="461" t="s">
        <v>1731</v>
      </c>
      <c r="C917" s="460" t="s">
        <v>93</v>
      </c>
      <c r="D917" s="454">
        <v>7231.2</v>
      </c>
    </row>
    <row r="918" spans="1:4" ht="13.2" x14ac:dyDescent="0.3">
      <c r="A918" s="460">
        <v>605675</v>
      </c>
      <c r="B918" s="461" t="s">
        <v>1732</v>
      </c>
      <c r="C918" s="460" t="s">
        <v>93</v>
      </c>
      <c r="D918" s="454">
        <v>9047.3700000000008</v>
      </c>
    </row>
    <row r="919" spans="1:4" ht="13.2" x14ac:dyDescent="0.3">
      <c r="A919" s="460">
        <v>605484</v>
      </c>
      <c r="B919" s="461" t="s">
        <v>1733</v>
      </c>
      <c r="C919" s="460" t="s">
        <v>93</v>
      </c>
      <c r="D919" s="454">
        <v>8966.56</v>
      </c>
    </row>
    <row r="920" spans="1:4" ht="13.2" x14ac:dyDescent="0.3">
      <c r="A920" s="460">
        <v>605676</v>
      </c>
      <c r="B920" s="461" t="s">
        <v>1734</v>
      </c>
      <c r="C920" s="460" t="s">
        <v>93</v>
      </c>
      <c r="D920" s="454">
        <v>9335.35</v>
      </c>
    </row>
    <row r="921" spans="1:4" ht="13.2" x14ac:dyDescent="0.3">
      <c r="A921" s="460">
        <v>605485</v>
      </c>
      <c r="B921" s="461" t="s">
        <v>1735</v>
      </c>
      <c r="C921" s="460" t="s">
        <v>93</v>
      </c>
      <c r="D921" s="454">
        <v>9251.65</v>
      </c>
    </row>
    <row r="922" spans="1:4" ht="13.2" x14ac:dyDescent="0.3">
      <c r="A922" s="460">
        <v>605677</v>
      </c>
      <c r="B922" s="461" t="s">
        <v>1736</v>
      </c>
      <c r="C922" s="460" t="s">
        <v>93</v>
      </c>
      <c r="D922" s="454">
        <v>10576.82</v>
      </c>
    </row>
    <row r="923" spans="1:4" ht="13.2" x14ac:dyDescent="0.3">
      <c r="A923" s="460">
        <v>605486</v>
      </c>
      <c r="B923" s="461" t="s">
        <v>1737</v>
      </c>
      <c r="C923" s="460" t="s">
        <v>93</v>
      </c>
      <c r="D923" s="454">
        <v>10485.91</v>
      </c>
    </row>
    <row r="924" spans="1:4" ht="13.2" x14ac:dyDescent="0.3">
      <c r="A924" s="460">
        <v>605678</v>
      </c>
      <c r="B924" s="461" t="s">
        <v>1738</v>
      </c>
      <c r="C924" s="460" t="s">
        <v>93</v>
      </c>
      <c r="D924" s="454">
        <v>11205.35</v>
      </c>
    </row>
    <row r="925" spans="1:4" ht="13.2" x14ac:dyDescent="0.3">
      <c r="A925" s="460">
        <v>605487</v>
      </c>
      <c r="B925" s="461" t="s">
        <v>1739</v>
      </c>
      <c r="C925" s="460" t="s">
        <v>93</v>
      </c>
      <c r="D925" s="454">
        <v>11110.1</v>
      </c>
    </row>
    <row r="926" spans="1:4" ht="13.2" x14ac:dyDescent="0.3">
      <c r="A926" s="460">
        <v>605679</v>
      </c>
      <c r="B926" s="461" t="s">
        <v>1740</v>
      </c>
      <c r="C926" s="460" t="s">
        <v>93</v>
      </c>
      <c r="D926" s="454">
        <v>13109.1</v>
      </c>
    </row>
    <row r="927" spans="1:4" ht="13.2" x14ac:dyDescent="0.3">
      <c r="A927" s="460">
        <v>605488</v>
      </c>
      <c r="B927" s="461" t="s">
        <v>1741</v>
      </c>
      <c r="C927" s="460" t="s">
        <v>93</v>
      </c>
      <c r="D927" s="454">
        <v>13003.75</v>
      </c>
    </row>
    <row r="928" spans="1:4" ht="13.2" x14ac:dyDescent="0.3">
      <c r="A928" s="460">
        <v>605680</v>
      </c>
      <c r="B928" s="461" t="s">
        <v>1742</v>
      </c>
      <c r="C928" s="460" t="s">
        <v>93</v>
      </c>
      <c r="D928" s="454">
        <v>14975.6</v>
      </c>
    </row>
    <row r="929" spans="1:4" ht="13.2" x14ac:dyDescent="0.3">
      <c r="A929" s="460">
        <v>605489</v>
      </c>
      <c r="B929" s="461" t="s">
        <v>1743</v>
      </c>
      <c r="C929" s="460" t="s">
        <v>93</v>
      </c>
      <c r="D929" s="454">
        <v>14829.84</v>
      </c>
    </row>
    <row r="930" spans="1:4" ht="13.2" x14ac:dyDescent="0.3">
      <c r="A930" s="460">
        <v>605681</v>
      </c>
      <c r="B930" s="461" t="s">
        <v>1744</v>
      </c>
      <c r="C930" s="460" t="s">
        <v>93</v>
      </c>
      <c r="D930" s="454">
        <v>15897.01</v>
      </c>
    </row>
    <row r="931" spans="1:4" ht="13.2" x14ac:dyDescent="0.3">
      <c r="A931" s="460">
        <v>605490</v>
      </c>
      <c r="B931" s="461" t="s">
        <v>1745</v>
      </c>
      <c r="C931" s="460" t="s">
        <v>93</v>
      </c>
      <c r="D931" s="454">
        <v>15746.93</v>
      </c>
    </row>
    <row r="932" spans="1:4" ht="13.2" x14ac:dyDescent="0.3">
      <c r="A932" s="460">
        <v>605682</v>
      </c>
      <c r="B932" s="461" t="s">
        <v>1746</v>
      </c>
      <c r="C932" s="460" t="s">
        <v>93</v>
      </c>
      <c r="D932" s="454">
        <v>16825.05</v>
      </c>
    </row>
    <row r="933" spans="1:4" ht="13.2" x14ac:dyDescent="0.3">
      <c r="A933" s="460">
        <v>605491</v>
      </c>
      <c r="B933" s="461" t="s">
        <v>1747</v>
      </c>
      <c r="C933" s="460" t="s">
        <v>93</v>
      </c>
      <c r="D933" s="454">
        <v>16669.189999999999</v>
      </c>
    </row>
    <row r="934" spans="1:4" ht="13.2" x14ac:dyDescent="0.3">
      <c r="A934" s="460">
        <v>605683</v>
      </c>
      <c r="B934" s="461" t="s">
        <v>1748</v>
      </c>
      <c r="C934" s="460" t="s">
        <v>93</v>
      </c>
      <c r="D934" s="454">
        <v>18032.34</v>
      </c>
    </row>
    <row r="935" spans="1:4" ht="13.2" x14ac:dyDescent="0.3">
      <c r="A935" s="460">
        <v>605492</v>
      </c>
      <c r="B935" s="461" t="s">
        <v>1749</v>
      </c>
      <c r="C935" s="460" t="s">
        <v>93</v>
      </c>
      <c r="D935" s="454">
        <v>17869.27</v>
      </c>
    </row>
    <row r="936" spans="1:4" ht="13.2" x14ac:dyDescent="0.3">
      <c r="A936" s="460">
        <v>605684</v>
      </c>
      <c r="B936" s="461" t="s">
        <v>1750</v>
      </c>
      <c r="C936" s="460" t="s">
        <v>93</v>
      </c>
      <c r="D936" s="454">
        <v>18705.919999999998</v>
      </c>
    </row>
    <row r="937" spans="1:4" ht="13.2" x14ac:dyDescent="0.3">
      <c r="A937" s="460">
        <v>605493</v>
      </c>
      <c r="B937" s="461" t="s">
        <v>1751</v>
      </c>
      <c r="C937" s="460" t="s">
        <v>93</v>
      </c>
      <c r="D937" s="454">
        <v>18538.509999999998</v>
      </c>
    </row>
    <row r="938" spans="1:4" ht="13.2" x14ac:dyDescent="0.3">
      <c r="A938" s="460">
        <v>605685</v>
      </c>
      <c r="B938" s="461" t="s">
        <v>1752</v>
      </c>
      <c r="C938" s="460" t="s">
        <v>93</v>
      </c>
      <c r="D938" s="454">
        <v>20543.91</v>
      </c>
    </row>
    <row r="939" spans="1:4" ht="13.2" x14ac:dyDescent="0.3">
      <c r="A939" s="460">
        <v>605494</v>
      </c>
      <c r="B939" s="461" t="s">
        <v>1753</v>
      </c>
      <c r="C939" s="460" t="s">
        <v>93</v>
      </c>
      <c r="D939" s="454">
        <v>20364.96</v>
      </c>
    </row>
    <row r="940" spans="1:4" ht="13.2" x14ac:dyDescent="0.3">
      <c r="A940" s="460">
        <v>605686</v>
      </c>
      <c r="B940" s="461" t="s">
        <v>1754</v>
      </c>
      <c r="C940" s="460" t="s">
        <v>93</v>
      </c>
      <c r="D940" s="454">
        <v>22436.93</v>
      </c>
    </row>
    <row r="941" spans="1:4" ht="13.2" x14ac:dyDescent="0.3">
      <c r="A941" s="460">
        <v>605495</v>
      </c>
      <c r="B941" s="461" t="s">
        <v>1755</v>
      </c>
      <c r="C941" s="460" t="s">
        <v>93</v>
      </c>
      <c r="D941" s="454">
        <v>22246.44</v>
      </c>
    </row>
    <row r="942" spans="1:4" ht="13.2" x14ac:dyDescent="0.3">
      <c r="A942" s="460">
        <v>605687</v>
      </c>
      <c r="B942" s="461" t="s">
        <v>1756</v>
      </c>
      <c r="C942" s="460" t="s">
        <v>93</v>
      </c>
      <c r="D942" s="454">
        <v>25625.38</v>
      </c>
    </row>
    <row r="943" spans="1:4" ht="13.2" x14ac:dyDescent="0.3">
      <c r="A943" s="460">
        <v>605496</v>
      </c>
      <c r="B943" s="461" t="s">
        <v>1757</v>
      </c>
      <c r="C943" s="460" t="s">
        <v>93</v>
      </c>
      <c r="D943" s="454">
        <v>25429.119999999999</v>
      </c>
    </row>
    <row r="944" spans="1:4" ht="13.2" x14ac:dyDescent="0.3">
      <c r="A944" s="460">
        <v>605688</v>
      </c>
      <c r="B944" s="461" t="s">
        <v>1758</v>
      </c>
      <c r="C944" s="460" t="s">
        <v>93</v>
      </c>
      <c r="D944" s="454">
        <v>26521.41</v>
      </c>
    </row>
    <row r="945" spans="1:4" ht="13.2" x14ac:dyDescent="0.3">
      <c r="A945" s="460">
        <v>605497</v>
      </c>
      <c r="B945" s="461" t="s">
        <v>1759</v>
      </c>
      <c r="C945" s="460" t="s">
        <v>93</v>
      </c>
      <c r="D945" s="454">
        <v>26285.7</v>
      </c>
    </row>
    <row r="946" spans="1:4" ht="13.2" x14ac:dyDescent="0.3">
      <c r="A946" s="460">
        <v>605689</v>
      </c>
      <c r="B946" s="461" t="s">
        <v>1760</v>
      </c>
      <c r="C946" s="460" t="s">
        <v>93</v>
      </c>
      <c r="D946" s="454">
        <v>33259.120000000003</v>
      </c>
    </row>
    <row r="947" spans="1:4" ht="13.2" x14ac:dyDescent="0.3">
      <c r="A947" s="460">
        <v>605498</v>
      </c>
      <c r="B947" s="461" t="s">
        <v>1761</v>
      </c>
      <c r="C947" s="460" t="s">
        <v>93</v>
      </c>
      <c r="D947" s="454">
        <v>33011.620000000003</v>
      </c>
    </row>
    <row r="948" spans="1:4" ht="13.2" x14ac:dyDescent="0.3">
      <c r="A948" s="460">
        <v>605690</v>
      </c>
      <c r="B948" s="461" t="s">
        <v>1762</v>
      </c>
      <c r="C948" s="460" t="s">
        <v>93</v>
      </c>
      <c r="D948" s="454">
        <v>35737.050000000003</v>
      </c>
    </row>
    <row r="949" spans="1:4" ht="13.2" x14ac:dyDescent="0.3">
      <c r="A949" s="460">
        <v>605499</v>
      </c>
      <c r="B949" s="461" t="s">
        <v>1763</v>
      </c>
      <c r="C949" s="460" t="s">
        <v>93</v>
      </c>
      <c r="D949" s="454">
        <v>35477.760000000002</v>
      </c>
    </row>
    <row r="950" spans="1:4" ht="13.2" x14ac:dyDescent="0.3">
      <c r="A950" s="460">
        <v>605691</v>
      </c>
      <c r="B950" s="461" t="s">
        <v>1764</v>
      </c>
      <c r="C950" s="460" t="s">
        <v>93</v>
      </c>
      <c r="D950" s="454">
        <v>43893.52</v>
      </c>
    </row>
    <row r="951" spans="1:4" ht="13.2" x14ac:dyDescent="0.3">
      <c r="A951" s="460">
        <v>605500</v>
      </c>
      <c r="B951" s="461" t="s">
        <v>1765</v>
      </c>
      <c r="C951" s="460" t="s">
        <v>93</v>
      </c>
      <c r="D951" s="454">
        <v>43620.76</v>
      </c>
    </row>
    <row r="952" spans="1:4" ht="13.2" x14ac:dyDescent="0.3">
      <c r="A952" s="460">
        <v>605692</v>
      </c>
      <c r="B952" s="461" t="s">
        <v>1766</v>
      </c>
      <c r="C952" s="460" t="s">
        <v>93</v>
      </c>
      <c r="D952" s="454">
        <v>52521.7</v>
      </c>
    </row>
    <row r="953" spans="1:4" ht="13.2" x14ac:dyDescent="0.3">
      <c r="A953" s="460">
        <v>605501</v>
      </c>
      <c r="B953" s="461" t="s">
        <v>1767</v>
      </c>
      <c r="C953" s="460" t="s">
        <v>93</v>
      </c>
      <c r="D953" s="454">
        <v>52235.47</v>
      </c>
    </row>
    <row r="954" spans="1:4" ht="13.2" x14ac:dyDescent="0.3">
      <c r="A954" s="460">
        <v>605693</v>
      </c>
      <c r="B954" s="461" t="s">
        <v>1768</v>
      </c>
      <c r="C954" s="460" t="s">
        <v>93</v>
      </c>
      <c r="D954" s="454">
        <v>55881.86</v>
      </c>
    </row>
    <row r="955" spans="1:4" ht="13.2" x14ac:dyDescent="0.3">
      <c r="A955" s="460">
        <v>605502</v>
      </c>
      <c r="B955" s="461" t="s">
        <v>1769</v>
      </c>
      <c r="C955" s="460" t="s">
        <v>93</v>
      </c>
      <c r="D955" s="454">
        <v>55583.85</v>
      </c>
    </row>
    <row r="956" spans="1:4" ht="13.2" x14ac:dyDescent="0.3">
      <c r="A956" s="460">
        <v>605694</v>
      </c>
      <c r="B956" s="461" t="s">
        <v>1770</v>
      </c>
      <c r="C956" s="460" t="s">
        <v>93</v>
      </c>
      <c r="D956" s="454">
        <v>59295.33</v>
      </c>
    </row>
    <row r="957" spans="1:4" ht="13.2" x14ac:dyDescent="0.3">
      <c r="A957" s="460">
        <v>605503</v>
      </c>
      <c r="B957" s="461" t="s">
        <v>1771</v>
      </c>
      <c r="C957" s="460" t="s">
        <v>93</v>
      </c>
      <c r="D957" s="454">
        <v>58983.85</v>
      </c>
    </row>
    <row r="958" spans="1:4" ht="26.4" x14ac:dyDescent="0.3">
      <c r="A958" s="460">
        <v>606433</v>
      </c>
      <c r="B958" s="461" t="s">
        <v>1772</v>
      </c>
      <c r="C958" s="460" t="s">
        <v>93</v>
      </c>
      <c r="D958" s="454">
        <v>8796.36</v>
      </c>
    </row>
    <row r="959" spans="1:4" ht="26.4" x14ac:dyDescent="0.3">
      <c r="A959" s="460">
        <v>606343</v>
      </c>
      <c r="B959" s="461" t="s">
        <v>1773</v>
      </c>
      <c r="C959" s="460" t="s">
        <v>93</v>
      </c>
      <c r="D959" s="454">
        <v>8711.2199999999993</v>
      </c>
    </row>
    <row r="960" spans="1:4" ht="26.4" x14ac:dyDescent="0.3">
      <c r="A960" s="460">
        <v>606434</v>
      </c>
      <c r="B960" s="461" t="s">
        <v>1774</v>
      </c>
      <c r="C960" s="460" t="s">
        <v>93</v>
      </c>
      <c r="D960" s="454">
        <v>9724.84</v>
      </c>
    </row>
    <row r="961" spans="1:4" ht="26.4" x14ac:dyDescent="0.3">
      <c r="A961" s="460">
        <v>606344</v>
      </c>
      <c r="B961" s="461" t="s">
        <v>1775</v>
      </c>
      <c r="C961" s="460" t="s">
        <v>93</v>
      </c>
      <c r="D961" s="454">
        <v>9633.92</v>
      </c>
    </row>
    <row r="962" spans="1:4" ht="26.4" x14ac:dyDescent="0.3">
      <c r="A962" s="460">
        <v>606435</v>
      </c>
      <c r="B962" s="461" t="s">
        <v>1776</v>
      </c>
      <c r="C962" s="460" t="s">
        <v>93</v>
      </c>
      <c r="D962" s="454">
        <v>10626.83</v>
      </c>
    </row>
    <row r="963" spans="1:4" ht="26.4" x14ac:dyDescent="0.3">
      <c r="A963" s="460">
        <v>606345</v>
      </c>
      <c r="B963" s="461" t="s">
        <v>1777</v>
      </c>
      <c r="C963" s="460" t="s">
        <v>93</v>
      </c>
      <c r="D963" s="454">
        <v>10531.58</v>
      </c>
    </row>
    <row r="964" spans="1:4" ht="26.4" x14ac:dyDescent="0.3">
      <c r="A964" s="460">
        <v>606436</v>
      </c>
      <c r="B964" s="461" t="s">
        <v>1778</v>
      </c>
      <c r="C964" s="460" t="s">
        <v>93</v>
      </c>
      <c r="D964" s="454">
        <v>11297.93</v>
      </c>
    </row>
    <row r="965" spans="1:4" ht="26.4" x14ac:dyDescent="0.3">
      <c r="A965" s="460">
        <v>606346</v>
      </c>
      <c r="B965" s="461" t="s">
        <v>1779</v>
      </c>
      <c r="C965" s="460" t="s">
        <v>93</v>
      </c>
      <c r="D965" s="454">
        <v>11195.47</v>
      </c>
    </row>
    <row r="966" spans="1:4" ht="26.4" x14ac:dyDescent="0.3">
      <c r="A966" s="460">
        <v>606437</v>
      </c>
      <c r="B966" s="461" t="s">
        <v>1780</v>
      </c>
      <c r="C966" s="460" t="s">
        <v>93</v>
      </c>
      <c r="D966" s="454">
        <v>12227.6</v>
      </c>
    </row>
    <row r="967" spans="1:4" ht="26.4" x14ac:dyDescent="0.3">
      <c r="A967" s="460">
        <v>606347</v>
      </c>
      <c r="B967" s="461" t="s">
        <v>1781</v>
      </c>
      <c r="C967" s="460" t="s">
        <v>93</v>
      </c>
      <c r="D967" s="454">
        <v>12120.81</v>
      </c>
    </row>
    <row r="968" spans="1:4" ht="26.4" x14ac:dyDescent="0.3">
      <c r="A968" s="460">
        <v>606438</v>
      </c>
      <c r="B968" s="461" t="s">
        <v>1782</v>
      </c>
      <c r="C968" s="460" t="s">
        <v>93</v>
      </c>
      <c r="D968" s="454">
        <v>12553.84</v>
      </c>
    </row>
    <row r="969" spans="1:4" ht="26.4" x14ac:dyDescent="0.3">
      <c r="A969" s="460">
        <v>606348</v>
      </c>
      <c r="B969" s="461" t="s">
        <v>1783</v>
      </c>
      <c r="C969" s="460" t="s">
        <v>93</v>
      </c>
      <c r="D969" s="454">
        <v>12445.61</v>
      </c>
    </row>
    <row r="970" spans="1:4" ht="26.4" x14ac:dyDescent="0.3">
      <c r="A970" s="460">
        <v>606439</v>
      </c>
      <c r="B970" s="461" t="s">
        <v>1784</v>
      </c>
      <c r="C970" s="460" t="s">
        <v>93</v>
      </c>
      <c r="D970" s="454">
        <v>13239.44</v>
      </c>
    </row>
    <row r="971" spans="1:4" ht="26.4" x14ac:dyDescent="0.3">
      <c r="A971" s="460">
        <v>606349</v>
      </c>
      <c r="B971" s="461" t="s">
        <v>1785</v>
      </c>
      <c r="C971" s="460" t="s">
        <v>93</v>
      </c>
      <c r="D971" s="454">
        <v>13095.13</v>
      </c>
    </row>
    <row r="972" spans="1:4" ht="26.4" x14ac:dyDescent="0.3">
      <c r="A972" s="460">
        <v>606440</v>
      </c>
      <c r="B972" s="461" t="s">
        <v>1786</v>
      </c>
      <c r="C972" s="460" t="s">
        <v>93</v>
      </c>
      <c r="D972" s="454">
        <v>13845.81</v>
      </c>
    </row>
    <row r="973" spans="1:4" ht="26.4" x14ac:dyDescent="0.3">
      <c r="A973" s="460">
        <v>606350</v>
      </c>
      <c r="B973" s="461" t="s">
        <v>1787</v>
      </c>
      <c r="C973" s="460" t="s">
        <v>93</v>
      </c>
      <c r="D973" s="454">
        <v>13695.72</v>
      </c>
    </row>
    <row r="974" spans="1:4" ht="26.4" x14ac:dyDescent="0.3">
      <c r="A974" s="460">
        <v>606441</v>
      </c>
      <c r="B974" s="461" t="s">
        <v>1788</v>
      </c>
      <c r="C974" s="460" t="s">
        <v>93</v>
      </c>
      <c r="D974" s="454">
        <v>14503.86</v>
      </c>
    </row>
    <row r="975" spans="1:4" ht="26.4" x14ac:dyDescent="0.3">
      <c r="A975" s="460">
        <v>606351</v>
      </c>
      <c r="B975" s="461" t="s">
        <v>1789</v>
      </c>
      <c r="C975" s="460" t="s">
        <v>93</v>
      </c>
      <c r="D975" s="454">
        <v>14349.45</v>
      </c>
    </row>
    <row r="976" spans="1:4" ht="26.4" x14ac:dyDescent="0.3">
      <c r="A976" s="460">
        <v>606442</v>
      </c>
      <c r="B976" s="461" t="s">
        <v>1790</v>
      </c>
      <c r="C976" s="460" t="s">
        <v>93</v>
      </c>
      <c r="D976" s="454">
        <v>15136.9</v>
      </c>
    </row>
    <row r="977" spans="1:4" ht="26.4" x14ac:dyDescent="0.3">
      <c r="A977" s="460">
        <v>606352</v>
      </c>
      <c r="B977" s="461" t="s">
        <v>1791</v>
      </c>
      <c r="C977" s="460" t="s">
        <v>93</v>
      </c>
      <c r="D977" s="454">
        <v>14976.71</v>
      </c>
    </row>
    <row r="978" spans="1:4" ht="26.4" x14ac:dyDescent="0.3">
      <c r="A978" s="460">
        <v>606443</v>
      </c>
      <c r="B978" s="461" t="s">
        <v>1792</v>
      </c>
      <c r="C978" s="460" t="s">
        <v>93</v>
      </c>
      <c r="D978" s="454">
        <v>16050.3</v>
      </c>
    </row>
    <row r="979" spans="1:4" ht="26.4" x14ac:dyDescent="0.3">
      <c r="A979" s="460">
        <v>606353</v>
      </c>
      <c r="B979" s="461" t="s">
        <v>1793</v>
      </c>
      <c r="C979" s="460" t="s">
        <v>93</v>
      </c>
      <c r="D979" s="454">
        <v>15885.78</v>
      </c>
    </row>
    <row r="980" spans="1:4" ht="26.4" x14ac:dyDescent="0.3">
      <c r="A980" s="460">
        <v>606444</v>
      </c>
      <c r="B980" s="461" t="s">
        <v>1794</v>
      </c>
      <c r="C980" s="460" t="s">
        <v>93</v>
      </c>
      <c r="D980" s="454">
        <v>16745.02</v>
      </c>
    </row>
    <row r="981" spans="1:4" ht="26.4" x14ac:dyDescent="0.3">
      <c r="A981" s="460">
        <v>606354</v>
      </c>
      <c r="B981" s="461" t="s">
        <v>1795</v>
      </c>
      <c r="C981" s="460" t="s">
        <v>93</v>
      </c>
      <c r="D981" s="454">
        <v>16574.73</v>
      </c>
    </row>
    <row r="982" spans="1:4" ht="26.4" x14ac:dyDescent="0.3">
      <c r="A982" s="460">
        <v>606445</v>
      </c>
      <c r="B982" s="461" t="s">
        <v>1796</v>
      </c>
      <c r="C982" s="460" t="s">
        <v>93</v>
      </c>
      <c r="D982" s="454">
        <v>17397.54</v>
      </c>
    </row>
    <row r="983" spans="1:4" ht="26.4" x14ac:dyDescent="0.3">
      <c r="A983" s="460">
        <v>606355</v>
      </c>
      <c r="B983" s="461" t="s">
        <v>1797</v>
      </c>
      <c r="C983" s="460" t="s">
        <v>93</v>
      </c>
      <c r="D983" s="454">
        <v>17224.36</v>
      </c>
    </row>
    <row r="984" spans="1:4" ht="26.4" x14ac:dyDescent="0.3">
      <c r="A984" s="460">
        <v>606446</v>
      </c>
      <c r="B984" s="461" t="s">
        <v>1798</v>
      </c>
      <c r="C984" s="460" t="s">
        <v>93</v>
      </c>
      <c r="D984" s="454">
        <v>18032</v>
      </c>
    </row>
    <row r="985" spans="1:4" ht="26.4" x14ac:dyDescent="0.3">
      <c r="A985" s="460">
        <v>606356</v>
      </c>
      <c r="B985" s="461" t="s">
        <v>1799</v>
      </c>
      <c r="C985" s="460" t="s">
        <v>93</v>
      </c>
      <c r="D985" s="454">
        <v>17854.490000000002</v>
      </c>
    </row>
    <row r="986" spans="1:4" ht="26.4" x14ac:dyDescent="0.3">
      <c r="A986" s="460">
        <v>606447</v>
      </c>
      <c r="B986" s="461" t="s">
        <v>1800</v>
      </c>
      <c r="C986" s="460" t="s">
        <v>93</v>
      </c>
      <c r="D986" s="454">
        <v>18735.78</v>
      </c>
    </row>
    <row r="987" spans="1:4" ht="26.4" x14ac:dyDescent="0.3">
      <c r="A987" s="460">
        <v>606357</v>
      </c>
      <c r="B987" s="461" t="s">
        <v>1801</v>
      </c>
      <c r="C987" s="460" t="s">
        <v>93</v>
      </c>
      <c r="D987" s="454">
        <v>18520.27</v>
      </c>
    </row>
    <row r="988" spans="1:4" ht="26.4" x14ac:dyDescent="0.3">
      <c r="A988" s="460">
        <v>606448</v>
      </c>
      <c r="B988" s="461" t="s">
        <v>1802</v>
      </c>
      <c r="C988" s="460" t="s">
        <v>93</v>
      </c>
      <c r="D988" s="454">
        <v>19710.5</v>
      </c>
    </row>
    <row r="989" spans="1:4" ht="26.4" x14ac:dyDescent="0.3">
      <c r="A989" s="460">
        <v>606358</v>
      </c>
      <c r="B989" s="461" t="s">
        <v>1803</v>
      </c>
      <c r="C989" s="460" t="s">
        <v>93</v>
      </c>
      <c r="D989" s="454">
        <v>19488.25</v>
      </c>
    </row>
    <row r="990" spans="1:4" ht="26.4" x14ac:dyDescent="0.3">
      <c r="A990" s="460">
        <v>606449</v>
      </c>
      <c r="B990" s="461" t="s">
        <v>1804</v>
      </c>
      <c r="C990" s="460" t="s">
        <v>93</v>
      </c>
      <c r="D990" s="454">
        <v>24294.23</v>
      </c>
    </row>
    <row r="991" spans="1:4" ht="26.4" x14ac:dyDescent="0.3">
      <c r="A991" s="460">
        <v>606359</v>
      </c>
      <c r="B991" s="461" t="s">
        <v>1805</v>
      </c>
      <c r="C991" s="460" t="s">
        <v>93</v>
      </c>
      <c r="D991" s="454">
        <v>24065.25</v>
      </c>
    </row>
    <row r="992" spans="1:4" ht="26.4" x14ac:dyDescent="0.3">
      <c r="A992" s="460">
        <v>606450</v>
      </c>
      <c r="B992" s="461" t="s">
        <v>1806</v>
      </c>
      <c r="C992" s="460" t="s">
        <v>93</v>
      </c>
      <c r="D992" s="454">
        <v>25261.53</v>
      </c>
    </row>
    <row r="993" spans="1:4" ht="26.4" x14ac:dyDescent="0.3">
      <c r="A993" s="460">
        <v>606360</v>
      </c>
      <c r="B993" s="461" t="s">
        <v>1807</v>
      </c>
      <c r="C993" s="460" t="s">
        <v>93</v>
      </c>
      <c r="D993" s="454">
        <v>25024.14</v>
      </c>
    </row>
    <row r="994" spans="1:4" ht="26.4" x14ac:dyDescent="0.3">
      <c r="A994" s="460">
        <v>606451</v>
      </c>
      <c r="B994" s="461" t="s">
        <v>1808</v>
      </c>
      <c r="C994" s="460" t="s">
        <v>93</v>
      </c>
      <c r="D994" s="454">
        <v>26073.439999999999</v>
      </c>
    </row>
    <row r="995" spans="1:4" ht="26.4" x14ac:dyDescent="0.3">
      <c r="A995" s="460">
        <v>606361</v>
      </c>
      <c r="B995" s="461" t="s">
        <v>1809</v>
      </c>
      <c r="C995" s="460" t="s">
        <v>93</v>
      </c>
      <c r="D995" s="454">
        <v>25829.31</v>
      </c>
    </row>
    <row r="996" spans="1:4" ht="26.4" x14ac:dyDescent="0.3">
      <c r="A996" s="460">
        <v>606452</v>
      </c>
      <c r="B996" s="461" t="s">
        <v>1810</v>
      </c>
      <c r="C996" s="460" t="s">
        <v>93</v>
      </c>
      <c r="D996" s="454">
        <v>29709.23</v>
      </c>
    </row>
    <row r="997" spans="1:4" ht="26.4" x14ac:dyDescent="0.3">
      <c r="A997" s="460">
        <v>606362</v>
      </c>
      <c r="B997" s="461" t="s">
        <v>1811</v>
      </c>
      <c r="C997" s="460" t="s">
        <v>93</v>
      </c>
      <c r="D997" s="454">
        <v>29458.36</v>
      </c>
    </row>
    <row r="998" spans="1:4" ht="26.4" x14ac:dyDescent="0.3">
      <c r="A998" s="460">
        <v>606453</v>
      </c>
      <c r="B998" s="461" t="s">
        <v>1812</v>
      </c>
      <c r="C998" s="460" t="s">
        <v>93</v>
      </c>
      <c r="D998" s="454">
        <v>30168.45</v>
      </c>
    </row>
    <row r="999" spans="1:4" ht="26.4" x14ac:dyDescent="0.3">
      <c r="A999" s="460">
        <v>606363</v>
      </c>
      <c r="B999" s="461" t="s">
        <v>1813</v>
      </c>
      <c r="C999" s="460" t="s">
        <v>93</v>
      </c>
      <c r="D999" s="454">
        <v>29912.53</v>
      </c>
    </row>
    <row r="1000" spans="1:4" ht="26.4" x14ac:dyDescent="0.3">
      <c r="A1000" s="460">
        <v>606454</v>
      </c>
      <c r="B1000" s="461" t="s">
        <v>1814</v>
      </c>
      <c r="C1000" s="460" t="s">
        <v>93</v>
      </c>
      <c r="D1000" s="454">
        <v>36012.550000000003</v>
      </c>
    </row>
    <row r="1001" spans="1:4" ht="26.4" x14ac:dyDescent="0.3">
      <c r="A1001" s="460">
        <v>606364</v>
      </c>
      <c r="B1001" s="461" t="s">
        <v>1815</v>
      </c>
      <c r="C1001" s="460" t="s">
        <v>93</v>
      </c>
      <c r="D1001" s="454">
        <v>35749.9</v>
      </c>
    </row>
    <row r="1002" spans="1:4" ht="26.4" x14ac:dyDescent="0.3">
      <c r="A1002" s="460">
        <v>606455</v>
      </c>
      <c r="B1002" s="461" t="s">
        <v>1816</v>
      </c>
      <c r="C1002" s="460" t="s">
        <v>93</v>
      </c>
      <c r="D1002" s="454">
        <v>36590.29</v>
      </c>
    </row>
    <row r="1003" spans="1:4" ht="26.4" x14ac:dyDescent="0.3">
      <c r="A1003" s="460">
        <v>606365</v>
      </c>
      <c r="B1003" s="461" t="s">
        <v>1817</v>
      </c>
      <c r="C1003" s="460" t="s">
        <v>93</v>
      </c>
      <c r="D1003" s="454">
        <v>36324.269999999997</v>
      </c>
    </row>
    <row r="1004" spans="1:4" ht="26.4" x14ac:dyDescent="0.3">
      <c r="A1004" s="460">
        <v>606456</v>
      </c>
      <c r="B1004" s="461" t="s">
        <v>1818</v>
      </c>
      <c r="C1004" s="460" t="s">
        <v>93</v>
      </c>
      <c r="D1004" s="454">
        <v>37992.22</v>
      </c>
    </row>
    <row r="1005" spans="1:4" ht="26.4" x14ac:dyDescent="0.3">
      <c r="A1005" s="460">
        <v>606366</v>
      </c>
      <c r="B1005" s="461" t="s">
        <v>1819</v>
      </c>
      <c r="C1005" s="460" t="s">
        <v>93</v>
      </c>
      <c r="D1005" s="454">
        <v>37719.46</v>
      </c>
    </row>
    <row r="1006" spans="1:4" ht="26.4" x14ac:dyDescent="0.3">
      <c r="A1006" s="460">
        <v>606457</v>
      </c>
      <c r="B1006" s="461" t="s">
        <v>1820</v>
      </c>
      <c r="C1006" s="460" t="s">
        <v>93</v>
      </c>
      <c r="D1006" s="454">
        <v>38602.36</v>
      </c>
    </row>
    <row r="1007" spans="1:4" ht="26.4" x14ac:dyDescent="0.3">
      <c r="A1007" s="460">
        <v>606367</v>
      </c>
      <c r="B1007" s="461" t="s">
        <v>1821</v>
      </c>
      <c r="C1007" s="460" t="s">
        <v>93</v>
      </c>
      <c r="D1007" s="454">
        <v>38324.559999999998</v>
      </c>
    </row>
    <row r="1008" spans="1:4" ht="26.4" x14ac:dyDescent="0.3">
      <c r="A1008" s="460">
        <v>606458</v>
      </c>
      <c r="B1008" s="461" t="s">
        <v>1822</v>
      </c>
      <c r="C1008" s="460" t="s">
        <v>93</v>
      </c>
      <c r="D1008" s="454">
        <v>52459.88</v>
      </c>
    </row>
    <row r="1009" spans="1:4" ht="26.4" x14ac:dyDescent="0.3">
      <c r="A1009" s="460">
        <v>606368</v>
      </c>
      <c r="B1009" s="461" t="s">
        <v>1823</v>
      </c>
      <c r="C1009" s="460" t="s">
        <v>93</v>
      </c>
      <c r="D1009" s="454">
        <v>52177.02</v>
      </c>
    </row>
    <row r="1010" spans="1:4" ht="26.4" x14ac:dyDescent="0.3">
      <c r="A1010" s="460">
        <v>606459</v>
      </c>
      <c r="B1010" s="461" t="s">
        <v>1824</v>
      </c>
      <c r="C1010" s="460" t="s">
        <v>93</v>
      </c>
      <c r="D1010" s="454">
        <v>54586.11</v>
      </c>
    </row>
    <row r="1011" spans="1:4" ht="26.4" x14ac:dyDescent="0.3">
      <c r="A1011" s="460">
        <v>606369</v>
      </c>
      <c r="B1011" s="461" t="s">
        <v>1825</v>
      </c>
      <c r="C1011" s="460" t="s">
        <v>93</v>
      </c>
      <c r="D1011" s="454">
        <v>54296.52</v>
      </c>
    </row>
    <row r="1012" spans="1:4" ht="26.4" x14ac:dyDescent="0.3">
      <c r="A1012" s="460">
        <v>606479</v>
      </c>
      <c r="B1012" s="461" t="s">
        <v>1826</v>
      </c>
      <c r="C1012" s="460" t="s">
        <v>93</v>
      </c>
      <c r="D1012" s="454">
        <v>12341.94</v>
      </c>
    </row>
    <row r="1013" spans="1:4" ht="26.4" x14ac:dyDescent="0.3">
      <c r="A1013" s="460">
        <v>606460</v>
      </c>
      <c r="B1013" s="461" t="s">
        <v>1827</v>
      </c>
      <c r="C1013" s="460" t="s">
        <v>93</v>
      </c>
      <c r="D1013" s="454">
        <v>12234.18</v>
      </c>
    </row>
    <row r="1014" spans="1:4" ht="26.4" x14ac:dyDescent="0.3">
      <c r="A1014" s="460">
        <v>606480</v>
      </c>
      <c r="B1014" s="461" t="s">
        <v>1828</v>
      </c>
      <c r="C1014" s="460" t="s">
        <v>93</v>
      </c>
      <c r="D1014" s="454">
        <v>16086.27</v>
      </c>
    </row>
    <row r="1015" spans="1:4" ht="26.4" x14ac:dyDescent="0.3">
      <c r="A1015" s="460">
        <v>606461</v>
      </c>
      <c r="B1015" s="461" t="s">
        <v>1829</v>
      </c>
      <c r="C1015" s="460" t="s">
        <v>93</v>
      </c>
      <c r="D1015" s="454">
        <v>15954.94</v>
      </c>
    </row>
    <row r="1016" spans="1:4" ht="26.4" x14ac:dyDescent="0.3">
      <c r="A1016" s="460">
        <v>606481</v>
      </c>
      <c r="B1016" s="461" t="s">
        <v>1830</v>
      </c>
      <c r="C1016" s="460" t="s">
        <v>93</v>
      </c>
      <c r="D1016" s="454">
        <v>18726.3</v>
      </c>
    </row>
    <row r="1017" spans="1:4" ht="26.4" x14ac:dyDescent="0.3">
      <c r="A1017" s="460">
        <v>606462</v>
      </c>
      <c r="B1017" s="461" t="s">
        <v>1831</v>
      </c>
      <c r="C1017" s="460" t="s">
        <v>93</v>
      </c>
      <c r="D1017" s="454">
        <v>18534.36</v>
      </c>
    </row>
    <row r="1018" spans="1:4" ht="26.4" x14ac:dyDescent="0.3">
      <c r="A1018" s="460">
        <v>606482</v>
      </c>
      <c r="B1018" s="461" t="s">
        <v>1832</v>
      </c>
      <c r="C1018" s="460" t="s">
        <v>93</v>
      </c>
      <c r="D1018" s="454">
        <v>19700.04</v>
      </c>
    </row>
    <row r="1019" spans="1:4" ht="26.4" x14ac:dyDescent="0.3">
      <c r="A1019" s="460">
        <v>606463</v>
      </c>
      <c r="B1019" s="461" t="s">
        <v>1833</v>
      </c>
      <c r="C1019" s="460" t="s">
        <v>93</v>
      </c>
      <c r="D1019" s="454">
        <v>19501.37</v>
      </c>
    </row>
    <row r="1020" spans="1:4" ht="26.4" x14ac:dyDescent="0.3">
      <c r="A1020" s="460">
        <v>606483</v>
      </c>
      <c r="B1020" s="461" t="s">
        <v>1834</v>
      </c>
      <c r="C1020" s="460" t="s">
        <v>93</v>
      </c>
      <c r="D1020" s="454">
        <v>20197.52</v>
      </c>
    </row>
    <row r="1021" spans="1:4" ht="26.4" x14ac:dyDescent="0.3">
      <c r="A1021" s="460">
        <v>606464</v>
      </c>
      <c r="B1021" s="461" t="s">
        <v>1835</v>
      </c>
      <c r="C1021" s="460" t="s">
        <v>93</v>
      </c>
      <c r="D1021" s="454">
        <v>19995.47</v>
      </c>
    </row>
    <row r="1022" spans="1:4" ht="26.4" x14ac:dyDescent="0.3">
      <c r="A1022" s="460">
        <v>606484</v>
      </c>
      <c r="B1022" s="461" t="s">
        <v>1836</v>
      </c>
      <c r="C1022" s="460" t="s">
        <v>93</v>
      </c>
      <c r="D1022" s="454">
        <v>20891.57</v>
      </c>
    </row>
    <row r="1023" spans="1:4" ht="26.4" x14ac:dyDescent="0.3">
      <c r="A1023" s="460">
        <v>606465</v>
      </c>
      <c r="B1023" s="461" t="s">
        <v>1837</v>
      </c>
      <c r="C1023" s="460" t="s">
        <v>93</v>
      </c>
      <c r="D1023" s="454">
        <v>20682.79</v>
      </c>
    </row>
    <row r="1024" spans="1:4" ht="26.4" x14ac:dyDescent="0.3">
      <c r="A1024" s="460">
        <v>606485</v>
      </c>
      <c r="B1024" s="461" t="s">
        <v>1838</v>
      </c>
      <c r="C1024" s="460" t="s">
        <v>93</v>
      </c>
      <c r="D1024" s="454">
        <v>21557.82</v>
      </c>
    </row>
    <row r="1025" spans="1:4" ht="26.4" x14ac:dyDescent="0.3">
      <c r="A1025" s="460">
        <v>606466</v>
      </c>
      <c r="B1025" s="461" t="s">
        <v>1839</v>
      </c>
      <c r="C1025" s="460" t="s">
        <v>93</v>
      </c>
      <c r="D1025" s="454">
        <v>21347.360000000001</v>
      </c>
    </row>
    <row r="1026" spans="1:4" ht="26.4" x14ac:dyDescent="0.3">
      <c r="A1026" s="460">
        <v>606486</v>
      </c>
      <c r="B1026" s="461" t="s">
        <v>1840</v>
      </c>
      <c r="C1026" s="460" t="s">
        <v>93</v>
      </c>
      <c r="D1026" s="454">
        <v>22500.51</v>
      </c>
    </row>
    <row r="1027" spans="1:4" ht="26.4" x14ac:dyDescent="0.3">
      <c r="A1027" s="460">
        <v>606467</v>
      </c>
      <c r="B1027" s="461" t="s">
        <v>1841</v>
      </c>
      <c r="C1027" s="460" t="s">
        <v>93</v>
      </c>
      <c r="D1027" s="454">
        <v>22285</v>
      </c>
    </row>
    <row r="1028" spans="1:4" ht="26.4" x14ac:dyDescent="0.3">
      <c r="A1028" s="460">
        <v>606487</v>
      </c>
      <c r="B1028" s="461" t="s">
        <v>1842</v>
      </c>
      <c r="C1028" s="460" t="s">
        <v>93</v>
      </c>
      <c r="D1028" s="454">
        <v>23154.03</v>
      </c>
    </row>
    <row r="1029" spans="1:4" ht="26.4" x14ac:dyDescent="0.3">
      <c r="A1029" s="460">
        <v>606468</v>
      </c>
      <c r="B1029" s="461" t="s">
        <v>1843</v>
      </c>
      <c r="C1029" s="460" t="s">
        <v>93</v>
      </c>
      <c r="D1029" s="454">
        <v>22935.15</v>
      </c>
    </row>
    <row r="1030" spans="1:4" ht="26.4" x14ac:dyDescent="0.3">
      <c r="A1030" s="460">
        <v>606488</v>
      </c>
      <c r="B1030" s="461" t="s">
        <v>1844</v>
      </c>
      <c r="C1030" s="460" t="s">
        <v>93</v>
      </c>
      <c r="D1030" s="454">
        <v>28600.29</v>
      </c>
    </row>
    <row r="1031" spans="1:4" ht="26.4" x14ac:dyDescent="0.3">
      <c r="A1031" s="460">
        <v>606469</v>
      </c>
      <c r="B1031" s="461" t="s">
        <v>1845</v>
      </c>
      <c r="C1031" s="460" t="s">
        <v>93</v>
      </c>
      <c r="D1031" s="454">
        <v>28374.68</v>
      </c>
    </row>
    <row r="1032" spans="1:4" ht="26.4" x14ac:dyDescent="0.3">
      <c r="A1032" s="460">
        <v>606489</v>
      </c>
      <c r="B1032" s="461" t="s">
        <v>1846</v>
      </c>
      <c r="C1032" s="460" t="s">
        <v>93</v>
      </c>
      <c r="D1032" s="454">
        <v>30168.07</v>
      </c>
    </row>
    <row r="1033" spans="1:4" ht="26.4" x14ac:dyDescent="0.3">
      <c r="A1033" s="460">
        <v>606470</v>
      </c>
      <c r="B1033" s="461" t="s">
        <v>1847</v>
      </c>
      <c r="C1033" s="460" t="s">
        <v>93</v>
      </c>
      <c r="D1033" s="454">
        <v>29939.09</v>
      </c>
    </row>
    <row r="1034" spans="1:4" ht="26.4" x14ac:dyDescent="0.3">
      <c r="A1034" s="460">
        <v>606490</v>
      </c>
      <c r="B1034" s="461" t="s">
        <v>1848</v>
      </c>
      <c r="C1034" s="460" t="s">
        <v>93</v>
      </c>
      <c r="D1034" s="454">
        <v>31049.81</v>
      </c>
    </row>
    <row r="1035" spans="1:4" ht="26.4" x14ac:dyDescent="0.3">
      <c r="A1035" s="460">
        <v>606471</v>
      </c>
      <c r="B1035" s="461" t="s">
        <v>1849</v>
      </c>
      <c r="C1035" s="460" t="s">
        <v>93</v>
      </c>
      <c r="D1035" s="454">
        <v>30814.1</v>
      </c>
    </row>
    <row r="1036" spans="1:4" ht="26.4" x14ac:dyDescent="0.3">
      <c r="A1036" s="460">
        <v>606491</v>
      </c>
      <c r="B1036" s="461" t="s">
        <v>1850</v>
      </c>
      <c r="C1036" s="460" t="s">
        <v>93</v>
      </c>
      <c r="D1036" s="454">
        <v>31914.7</v>
      </c>
    </row>
    <row r="1037" spans="1:4" ht="26.4" x14ac:dyDescent="0.3">
      <c r="A1037" s="460">
        <v>606472</v>
      </c>
      <c r="B1037" s="461" t="s">
        <v>1851</v>
      </c>
      <c r="C1037" s="460" t="s">
        <v>93</v>
      </c>
      <c r="D1037" s="454">
        <v>31673.94</v>
      </c>
    </row>
    <row r="1038" spans="1:4" ht="26.4" x14ac:dyDescent="0.3">
      <c r="A1038" s="460">
        <v>606492</v>
      </c>
      <c r="B1038" s="461" t="s">
        <v>1852</v>
      </c>
      <c r="C1038" s="460" t="s">
        <v>93</v>
      </c>
      <c r="D1038" s="454">
        <v>32565.75</v>
      </c>
    </row>
    <row r="1039" spans="1:4" ht="26.4" x14ac:dyDescent="0.3">
      <c r="A1039" s="460">
        <v>606473</v>
      </c>
      <c r="B1039" s="461" t="s">
        <v>1853</v>
      </c>
      <c r="C1039" s="460" t="s">
        <v>93</v>
      </c>
      <c r="D1039" s="454">
        <v>32321.62</v>
      </c>
    </row>
    <row r="1040" spans="1:4" ht="26.4" x14ac:dyDescent="0.3">
      <c r="A1040" s="460">
        <v>606493</v>
      </c>
      <c r="B1040" s="461" t="s">
        <v>1854</v>
      </c>
      <c r="C1040" s="460" t="s">
        <v>93</v>
      </c>
      <c r="D1040" s="454">
        <v>34311.99</v>
      </c>
    </row>
    <row r="1041" spans="1:4" ht="26.4" x14ac:dyDescent="0.3">
      <c r="A1041" s="460">
        <v>606474</v>
      </c>
      <c r="B1041" s="461" t="s">
        <v>1855</v>
      </c>
      <c r="C1041" s="460" t="s">
        <v>93</v>
      </c>
      <c r="D1041" s="454">
        <v>34066.17</v>
      </c>
    </row>
    <row r="1042" spans="1:4" ht="26.4" x14ac:dyDescent="0.3">
      <c r="A1042" s="460">
        <v>606494</v>
      </c>
      <c r="B1042" s="461" t="s">
        <v>1856</v>
      </c>
      <c r="C1042" s="460" t="s">
        <v>93</v>
      </c>
      <c r="D1042" s="454">
        <v>39625.74</v>
      </c>
    </row>
    <row r="1043" spans="1:4" ht="26.4" x14ac:dyDescent="0.3">
      <c r="A1043" s="460">
        <v>606475</v>
      </c>
      <c r="B1043" s="461" t="s">
        <v>1857</v>
      </c>
      <c r="C1043" s="460" t="s">
        <v>93</v>
      </c>
      <c r="D1043" s="454">
        <v>39368.129999999997</v>
      </c>
    </row>
    <row r="1044" spans="1:4" ht="26.4" x14ac:dyDescent="0.3">
      <c r="A1044" s="460">
        <v>606495</v>
      </c>
      <c r="B1044" s="461" t="s">
        <v>1858</v>
      </c>
      <c r="C1044" s="460" t="s">
        <v>93</v>
      </c>
      <c r="D1044" s="454">
        <v>46655.12</v>
      </c>
    </row>
    <row r="1045" spans="1:4" ht="26.4" x14ac:dyDescent="0.3">
      <c r="A1045" s="460">
        <v>606476</v>
      </c>
      <c r="B1045" s="461" t="s">
        <v>1859</v>
      </c>
      <c r="C1045" s="460" t="s">
        <v>93</v>
      </c>
      <c r="D1045" s="454">
        <v>46390.78</v>
      </c>
    </row>
    <row r="1046" spans="1:4" ht="26.4" x14ac:dyDescent="0.3">
      <c r="A1046" s="460">
        <v>606496</v>
      </c>
      <c r="B1046" s="461" t="s">
        <v>1860</v>
      </c>
      <c r="C1046" s="460" t="s">
        <v>93</v>
      </c>
      <c r="D1046" s="454">
        <v>47762.43</v>
      </c>
    </row>
    <row r="1047" spans="1:4" ht="26.4" x14ac:dyDescent="0.3">
      <c r="A1047" s="460">
        <v>606477</v>
      </c>
      <c r="B1047" s="461" t="s">
        <v>1861</v>
      </c>
      <c r="C1047" s="460" t="s">
        <v>93</v>
      </c>
      <c r="D1047" s="454">
        <v>47493.04</v>
      </c>
    </row>
    <row r="1048" spans="1:4" ht="26.4" x14ac:dyDescent="0.3">
      <c r="A1048" s="460">
        <v>606497</v>
      </c>
      <c r="B1048" s="461" t="s">
        <v>1862</v>
      </c>
      <c r="C1048" s="460" t="s">
        <v>93</v>
      </c>
      <c r="D1048" s="454">
        <v>49053.91</v>
      </c>
    </row>
    <row r="1049" spans="1:4" ht="26.4" x14ac:dyDescent="0.3">
      <c r="A1049" s="460">
        <v>606478</v>
      </c>
      <c r="B1049" s="461" t="s">
        <v>1863</v>
      </c>
      <c r="C1049" s="460" t="s">
        <v>93</v>
      </c>
      <c r="D1049" s="454">
        <v>48776.1</v>
      </c>
    </row>
    <row r="1050" spans="1:4" ht="26.4" x14ac:dyDescent="0.3">
      <c r="A1050" s="460">
        <v>605835</v>
      </c>
      <c r="B1050" s="461" t="s">
        <v>1864</v>
      </c>
      <c r="C1050" s="460" t="s">
        <v>93</v>
      </c>
      <c r="D1050" s="454">
        <v>7072.3</v>
      </c>
    </row>
    <row r="1051" spans="1:4" ht="26.4" x14ac:dyDescent="0.3">
      <c r="A1051" s="460">
        <v>605571</v>
      </c>
      <c r="B1051" s="461" t="s">
        <v>1865</v>
      </c>
      <c r="C1051" s="460" t="s">
        <v>93</v>
      </c>
      <c r="D1051" s="454">
        <v>6257.92</v>
      </c>
    </row>
    <row r="1052" spans="1:4" ht="26.4" x14ac:dyDescent="0.3">
      <c r="A1052" s="460">
        <v>605850</v>
      </c>
      <c r="B1052" s="461" t="s">
        <v>1866</v>
      </c>
      <c r="C1052" s="460" t="s">
        <v>93</v>
      </c>
      <c r="D1052" s="454">
        <v>7557.32</v>
      </c>
    </row>
    <row r="1053" spans="1:4" ht="26.4" x14ac:dyDescent="0.3">
      <c r="A1053" s="460">
        <v>605582</v>
      </c>
      <c r="B1053" s="461" t="s">
        <v>1867</v>
      </c>
      <c r="C1053" s="460" t="s">
        <v>93</v>
      </c>
      <c r="D1053" s="454">
        <v>6742.95</v>
      </c>
    </row>
    <row r="1054" spans="1:4" ht="26.4" x14ac:dyDescent="0.3">
      <c r="A1054" s="460">
        <v>605889</v>
      </c>
      <c r="B1054" s="461" t="s">
        <v>1868</v>
      </c>
      <c r="C1054" s="460" t="s">
        <v>93</v>
      </c>
      <c r="D1054" s="454">
        <v>8291.1299999999992</v>
      </c>
    </row>
    <row r="1055" spans="1:4" ht="26.4" x14ac:dyDescent="0.3">
      <c r="A1055" s="460">
        <v>605593</v>
      </c>
      <c r="B1055" s="461" t="s">
        <v>1869</v>
      </c>
      <c r="C1055" s="460" t="s">
        <v>93</v>
      </c>
      <c r="D1055" s="454">
        <v>7476.75</v>
      </c>
    </row>
    <row r="1056" spans="1:4" ht="26.4" x14ac:dyDescent="0.3">
      <c r="A1056" s="460">
        <v>605739</v>
      </c>
      <c r="B1056" s="461" t="s">
        <v>1870</v>
      </c>
      <c r="C1056" s="460" t="s">
        <v>93</v>
      </c>
      <c r="D1056" s="454">
        <v>6818.97</v>
      </c>
    </row>
    <row r="1057" spans="1:4" ht="26.4" x14ac:dyDescent="0.3">
      <c r="A1057" s="460">
        <v>605504</v>
      </c>
      <c r="B1057" s="461" t="s">
        <v>1871</v>
      </c>
      <c r="C1057" s="460" t="s">
        <v>93</v>
      </c>
      <c r="D1057" s="454">
        <v>5955.35</v>
      </c>
    </row>
    <row r="1058" spans="1:4" ht="26.4" x14ac:dyDescent="0.3">
      <c r="A1058" s="460">
        <v>605781</v>
      </c>
      <c r="B1058" s="461" t="s">
        <v>1872</v>
      </c>
      <c r="C1058" s="460" t="s">
        <v>93</v>
      </c>
      <c r="D1058" s="454">
        <v>7304</v>
      </c>
    </row>
    <row r="1059" spans="1:4" ht="26.4" x14ac:dyDescent="0.3">
      <c r="A1059" s="460">
        <v>605524</v>
      </c>
      <c r="B1059" s="461" t="s">
        <v>1873</v>
      </c>
      <c r="C1059" s="460" t="s">
        <v>93</v>
      </c>
      <c r="D1059" s="454">
        <v>6440.38</v>
      </c>
    </row>
    <row r="1060" spans="1:4" ht="26.4" x14ac:dyDescent="0.3">
      <c r="A1060" s="460">
        <v>605815</v>
      </c>
      <c r="B1060" s="461" t="s">
        <v>1874</v>
      </c>
      <c r="C1060" s="460" t="s">
        <v>93</v>
      </c>
      <c r="D1060" s="454">
        <v>8037.8</v>
      </c>
    </row>
    <row r="1061" spans="1:4" ht="26.4" x14ac:dyDescent="0.3">
      <c r="A1061" s="460">
        <v>605544</v>
      </c>
      <c r="B1061" s="461" t="s">
        <v>1875</v>
      </c>
      <c r="C1061" s="460" t="s">
        <v>93</v>
      </c>
      <c r="D1061" s="454">
        <v>7174.19</v>
      </c>
    </row>
    <row r="1062" spans="1:4" ht="26.4" x14ac:dyDescent="0.3">
      <c r="A1062" s="460">
        <v>605836</v>
      </c>
      <c r="B1062" s="461" t="s">
        <v>1876</v>
      </c>
      <c r="C1062" s="460" t="s">
        <v>93</v>
      </c>
      <c r="D1062" s="454">
        <v>8014.18</v>
      </c>
    </row>
    <row r="1063" spans="1:4" ht="26.4" x14ac:dyDescent="0.3">
      <c r="A1063" s="460">
        <v>605572</v>
      </c>
      <c r="B1063" s="461" t="s">
        <v>1877</v>
      </c>
      <c r="C1063" s="460" t="s">
        <v>93</v>
      </c>
      <c r="D1063" s="454">
        <v>7134.06</v>
      </c>
    </row>
    <row r="1064" spans="1:4" ht="26.4" x14ac:dyDescent="0.3">
      <c r="A1064" s="460">
        <v>605851</v>
      </c>
      <c r="B1064" s="461" t="s">
        <v>1878</v>
      </c>
      <c r="C1064" s="460" t="s">
        <v>93</v>
      </c>
      <c r="D1064" s="454">
        <v>8647.68</v>
      </c>
    </row>
    <row r="1065" spans="1:4" ht="26.4" x14ac:dyDescent="0.3">
      <c r="A1065" s="460">
        <v>605583</v>
      </c>
      <c r="B1065" s="461" t="s">
        <v>1879</v>
      </c>
      <c r="C1065" s="460" t="s">
        <v>93</v>
      </c>
      <c r="D1065" s="454">
        <v>7767.56</v>
      </c>
    </row>
    <row r="1066" spans="1:4" ht="26.4" x14ac:dyDescent="0.3">
      <c r="A1066" s="460">
        <v>605890</v>
      </c>
      <c r="B1066" s="461" t="s">
        <v>1880</v>
      </c>
      <c r="C1066" s="460" t="s">
        <v>93</v>
      </c>
      <c r="D1066" s="454">
        <v>9606.1200000000008</v>
      </c>
    </row>
    <row r="1067" spans="1:4" ht="26.4" x14ac:dyDescent="0.3">
      <c r="A1067" s="460">
        <v>605594</v>
      </c>
      <c r="B1067" s="461" t="s">
        <v>1881</v>
      </c>
      <c r="C1067" s="460" t="s">
        <v>93</v>
      </c>
      <c r="D1067" s="454">
        <v>8726</v>
      </c>
    </row>
    <row r="1068" spans="1:4" ht="26.4" x14ac:dyDescent="0.3">
      <c r="A1068" s="460">
        <v>605740</v>
      </c>
      <c r="B1068" s="461" t="s">
        <v>1882</v>
      </c>
      <c r="C1068" s="460" t="s">
        <v>93</v>
      </c>
      <c r="D1068" s="454">
        <v>7728.65</v>
      </c>
    </row>
    <row r="1069" spans="1:4" ht="26.4" x14ac:dyDescent="0.3">
      <c r="A1069" s="460">
        <v>605505</v>
      </c>
      <c r="B1069" s="461" t="s">
        <v>1883</v>
      </c>
      <c r="C1069" s="460" t="s">
        <v>93</v>
      </c>
      <c r="D1069" s="454">
        <v>6790.53</v>
      </c>
    </row>
    <row r="1070" spans="1:4" ht="26.4" x14ac:dyDescent="0.3">
      <c r="A1070" s="460">
        <v>605782</v>
      </c>
      <c r="B1070" s="461" t="s">
        <v>1884</v>
      </c>
      <c r="C1070" s="460" t="s">
        <v>93</v>
      </c>
      <c r="D1070" s="454">
        <v>8362.16</v>
      </c>
    </row>
    <row r="1071" spans="1:4" ht="26.4" x14ac:dyDescent="0.3">
      <c r="A1071" s="460">
        <v>605525</v>
      </c>
      <c r="B1071" s="461" t="s">
        <v>1885</v>
      </c>
      <c r="C1071" s="460" t="s">
        <v>93</v>
      </c>
      <c r="D1071" s="454">
        <v>7424.03</v>
      </c>
    </row>
    <row r="1072" spans="1:4" ht="26.4" x14ac:dyDescent="0.3">
      <c r="A1072" s="460">
        <v>605816</v>
      </c>
      <c r="B1072" s="461" t="s">
        <v>1886</v>
      </c>
      <c r="C1072" s="460" t="s">
        <v>93</v>
      </c>
      <c r="D1072" s="454">
        <v>9320.6</v>
      </c>
    </row>
    <row r="1073" spans="1:4" ht="26.4" x14ac:dyDescent="0.3">
      <c r="A1073" s="460">
        <v>605545</v>
      </c>
      <c r="B1073" s="461" t="s">
        <v>1887</v>
      </c>
      <c r="C1073" s="460" t="s">
        <v>93</v>
      </c>
      <c r="D1073" s="454">
        <v>8382.48</v>
      </c>
    </row>
    <row r="1074" spans="1:4" ht="26.4" x14ac:dyDescent="0.3">
      <c r="A1074" s="460">
        <v>605837</v>
      </c>
      <c r="B1074" s="461" t="s">
        <v>1888</v>
      </c>
      <c r="C1074" s="460" t="s">
        <v>93</v>
      </c>
      <c r="D1074" s="454">
        <v>9529.02</v>
      </c>
    </row>
    <row r="1075" spans="1:4" ht="26.4" x14ac:dyDescent="0.3">
      <c r="A1075" s="460">
        <v>605573</v>
      </c>
      <c r="B1075" s="461" t="s">
        <v>1889</v>
      </c>
      <c r="C1075" s="460" t="s">
        <v>93</v>
      </c>
      <c r="D1075" s="454">
        <v>8596.75</v>
      </c>
    </row>
    <row r="1076" spans="1:4" ht="26.4" x14ac:dyDescent="0.3">
      <c r="A1076" s="460">
        <v>605852</v>
      </c>
      <c r="B1076" s="461" t="s">
        <v>1890</v>
      </c>
      <c r="C1076" s="460" t="s">
        <v>93</v>
      </c>
      <c r="D1076" s="454">
        <v>10330.799999999999</v>
      </c>
    </row>
    <row r="1077" spans="1:4" ht="26.4" x14ac:dyDescent="0.3">
      <c r="A1077" s="460">
        <v>605584</v>
      </c>
      <c r="B1077" s="461" t="s">
        <v>1891</v>
      </c>
      <c r="C1077" s="460" t="s">
        <v>93</v>
      </c>
      <c r="D1077" s="454">
        <v>9398.5300000000007</v>
      </c>
    </row>
    <row r="1078" spans="1:4" ht="26.4" x14ac:dyDescent="0.3">
      <c r="A1078" s="460">
        <v>605891</v>
      </c>
      <c r="B1078" s="461" t="s">
        <v>1892</v>
      </c>
      <c r="C1078" s="460" t="s">
        <v>93</v>
      </c>
      <c r="D1078" s="454">
        <v>11543.83</v>
      </c>
    </row>
    <row r="1079" spans="1:4" ht="26.4" x14ac:dyDescent="0.3">
      <c r="A1079" s="460">
        <v>605595</v>
      </c>
      <c r="B1079" s="461" t="s">
        <v>1893</v>
      </c>
      <c r="C1079" s="460" t="s">
        <v>93</v>
      </c>
      <c r="D1079" s="454">
        <v>10611.56</v>
      </c>
    </row>
    <row r="1080" spans="1:4" ht="26.4" x14ac:dyDescent="0.3">
      <c r="A1080" s="460">
        <v>605741</v>
      </c>
      <c r="B1080" s="461" t="s">
        <v>1894</v>
      </c>
      <c r="C1080" s="460" t="s">
        <v>93</v>
      </c>
      <c r="D1080" s="454">
        <v>9196.27</v>
      </c>
    </row>
    <row r="1081" spans="1:4" ht="26.4" x14ac:dyDescent="0.3">
      <c r="A1081" s="460">
        <v>605506</v>
      </c>
      <c r="B1081" s="461" t="s">
        <v>1895</v>
      </c>
      <c r="C1081" s="460" t="s">
        <v>93</v>
      </c>
      <c r="D1081" s="454">
        <v>8190.17</v>
      </c>
    </row>
    <row r="1082" spans="1:4" ht="26.4" x14ac:dyDescent="0.3">
      <c r="A1082" s="460">
        <v>605783</v>
      </c>
      <c r="B1082" s="461" t="s">
        <v>1896</v>
      </c>
      <c r="C1082" s="460" t="s">
        <v>93</v>
      </c>
      <c r="D1082" s="454">
        <v>9998.0499999999993</v>
      </c>
    </row>
    <row r="1083" spans="1:4" ht="26.4" x14ac:dyDescent="0.3">
      <c r="A1083" s="460">
        <v>605526</v>
      </c>
      <c r="B1083" s="461" t="s">
        <v>1897</v>
      </c>
      <c r="C1083" s="460" t="s">
        <v>93</v>
      </c>
      <c r="D1083" s="454">
        <v>8991.9599999999991</v>
      </c>
    </row>
    <row r="1084" spans="1:4" ht="26.4" x14ac:dyDescent="0.3">
      <c r="A1084" s="460">
        <v>605817</v>
      </c>
      <c r="B1084" s="461" t="s">
        <v>1898</v>
      </c>
      <c r="C1084" s="460" t="s">
        <v>93</v>
      </c>
      <c r="D1084" s="454">
        <v>11211.07</v>
      </c>
    </row>
    <row r="1085" spans="1:4" ht="26.4" x14ac:dyDescent="0.3">
      <c r="A1085" s="460">
        <v>605546</v>
      </c>
      <c r="B1085" s="461" t="s">
        <v>1899</v>
      </c>
      <c r="C1085" s="460" t="s">
        <v>93</v>
      </c>
      <c r="D1085" s="454">
        <v>10204.98</v>
      </c>
    </row>
    <row r="1086" spans="1:4" ht="26.4" x14ac:dyDescent="0.3">
      <c r="A1086" s="460">
        <v>605838</v>
      </c>
      <c r="B1086" s="461" t="s">
        <v>1900</v>
      </c>
      <c r="C1086" s="460" t="s">
        <v>93</v>
      </c>
      <c r="D1086" s="454">
        <v>10851.45</v>
      </c>
    </row>
    <row r="1087" spans="1:4" ht="26.4" x14ac:dyDescent="0.3">
      <c r="A1087" s="460">
        <v>605574</v>
      </c>
      <c r="B1087" s="461" t="s">
        <v>1901</v>
      </c>
      <c r="C1087" s="460" t="s">
        <v>93</v>
      </c>
      <c r="D1087" s="454">
        <v>9781.82</v>
      </c>
    </row>
    <row r="1088" spans="1:4" ht="26.4" x14ac:dyDescent="0.3">
      <c r="A1088" s="460">
        <v>605853</v>
      </c>
      <c r="B1088" s="461" t="s">
        <v>1902</v>
      </c>
      <c r="C1088" s="460" t="s">
        <v>93</v>
      </c>
      <c r="D1088" s="454">
        <v>11841.31</v>
      </c>
    </row>
    <row r="1089" spans="1:4" ht="26.4" x14ac:dyDescent="0.3">
      <c r="A1089" s="460">
        <v>605585</v>
      </c>
      <c r="B1089" s="461" t="s">
        <v>1903</v>
      </c>
      <c r="C1089" s="460" t="s">
        <v>93</v>
      </c>
      <c r="D1089" s="454">
        <v>10771.67</v>
      </c>
    </row>
    <row r="1090" spans="1:4" ht="26.4" x14ac:dyDescent="0.3">
      <c r="A1090" s="460">
        <v>605892</v>
      </c>
      <c r="B1090" s="461" t="s">
        <v>1904</v>
      </c>
      <c r="C1090" s="460" t="s">
        <v>93</v>
      </c>
      <c r="D1090" s="454">
        <v>13338.87</v>
      </c>
    </row>
    <row r="1091" spans="1:4" ht="26.4" x14ac:dyDescent="0.3">
      <c r="A1091" s="460">
        <v>605596</v>
      </c>
      <c r="B1091" s="461" t="s">
        <v>1905</v>
      </c>
      <c r="C1091" s="460" t="s">
        <v>93</v>
      </c>
      <c r="D1091" s="454">
        <v>12269.24</v>
      </c>
    </row>
    <row r="1092" spans="1:4" ht="26.4" x14ac:dyDescent="0.3">
      <c r="A1092" s="460">
        <v>605742</v>
      </c>
      <c r="B1092" s="461" t="s">
        <v>1906</v>
      </c>
      <c r="C1092" s="460" t="s">
        <v>93</v>
      </c>
      <c r="D1092" s="454">
        <v>10471.469999999999</v>
      </c>
    </row>
    <row r="1093" spans="1:4" ht="26.4" x14ac:dyDescent="0.3">
      <c r="A1093" s="460">
        <v>605507</v>
      </c>
      <c r="B1093" s="461" t="s">
        <v>1907</v>
      </c>
      <c r="C1093" s="460" t="s">
        <v>93</v>
      </c>
      <c r="D1093" s="454">
        <v>9318.52</v>
      </c>
    </row>
    <row r="1094" spans="1:4" ht="26.4" x14ac:dyDescent="0.3">
      <c r="A1094" s="460">
        <v>605784</v>
      </c>
      <c r="B1094" s="461" t="s">
        <v>1908</v>
      </c>
      <c r="C1094" s="460" t="s">
        <v>93</v>
      </c>
      <c r="D1094" s="454">
        <v>11461.32</v>
      </c>
    </row>
    <row r="1095" spans="1:4" ht="26.4" x14ac:dyDescent="0.3">
      <c r="A1095" s="460">
        <v>605527</v>
      </c>
      <c r="B1095" s="461" t="s">
        <v>1909</v>
      </c>
      <c r="C1095" s="460" t="s">
        <v>93</v>
      </c>
      <c r="D1095" s="454">
        <v>10308.379999999999</v>
      </c>
    </row>
    <row r="1096" spans="1:4" ht="26.4" x14ac:dyDescent="0.3">
      <c r="A1096" s="460">
        <v>605818</v>
      </c>
      <c r="B1096" s="461" t="s">
        <v>1910</v>
      </c>
      <c r="C1096" s="460" t="s">
        <v>93</v>
      </c>
      <c r="D1096" s="454">
        <v>12958.88</v>
      </c>
    </row>
    <row r="1097" spans="1:4" ht="26.4" x14ac:dyDescent="0.3">
      <c r="A1097" s="460">
        <v>605547</v>
      </c>
      <c r="B1097" s="461" t="s">
        <v>1911</v>
      </c>
      <c r="C1097" s="460" t="s">
        <v>93</v>
      </c>
      <c r="D1097" s="454">
        <v>11805.94</v>
      </c>
    </row>
    <row r="1098" spans="1:4" ht="26.4" x14ac:dyDescent="0.3">
      <c r="A1098" s="460">
        <v>605839</v>
      </c>
      <c r="B1098" s="461" t="s">
        <v>1912</v>
      </c>
      <c r="C1098" s="460" t="s">
        <v>93</v>
      </c>
      <c r="D1098" s="454">
        <v>12215</v>
      </c>
    </row>
    <row r="1099" spans="1:4" ht="26.4" x14ac:dyDescent="0.3">
      <c r="A1099" s="460">
        <v>605575</v>
      </c>
      <c r="B1099" s="461" t="s">
        <v>1913</v>
      </c>
      <c r="C1099" s="460" t="s">
        <v>93</v>
      </c>
      <c r="D1099" s="454">
        <v>11038.98</v>
      </c>
    </row>
    <row r="1100" spans="1:4" ht="26.4" x14ac:dyDescent="0.3">
      <c r="A1100" s="460">
        <v>605854</v>
      </c>
      <c r="B1100" s="461" t="s">
        <v>1914</v>
      </c>
      <c r="C1100" s="460" t="s">
        <v>93</v>
      </c>
      <c r="D1100" s="454">
        <v>13412.72</v>
      </c>
    </row>
    <row r="1101" spans="1:4" ht="26.4" x14ac:dyDescent="0.3">
      <c r="A1101" s="460">
        <v>605586</v>
      </c>
      <c r="B1101" s="461" t="s">
        <v>1915</v>
      </c>
      <c r="C1101" s="460" t="s">
        <v>93</v>
      </c>
      <c r="D1101" s="454">
        <v>12236.7</v>
      </c>
    </row>
    <row r="1102" spans="1:4" ht="26.4" x14ac:dyDescent="0.3">
      <c r="A1102" s="460">
        <v>605893</v>
      </c>
      <c r="B1102" s="461" t="s">
        <v>1916</v>
      </c>
      <c r="C1102" s="460" t="s">
        <v>93</v>
      </c>
      <c r="D1102" s="454">
        <v>15224.77</v>
      </c>
    </row>
    <row r="1103" spans="1:4" ht="26.4" x14ac:dyDescent="0.3">
      <c r="A1103" s="460">
        <v>605597</v>
      </c>
      <c r="B1103" s="461" t="s">
        <v>1917</v>
      </c>
      <c r="C1103" s="460" t="s">
        <v>93</v>
      </c>
      <c r="D1103" s="454">
        <v>14048.75</v>
      </c>
    </row>
    <row r="1104" spans="1:4" ht="26.4" x14ac:dyDescent="0.3">
      <c r="A1104" s="460">
        <v>605743</v>
      </c>
      <c r="B1104" s="461" t="s">
        <v>1918</v>
      </c>
      <c r="C1104" s="460" t="s">
        <v>93</v>
      </c>
      <c r="D1104" s="454">
        <v>11796.37</v>
      </c>
    </row>
    <row r="1105" spans="1:4" ht="26.4" x14ac:dyDescent="0.3">
      <c r="A1105" s="460">
        <v>605508</v>
      </c>
      <c r="B1105" s="461" t="s">
        <v>1919</v>
      </c>
      <c r="C1105" s="460" t="s">
        <v>93</v>
      </c>
      <c r="D1105" s="454">
        <v>10528.41</v>
      </c>
    </row>
    <row r="1106" spans="1:4" ht="26.4" x14ac:dyDescent="0.3">
      <c r="A1106" s="460">
        <v>605785</v>
      </c>
      <c r="B1106" s="461" t="s">
        <v>1920</v>
      </c>
      <c r="C1106" s="460" t="s">
        <v>93</v>
      </c>
      <c r="D1106" s="454">
        <v>12994.1</v>
      </c>
    </row>
    <row r="1107" spans="1:4" ht="26.4" x14ac:dyDescent="0.3">
      <c r="A1107" s="460">
        <v>605528</v>
      </c>
      <c r="B1107" s="461" t="s">
        <v>1921</v>
      </c>
      <c r="C1107" s="460" t="s">
        <v>93</v>
      </c>
      <c r="D1107" s="454">
        <v>11726.13</v>
      </c>
    </row>
    <row r="1108" spans="1:4" ht="26.4" x14ac:dyDescent="0.3">
      <c r="A1108" s="460">
        <v>605819</v>
      </c>
      <c r="B1108" s="461" t="s">
        <v>1922</v>
      </c>
      <c r="C1108" s="460" t="s">
        <v>93</v>
      </c>
      <c r="D1108" s="454">
        <v>14806.15</v>
      </c>
    </row>
    <row r="1109" spans="1:4" ht="26.4" x14ac:dyDescent="0.3">
      <c r="A1109" s="460">
        <v>605548</v>
      </c>
      <c r="B1109" s="461" t="s">
        <v>1923</v>
      </c>
      <c r="C1109" s="460" t="s">
        <v>93</v>
      </c>
      <c r="D1109" s="454">
        <v>13538.19</v>
      </c>
    </row>
    <row r="1110" spans="1:4" ht="26.4" x14ac:dyDescent="0.3">
      <c r="A1110" s="460">
        <v>605840</v>
      </c>
      <c r="B1110" s="461" t="s">
        <v>1924</v>
      </c>
      <c r="C1110" s="460" t="s">
        <v>93</v>
      </c>
      <c r="D1110" s="454">
        <v>15845.91</v>
      </c>
    </row>
    <row r="1111" spans="1:4" ht="26.4" x14ac:dyDescent="0.3">
      <c r="A1111" s="460">
        <v>605576</v>
      </c>
      <c r="B1111" s="461" t="s">
        <v>1925</v>
      </c>
      <c r="C1111" s="460" t="s">
        <v>93</v>
      </c>
      <c r="D1111" s="454">
        <v>12450.27</v>
      </c>
    </row>
    <row r="1112" spans="1:4" ht="26.4" x14ac:dyDescent="0.3">
      <c r="A1112" s="460">
        <v>605855</v>
      </c>
      <c r="B1112" s="461" t="s">
        <v>1926</v>
      </c>
      <c r="C1112" s="460" t="s">
        <v>93</v>
      </c>
      <c r="D1112" s="454">
        <v>17271.3</v>
      </c>
    </row>
    <row r="1113" spans="1:4" ht="26.4" x14ac:dyDescent="0.3">
      <c r="A1113" s="460">
        <v>605587</v>
      </c>
      <c r="B1113" s="461" t="s">
        <v>1927</v>
      </c>
      <c r="C1113" s="460" t="s">
        <v>93</v>
      </c>
      <c r="D1113" s="454">
        <v>13875.65</v>
      </c>
    </row>
    <row r="1114" spans="1:4" ht="26.4" x14ac:dyDescent="0.3">
      <c r="A1114" s="460">
        <v>605898</v>
      </c>
      <c r="B1114" s="461" t="s">
        <v>1928</v>
      </c>
      <c r="C1114" s="460" t="s">
        <v>93</v>
      </c>
      <c r="D1114" s="454">
        <v>19427.79</v>
      </c>
    </row>
    <row r="1115" spans="1:4" ht="26.4" x14ac:dyDescent="0.3">
      <c r="A1115" s="460">
        <v>605598</v>
      </c>
      <c r="B1115" s="461" t="s">
        <v>1929</v>
      </c>
      <c r="C1115" s="460" t="s">
        <v>93</v>
      </c>
      <c r="D1115" s="454">
        <v>16032.15</v>
      </c>
    </row>
    <row r="1116" spans="1:4" ht="26.4" x14ac:dyDescent="0.3">
      <c r="A1116" s="460">
        <v>605744</v>
      </c>
      <c r="B1116" s="461" t="s">
        <v>1930</v>
      </c>
      <c r="C1116" s="460" t="s">
        <v>93</v>
      </c>
      <c r="D1116" s="454">
        <v>14963.79</v>
      </c>
    </row>
    <row r="1117" spans="1:4" ht="26.4" x14ac:dyDescent="0.3">
      <c r="A1117" s="460">
        <v>605509</v>
      </c>
      <c r="B1117" s="461" t="s">
        <v>1931</v>
      </c>
      <c r="C1117" s="460" t="s">
        <v>93</v>
      </c>
      <c r="D1117" s="454">
        <v>11886.11</v>
      </c>
    </row>
    <row r="1118" spans="1:4" ht="26.4" x14ac:dyDescent="0.3">
      <c r="A1118" s="460">
        <v>605787</v>
      </c>
      <c r="B1118" s="461" t="s">
        <v>1932</v>
      </c>
      <c r="C1118" s="460" t="s">
        <v>93</v>
      </c>
      <c r="D1118" s="454">
        <v>16389.169999999998</v>
      </c>
    </row>
    <row r="1119" spans="1:4" ht="26.4" x14ac:dyDescent="0.3">
      <c r="A1119" s="460">
        <v>605529</v>
      </c>
      <c r="B1119" s="461" t="s">
        <v>1933</v>
      </c>
      <c r="C1119" s="460" t="s">
        <v>93</v>
      </c>
      <c r="D1119" s="454">
        <v>13311.5</v>
      </c>
    </row>
    <row r="1120" spans="1:4" ht="26.4" x14ac:dyDescent="0.3">
      <c r="A1120" s="460">
        <v>605820</v>
      </c>
      <c r="B1120" s="461" t="s">
        <v>1934</v>
      </c>
      <c r="C1120" s="460" t="s">
        <v>93</v>
      </c>
      <c r="D1120" s="454">
        <v>18545.66</v>
      </c>
    </row>
    <row r="1121" spans="1:4" ht="26.4" x14ac:dyDescent="0.3">
      <c r="A1121" s="460">
        <v>605549</v>
      </c>
      <c r="B1121" s="461" t="s">
        <v>1935</v>
      </c>
      <c r="C1121" s="460" t="s">
        <v>93</v>
      </c>
      <c r="D1121" s="454">
        <v>15467.99</v>
      </c>
    </row>
    <row r="1122" spans="1:4" ht="26.4" x14ac:dyDescent="0.3">
      <c r="A1122" s="460">
        <v>605841</v>
      </c>
      <c r="B1122" s="461" t="s">
        <v>1936</v>
      </c>
      <c r="C1122" s="460" t="s">
        <v>93</v>
      </c>
      <c r="D1122" s="454">
        <v>17322.71</v>
      </c>
    </row>
    <row r="1123" spans="1:4" ht="26.4" x14ac:dyDescent="0.3">
      <c r="A1123" s="460">
        <v>605577</v>
      </c>
      <c r="B1123" s="461" t="s">
        <v>1937</v>
      </c>
      <c r="C1123" s="460" t="s">
        <v>93</v>
      </c>
      <c r="D1123" s="454">
        <v>13611.56</v>
      </c>
    </row>
    <row r="1124" spans="1:4" ht="26.4" x14ac:dyDescent="0.3">
      <c r="A1124" s="460">
        <v>605856</v>
      </c>
      <c r="B1124" s="461" t="s">
        <v>1938</v>
      </c>
      <c r="C1124" s="460" t="s">
        <v>93</v>
      </c>
      <c r="D1124" s="454">
        <v>18995.560000000001</v>
      </c>
    </row>
    <row r="1125" spans="1:4" ht="26.4" x14ac:dyDescent="0.3">
      <c r="A1125" s="460">
        <v>605588</v>
      </c>
      <c r="B1125" s="461" t="s">
        <v>1939</v>
      </c>
      <c r="C1125" s="460" t="s">
        <v>93</v>
      </c>
      <c r="D1125" s="454">
        <v>15284.41</v>
      </c>
    </row>
    <row r="1126" spans="1:4" ht="26.4" x14ac:dyDescent="0.3">
      <c r="A1126" s="460">
        <v>605899</v>
      </c>
      <c r="B1126" s="461" t="s">
        <v>1940</v>
      </c>
      <c r="C1126" s="460" t="s">
        <v>93</v>
      </c>
      <c r="D1126" s="454">
        <v>21526.44</v>
      </c>
    </row>
    <row r="1127" spans="1:4" ht="26.4" x14ac:dyDescent="0.3">
      <c r="A1127" s="460">
        <v>605599</v>
      </c>
      <c r="B1127" s="461" t="s">
        <v>1941</v>
      </c>
      <c r="C1127" s="460" t="s">
        <v>93</v>
      </c>
      <c r="D1127" s="454">
        <v>17815.29</v>
      </c>
    </row>
    <row r="1128" spans="1:4" ht="26.4" x14ac:dyDescent="0.3">
      <c r="A1128" s="460">
        <v>605745</v>
      </c>
      <c r="B1128" s="461" t="s">
        <v>1942</v>
      </c>
      <c r="C1128" s="460" t="s">
        <v>93</v>
      </c>
      <c r="D1128" s="454">
        <v>16367.89</v>
      </c>
    </row>
    <row r="1129" spans="1:4" ht="26.4" x14ac:dyDescent="0.3">
      <c r="A1129" s="460">
        <v>605510</v>
      </c>
      <c r="B1129" s="461" t="s">
        <v>1943</v>
      </c>
      <c r="C1129" s="460" t="s">
        <v>93</v>
      </c>
      <c r="D1129" s="454">
        <v>13003.29</v>
      </c>
    </row>
    <row r="1130" spans="1:4" ht="26.4" x14ac:dyDescent="0.3">
      <c r="A1130" s="460">
        <v>605788</v>
      </c>
      <c r="B1130" s="461" t="s">
        <v>1944</v>
      </c>
      <c r="C1130" s="460" t="s">
        <v>93</v>
      </c>
      <c r="D1130" s="454">
        <v>18040.740000000002</v>
      </c>
    </row>
    <row r="1131" spans="1:4" ht="26.4" x14ac:dyDescent="0.3">
      <c r="A1131" s="460">
        <v>605530</v>
      </c>
      <c r="B1131" s="461" t="s">
        <v>1945</v>
      </c>
      <c r="C1131" s="460" t="s">
        <v>93</v>
      </c>
      <c r="D1131" s="454">
        <v>14676.14</v>
      </c>
    </row>
    <row r="1132" spans="1:4" ht="26.4" x14ac:dyDescent="0.3">
      <c r="A1132" s="460">
        <v>605821</v>
      </c>
      <c r="B1132" s="461" t="s">
        <v>1946</v>
      </c>
      <c r="C1132" s="460" t="s">
        <v>93</v>
      </c>
      <c r="D1132" s="454">
        <v>20571.63</v>
      </c>
    </row>
    <row r="1133" spans="1:4" ht="26.4" x14ac:dyDescent="0.3">
      <c r="A1133" s="460">
        <v>605550</v>
      </c>
      <c r="B1133" s="461" t="s">
        <v>1947</v>
      </c>
      <c r="C1133" s="460" t="s">
        <v>93</v>
      </c>
      <c r="D1133" s="454">
        <v>17207.02</v>
      </c>
    </row>
    <row r="1134" spans="1:4" ht="26.4" x14ac:dyDescent="0.3">
      <c r="A1134" s="460">
        <v>605842</v>
      </c>
      <c r="B1134" s="461" t="s">
        <v>1948</v>
      </c>
      <c r="C1134" s="460" t="s">
        <v>93</v>
      </c>
      <c r="D1134" s="454">
        <v>19133.68</v>
      </c>
    </row>
    <row r="1135" spans="1:4" ht="26.4" x14ac:dyDescent="0.3">
      <c r="A1135" s="460">
        <v>605578</v>
      </c>
      <c r="B1135" s="461" t="s">
        <v>1949</v>
      </c>
      <c r="C1135" s="460" t="s">
        <v>93</v>
      </c>
      <c r="D1135" s="454">
        <v>15071</v>
      </c>
    </row>
    <row r="1136" spans="1:4" ht="26.4" x14ac:dyDescent="0.3">
      <c r="A1136" s="460">
        <v>605857</v>
      </c>
      <c r="B1136" s="461" t="s">
        <v>1950</v>
      </c>
      <c r="C1136" s="460" t="s">
        <v>93</v>
      </c>
      <c r="D1136" s="454">
        <v>21073.79</v>
      </c>
    </row>
    <row r="1137" spans="1:4" ht="26.4" x14ac:dyDescent="0.3">
      <c r="A1137" s="460">
        <v>605589</v>
      </c>
      <c r="B1137" s="461" t="s">
        <v>1951</v>
      </c>
      <c r="C1137" s="460" t="s">
        <v>93</v>
      </c>
      <c r="D1137" s="454">
        <v>17011.11</v>
      </c>
    </row>
    <row r="1138" spans="1:4" ht="26.4" x14ac:dyDescent="0.3">
      <c r="A1138" s="460">
        <v>605900</v>
      </c>
      <c r="B1138" s="461" t="s">
        <v>1952</v>
      </c>
      <c r="C1138" s="460" t="s">
        <v>93</v>
      </c>
      <c r="D1138" s="454">
        <v>24009.02</v>
      </c>
    </row>
    <row r="1139" spans="1:4" ht="26.4" x14ac:dyDescent="0.3">
      <c r="A1139" s="460">
        <v>605600</v>
      </c>
      <c r="B1139" s="461" t="s">
        <v>1953</v>
      </c>
      <c r="C1139" s="460" t="s">
        <v>93</v>
      </c>
      <c r="D1139" s="454">
        <v>19946.34</v>
      </c>
    </row>
    <row r="1140" spans="1:4" ht="26.4" x14ac:dyDescent="0.3">
      <c r="A1140" s="460">
        <v>605746</v>
      </c>
      <c r="B1140" s="461" t="s">
        <v>1954</v>
      </c>
      <c r="C1140" s="460" t="s">
        <v>93</v>
      </c>
      <c r="D1140" s="454">
        <v>18092.97</v>
      </c>
    </row>
    <row r="1141" spans="1:4" ht="26.4" x14ac:dyDescent="0.3">
      <c r="A1141" s="460">
        <v>605511</v>
      </c>
      <c r="B1141" s="461" t="s">
        <v>1955</v>
      </c>
      <c r="C1141" s="460" t="s">
        <v>93</v>
      </c>
      <c r="D1141" s="454">
        <v>14409.15</v>
      </c>
    </row>
    <row r="1142" spans="1:4" ht="26.4" x14ac:dyDescent="0.3">
      <c r="A1142" s="460">
        <v>605789</v>
      </c>
      <c r="B1142" s="461" t="s">
        <v>1956</v>
      </c>
      <c r="C1142" s="460" t="s">
        <v>93</v>
      </c>
      <c r="D1142" s="454">
        <v>20033.080000000002</v>
      </c>
    </row>
    <row r="1143" spans="1:4" ht="26.4" x14ac:dyDescent="0.3">
      <c r="A1143" s="460">
        <v>605531</v>
      </c>
      <c r="B1143" s="461" t="s">
        <v>1957</v>
      </c>
      <c r="C1143" s="460" t="s">
        <v>93</v>
      </c>
      <c r="D1143" s="454">
        <v>16349.26</v>
      </c>
    </row>
    <row r="1144" spans="1:4" ht="26.4" x14ac:dyDescent="0.3">
      <c r="A1144" s="460">
        <v>605822</v>
      </c>
      <c r="B1144" s="461" t="s">
        <v>1958</v>
      </c>
      <c r="C1144" s="460" t="s">
        <v>93</v>
      </c>
      <c r="D1144" s="454">
        <v>22968.31</v>
      </c>
    </row>
    <row r="1145" spans="1:4" ht="26.4" x14ac:dyDescent="0.3">
      <c r="A1145" s="460">
        <v>605551</v>
      </c>
      <c r="B1145" s="461" t="s">
        <v>1959</v>
      </c>
      <c r="C1145" s="460" t="s">
        <v>93</v>
      </c>
      <c r="D1145" s="454">
        <v>19284.490000000002</v>
      </c>
    </row>
    <row r="1146" spans="1:4" ht="26.4" x14ac:dyDescent="0.3">
      <c r="A1146" s="460">
        <v>605843</v>
      </c>
      <c r="B1146" s="461" t="s">
        <v>1960</v>
      </c>
      <c r="C1146" s="460" t="s">
        <v>93</v>
      </c>
      <c r="D1146" s="454">
        <v>20595.650000000001</v>
      </c>
    </row>
    <row r="1147" spans="1:4" ht="26.4" x14ac:dyDescent="0.3">
      <c r="A1147" s="460">
        <v>605579</v>
      </c>
      <c r="B1147" s="461" t="s">
        <v>1961</v>
      </c>
      <c r="C1147" s="460" t="s">
        <v>93</v>
      </c>
      <c r="D1147" s="454">
        <v>16264.86</v>
      </c>
    </row>
    <row r="1148" spans="1:4" ht="26.4" x14ac:dyDescent="0.3">
      <c r="A1148" s="460">
        <v>605858</v>
      </c>
      <c r="B1148" s="461" t="s">
        <v>1962</v>
      </c>
      <c r="C1148" s="460" t="s">
        <v>93</v>
      </c>
      <c r="D1148" s="454">
        <v>22822.82</v>
      </c>
    </row>
    <row r="1149" spans="1:4" ht="26.4" x14ac:dyDescent="0.3">
      <c r="A1149" s="460">
        <v>605590</v>
      </c>
      <c r="B1149" s="461" t="s">
        <v>1963</v>
      </c>
      <c r="C1149" s="460" t="s">
        <v>93</v>
      </c>
      <c r="D1149" s="454">
        <v>18492.02</v>
      </c>
    </row>
    <row r="1150" spans="1:4" ht="26.4" x14ac:dyDescent="0.3">
      <c r="A1150" s="460">
        <v>605901</v>
      </c>
      <c r="B1150" s="461" t="s">
        <v>1964</v>
      </c>
      <c r="C1150" s="460" t="s">
        <v>93</v>
      </c>
      <c r="D1150" s="454">
        <v>26192.34</v>
      </c>
    </row>
    <row r="1151" spans="1:4" ht="26.4" x14ac:dyDescent="0.3">
      <c r="A1151" s="460">
        <v>605601</v>
      </c>
      <c r="B1151" s="461" t="s">
        <v>1965</v>
      </c>
      <c r="C1151" s="460" t="s">
        <v>93</v>
      </c>
      <c r="D1151" s="454">
        <v>21861.54</v>
      </c>
    </row>
    <row r="1152" spans="1:4" ht="26.4" x14ac:dyDescent="0.3">
      <c r="A1152" s="460">
        <v>605747</v>
      </c>
      <c r="B1152" s="461" t="s">
        <v>1966</v>
      </c>
      <c r="C1152" s="460" t="s">
        <v>93</v>
      </c>
      <c r="D1152" s="454">
        <v>19482.25</v>
      </c>
    </row>
    <row r="1153" spans="1:4" ht="26.4" x14ac:dyDescent="0.3">
      <c r="A1153" s="460">
        <v>605512</v>
      </c>
      <c r="B1153" s="461" t="s">
        <v>1967</v>
      </c>
      <c r="C1153" s="460" t="s">
        <v>93</v>
      </c>
      <c r="D1153" s="454">
        <v>15555.73</v>
      </c>
    </row>
    <row r="1154" spans="1:4" ht="26.4" x14ac:dyDescent="0.3">
      <c r="A1154" s="460">
        <v>605790</v>
      </c>
      <c r="B1154" s="461" t="s">
        <v>1968</v>
      </c>
      <c r="C1154" s="460" t="s">
        <v>93</v>
      </c>
      <c r="D1154" s="454">
        <v>21709.42</v>
      </c>
    </row>
    <row r="1155" spans="1:4" ht="26.4" x14ac:dyDescent="0.3">
      <c r="A1155" s="460">
        <v>605532</v>
      </c>
      <c r="B1155" s="461" t="s">
        <v>1969</v>
      </c>
      <c r="C1155" s="460" t="s">
        <v>93</v>
      </c>
      <c r="D1155" s="454">
        <v>17782.89</v>
      </c>
    </row>
    <row r="1156" spans="1:4" ht="26.4" x14ac:dyDescent="0.3">
      <c r="A1156" s="460">
        <v>605823</v>
      </c>
      <c r="B1156" s="461" t="s">
        <v>1970</v>
      </c>
      <c r="C1156" s="460" t="s">
        <v>93</v>
      </c>
      <c r="D1156" s="454">
        <v>25078.94</v>
      </c>
    </row>
    <row r="1157" spans="1:4" ht="26.4" x14ac:dyDescent="0.3">
      <c r="A1157" s="460">
        <v>605552</v>
      </c>
      <c r="B1157" s="461" t="s">
        <v>1971</v>
      </c>
      <c r="C1157" s="460" t="s">
        <v>93</v>
      </c>
      <c r="D1157" s="454">
        <v>21152.41</v>
      </c>
    </row>
    <row r="1158" spans="1:4" ht="26.4" x14ac:dyDescent="0.3">
      <c r="A1158" s="460">
        <v>605844</v>
      </c>
      <c r="B1158" s="461" t="s">
        <v>1972</v>
      </c>
      <c r="C1158" s="460" t="s">
        <v>93</v>
      </c>
      <c r="D1158" s="454">
        <v>22470.880000000001</v>
      </c>
    </row>
    <row r="1159" spans="1:4" ht="26.4" x14ac:dyDescent="0.3">
      <c r="A1159" s="460">
        <v>605580</v>
      </c>
      <c r="B1159" s="461" t="s">
        <v>1973</v>
      </c>
      <c r="C1159" s="460" t="s">
        <v>93</v>
      </c>
      <c r="D1159" s="454">
        <v>17836.37</v>
      </c>
    </row>
    <row r="1160" spans="1:4" ht="26.4" x14ac:dyDescent="0.3">
      <c r="A1160" s="460">
        <v>605887</v>
      </c>
      <c r="B1160" s="461" t="s">
        <v>1974</v>
      </c>
      <c r="C1160" s="460" t="s">
        <v>93</v>
      </c>
      <c r="D1160" s="454">
        <v>25004.91</v>
      </c>
    </row>
    <row r="1161" spans="1:4" ht="26.4" x14ac:dyDescent="0.3">
      <c r="A1161" s="460">
        <v>605591</v>
      </c>
      <c r="B1161" s="461" t="s">
        <v>1975</v>
      </c>
      <c r="C1161" s="460" t="s">
        <v>93</v>
      </c>
      <c r="D1161" s="454">
        <v>20370.400000000001</v>
      </c>
    </row>
    <row r="1162" spans="1:4" ht="26.4" x14ac:dyDescent="0.3">
      <c r="A1162" s="460">
        <v>605902</v>
      </c>
      <c r="B1162" s="461" t="s">
        <v>1976</v>
      </c>
      <c r="C1162" s="460" t="s">
        <v>93</v>
      </c>
      <c r="D1162" s="454">
        <v>28838.67</v>
      </c>
    </row>
    <row r="1163" spans="1:4" ht="26.4" x14ac:dyDescent="0.3">
      <c r="A1163" s="460">
        <v>605602</v>
      </c>
      <c r="B1163" s="461" t="s">
        <v>1977</v>
      </c>
      <c r="C1163" s="460" t="s">
        <v>93</v>
      </c>
      <c r="D1163" s="454">
        <v>24204.16</v>
      </c>
    </row>
    <row r="1164" spans="1:4" ht="26.4" x14ac:dyDescent="0.3">
      <c r="A1164" s="460">
        <v>605748</v>
      </c>
      <c r="B1164" s="461" t="s">
        <v>1978</v>
      </c>
      <c r="C1164" s="460" t="s">
        <v>93</v>
      </c>
      <c r="D1164" s="454">
        <v>21271.59</v>
      </c>
    </row>
    <row r="1165" spans="1:4" ht="26.4" x14ac:dyDescent="0.3">
      <c r="A1165" s="460">
        <v>605513</v>
      </c>
      <c r="B1165" s="461" t="s">
        <v>1979</v>
      </c>
      <c r="C1165" s="460" t="s">
        <v>93</v>
      </c>
      <c r="D1165" s="454">
        <v>17070.509999999998</v>
      </c>
    </row>
    <row r="1166" spans="1:4" ht="26.4" x14ac:dyDescent="0.3">
      <c r="A1166" s="460">
        <v>605804</v>
      </c>
      <c r="B1166" s="461" t="s">
        <v>1980</v>
      </c>
      <c r="C1166" s="460" t="s">
        <v>93</v>
      </c>
      <c r="D1166" s="454">
        <v>23805.61</v>
      </c>
    </row>
    <row r="1167" spans="1:4" ht="26.4" x14ac:dyDescent="0.3">
      <c r="A1167" s="460">
        <v>605533</v>
      </c>
      <c r="B1167" s="461" t="s">
        <v>1981</v>
      </c>
      <c r="C1167" s="460" t="s">
        <v>93</v>
      </c>
      <c r="D1167" s="454">
        <v>19604.54</v>
      </c>
    </row>
    <row r="1168" spans="1:4" ht="26.4" x14ac:dyDescent="0.3">
      <c r="A1168" s="460">
        <v>605824</v>
      </c>
      <c r="B1168" s="461" t="s">
        <v>1982</v>
      </c>
      <c r="C1168" s="460" t="s">
        <v>93</v>
      </c>
      <c r="D1168" s="454">
        <v>27639.38</v>
      </c>
    </row>
    <row r="1169" spans="1:4" ht="26.4" x14ac:dyDescent="0.3">
      <c r="A1169" s="460">
        <v>605553</v>
      </c>
      <c r="B1169" s="461" t="s">
        <v>1983</v>
      </c>
      <c r="C1169" s="460" t="s">
        <v>93</v>
      </c>
      <c r="D1169" s="454">
        <v>23438.3</v>
      </c>
    </row>
    <row r="1170" spans="1:4" ht="26.4" x14ac:dyDescent="0.3">
      <c r="A1170" s="460">
        <v>605845</v>
      </c>
      <c r="B1170" s="461" t="s">
        <v>1984</v>
      </c>
      <c r="C1170" s="460" t="s">
        <v>93</v>
      </c>
      <c r="D1170" s="454">
        <v>24347.97</v>
      </c>
    </row>
    <row r="1171" spans="1:4" ht="26.4" x14ac:dyDescent="0.3">
      <c r="A1171" s="460">
        <v>605581</v>
      </c>
      <c r="B1171" s="461" t="s">
        <v>1985</v>
      </c>
      <c r="C1171" s="460" t="s">
        <v>93</v>
      </c>
      <c r="D1171" s="454">
        <v>21338.61</v>
      </c>
    </row>
    <row r="1172" spans="1:4" ht="26.4" x14ac:dyDescent="0.3">
      <c r="A1172" s="460">
        <v>605888</v>
      </c>
      <c r="B1172" s="461" t="s">
        <v>1986</v>
      </c>
      <c r="C1172" s="460" t="s">
        <v>93</v>
      </c>
      <c r="D1172" s="454">
        <v>27208.639999999999</v>
      </c>
    </row>
    <row r="1173" spans="1:4" ht="26.4" x14ac:dyDescent="0.3">
      <c r="A1173" s="460">
        <v>605592</v>
      </c>
      <c r="B1173" s="461" t="s">
        <v>1987</v>
      </c>
      <c r="C1173" s="460" t="s">
        <v>93</v>
      </c>
      <c r="D1173" s="454">
        <v>24199.29</v>
      </c>
    </row>
    <row r="1174" spans="1:4" ht="26.4" x14ac:dyDescent="0.3">
      <c r="A1174" s="460">
        <v>605903</v>
      </c>
      <c r="B1174" s="461" t="s">
        <v>1988</v>
      </c>
      <c r="C1174" s="460" t="s">
        <v>93</v>
      </c>
      <c r="D1174" s="454">
        <v>31536.6</v>
      </c>
    </row>
    <row r="1175" spans="1:4" ht="26.4" x14ac:dyDescent="0.3">
      <c r="A1175" s="460">
        <v>605603</v>
      </c>
      <c r="B1175" s="461" t="s">
        <v>1989</v>
      </c>
      <c r="C1175" s="460" t="s">
        <v>93</v>
      </c>
      <c r="D1175" s="454">
        <v>28527.25</v>
      </c>
    </row>
    <row r="1176" spans="1:4" ht="26.4" x14ac:dyDescent="0.3">
      <c r="A1176" s="460">
        <v>605771</v>
      </c>
      <c r="B1176" s="461" t="s">
        <v>1990</v>
      </c>
      <c r="C1176" s="460" t="s">
        <v>93</v>
      </c>
      <c r="D1176" s="454">
        <v>23075.98</v>
      </c>
    </row>
    <row r="1177" spans="1:4" ht="26.4" x14ac:dyDescent="0.3">
      <c r="A1177" s="460">
        <v>605514</v>
      </c>
      <c r="B1177" s="461" t="s">
        <v>1991</v>
      </c>
      <c r="C1177" s="460" t="s">
        <v>93</v>
      </c>
      <c r="D1177" s="454">
        <v>20670.96</v>
      </c>
    </row>
    <row r="1178" spans="1:4" ht="26.4" x14ac:dyDescent="0.3">
      <c r="A1178" s="460">
        <v>605805</v>
      </c>
      <c r="B1178" s="461" t="s">
        <v>1992</v>
      </c>
      <c r="C1178" s="460" t="s">
        <v>93</v>
      </c>
      <c r="D1178" s="454">
        <v>25936.65</v>
      </c>
    </row>
    <row r="1179" spans="1:4" ht="26.4" x14ac:dyDescent="0.3">
      <c r="A1179" s="460">
        <v>605534</v>
      </c>
      <c r="B1179" s="461" t="s">
        <v>1993</v>
      </c>
      <c r="C1179" s="460" t="s">
        <v>93</v>
      </c>
      <c r="D1179" s="454">
        <v>23531.63</v>
      </c>
    </row>
    <row r="1180" spans="1:4" ht="26.4" x14ac:dyDescent="0.3">
      <c r="A1180" s="460">
        <v>605825</v>
      </c>
      <c r="B1180" s="461" t="s">
        <v>1994</v>
      </c>
      <c r="C1180" s="460" t="s">
        <v>93</v>
      </c>
      <c r="D1180" s="454">
        <v>30264.61</v>
      </c>
    </row>
    <row r="1181" spans="1:4" ht="26.4" x14ac:dyDescent="0.3">
      <c r="A1181" s="460">
        <v>605554</v>
      </c>
      <c r="B1181" s="461" t="s">
        <v>1995</v>
      </c>
      <c r="C1181" s="460" t="s">
        <v>93</v>
      </c>
      <c r="D1181" s="454">
        <v>27859.59</v>
      </c>
    </row>
    <row r="1182" spans="1:4" ht="26.4" x14ac:dyDescent="0.3">
      <c r="A1182" s="460">
        <v>605772</v>
      </c>
      <c r="B1182" s="461" t="s">
        <v>1996</v>
      </c>
      <c r="C1182" s="460" t="s">
        <v>93</v>
      </c>
      <c r="D1182" s="454">
        <v>26975.75</v>
      </c>
    </row>
    <row r="1183" spans="1:4" ht="26.4" x14ac:dyDescent="0.3">
      <c r="A1183" s="460">
        <v>605515</v>
      </c>
      <c r="B1183" s="461" t="s">
        <v>1997</v>
      </c>
      <c r="C1183" s="460" t="s">
        <v>93</v>
      </c>
      <c r="D1183" s="454">
        <v>22467.62</v>
      </c>
    </row>
    <row r="1184" spans="1:4" ht="26.4" x14ac:dyDescent="0.3">
      <c r="A1184" s="460">
        <v>605806</v>
      </c>
      <c r="B1184" s="461" t="s">
        <v>1998</v>
      </c>
      <c r="C1184" s="460" t="s">
        <v>93</v>
      </c>
      <c r="D1184" s="454">
        <v>30182.880000000001</v>
      </c>
    </row>
    <row r="1185" spans="1:4" ht="26.4" x14ac:dyDescent="0.3">
      <c r="A1185" s="460">
        <v>605535</v>
      </c>
      <c r="B1185" s="461" t="s">
        <v>1999</v>
      </c>
      <c r="C1185" s="460" t="s">
        <v>93</v>
      </c>
      <c r="D1185" s="454">
        <v>25674.75</v>
      </c>
    </row>
    <row r="1186" spans="1:4" ht="26.4" x14ac:dyDescent="0.3">
      <c r="A1186" s="460">
        <v>605826</v>
      </c>
      <c r="B1186" s="461" t="s">
        <v>2000</v>
      </c>
      <c r="C1186" s="460" t="s">
        <v>93</v>
      </c>
      <c r="D1186" s="454">
        <v>35034.99</v>
      </c>
    </row>
    <row r="1187" spans="1:4" ht="26.4" x14ac:dyDescent="0.3">
      <c r="A1187" s="460">
        <v>605555</v>
      </c>
      <c r="B1187" s="461" t="s">
        <v>2001</v>
      </c>
      <c r="C1187" s="460" t="s">
        <v>93</v>
      </c>
      <c r="D1187" s="454">
        <v>30526.86</v>
      </c>
    </row>
    <row r="1188" spans="1:4" ht="26.4" x14ac:dyDescent="0.3">
      <c r="A1188" s="460">
        <v>605773</v>
      </c>
      <c r="B1188" s="461" t="s">
        <v>2002</v>
      </c>
      <c r="C1188" s="460" t="s">
        <v>93</v>
      </c>
      <c r="D1188" s="454">
        <v>28624.32</v>
      </c>
    </row>
    <row r="1189" spans="1:4" ht="26.4" x14ac:dyDescent="0.3">
      <c r="A1189" s="460">
        <v>605516</v>
      </c>
      <c r="B1189" s="461" t="s">
        <v>2003</v>
      </c>
      <c r="C1189" s="460" t="s">
        <v>93</v>
      </c>
      <c r="D1189" s="454">
        <v>23816.41</v>
      </c>
    </row>
    <row r="1190" spans="1:4" ht="26.4" x14ac:dyDescent="0.3">
      <c r="A1190" s="460">
        <v>605807</v>
      </c>
      <c r="B1190" s="461" t="s">
        <v>2004</v>
      </c>
      <c r="C1190" s="460" t="s">
        <v>93</v>
      </c>
      <c r="D1190" s="454">
        <v>32197.69</v>
      </c>
    </row>
    <row r="1191" spans="1:4" ht="26.4" x14ac:dyDescent="0.3">
      <c r="A1191" s="460">
        <v>605536</v>
      </c>
      <c r="B1191" s="461" t="s">
        <v>2005</v>
      </c>
      <c r="C1191" s="460" t="s">
        <v>93</v>
      </c>
      <c r="D1191" s="454">
        <v>27389.78</v>
      </c>
    </row>
    <row r="1192" spans="1:4" ht="26.4" x14ac:dyDescent="0.3">
      <c r="A1192" s="460">
        <v>605827</v>
      </c>
      <c r="B1192" s="461" t="s">
        <v>2006</v>
      </c>
      <c r="C1192" s="460" t="s">
        <v>93</v>
      </c>
      <c r="D1192" s="454">
        <v>37603.9</v>
      </c>
    </row>
    <row r="1193" spans="1:4" ht="26.4" x14ac:dyDescent="0.3">
      <c r="A1193" s="460">
        <v>605556</v>
      </c>
      <c r="B1193" s="461" t="s">
        <v>2007</v>
      </c>
      <c r="C1193" s="460" t="s">
        <v>93</v>
      </c>
      <c r="D1193" s="454">
        <v>32795.99</v>
      </c>
    </row>
    <row r="1194" spans="1:4" ht="26.4" x14ac:dyDescent="0.3">
      <c r="A1194" s="460">
        <v>605774</v>
      </c>
      <c r="B1194" s="461" t="s">
        <v>2008</v>
      </c>
      <c r="C1194" s="460" t="s">
        <v>93</v>
      </c>
      <c r="D1194" s="454">
        <v>30771.61</v>
      </c>
    </row>
    <row r="1195" spans="1:4" ht="26.4" x14ac:dyDescent="0.3">
      <c r="A1195" s="460">
        <v>605517</v>
      </c>
      <c r="B1195" s="461" t="s">
        <v>2009</v>
      </c>
      <c r="C1195" s="460" t="s">
        <v>93</v>
      </c>
      <c r="D1195" s="454">
        <v>25594.880000000001</v>
      </c>
    </row>
    <row r="1196" spans="1:4" ht="26.4" x14ac:dyDescent="0.3">
      <c r="A1196" s="460">
        <v>605808</v>
      </c>
      <c r="B1196" s="461" t="s">
        <v>2010</v>
      </c>
      <c r="C1196" s="460" t="s">
        <v>93</v>
      </c>
      <c r="D1196" s="454">
        <v>34731.019999999997</v>
      </c>
    </row>
    <row r="1197" spans="1:4" ht="26.4" x14ac:dyDescent="0.3">
      <c r="A1197" s="460">
        <v>605537</v>
      </c>
      <c r="B1197" s="461" t="s">
        <v>2011</v>
      </c>
      <c r="C1197" s="460" t="s">
        <v>93</v>
      </c>
      <c r="D1197" s="454">
        <v>29554.29</v>
      </c>
    </row>
    <row r="1198" spans="1:4" ht="26.4" x14ac:dyDescent="0.3">
      <c r="A1198" s="460">
        <v>605828</v>
      </c>
      <c r="B1198" s="461" t="s">
        <v>2012</v>
      </c>
      <c r="C1198" s="460" t="s">
        <v>93</v>
      </c>
      <c r="D1198" s="454">
        <v>40721.279999999999</v>
      </c>
    </row>
    <row r="1199" spans="1:4" ht="26.4" x14ac:dyDescent="0.3">
      <c r="A1199" s="460">
        <v>605557</v>
      </c>
      <c r="B1199" s="461" t="s">
        <v>2013</v>
      </c>
      <c r="C1199" s="460" t="s">
        <v>93</v>
      </c>
      <c r="D1199" s="454">
        <v>35544.550000000003</v>
      </c>
    </row>
    <row r="1200" spans="1:4" ht="26.4" x14ac:dyDescent="0.3">
      <c r="A1200" s="460">
        <v>605775</v>
      </c>
      <c r="B1200" s="461" t="s">
        <v>2014</v>
      </c>
      <c r="C1200" s="460" t="s">
        <v>93</v>
      </c>
      <c r="D1200" s="454">
        <v>32401.1</v>
      </c>
    </row>
    <row r="1201" spans="1:4" ht="26.4" x14ac:dyDescent="0.3">
      <c r="A1201" s="460">
        <v>605518</v>
      </c>
      <c r="B1201" s="461" t="s">
        <v>2015</v>
      </c>
      <c r="C1201" s="460" t="s">
        <v>93</v>
      </c>
      <c r="D1201" s="454">
        <v>27034.03</v>
      </c>
    </row>
    <row r="1202" spans="1:4" ht="26.4" x14ac:dyDescent="0.3">
      <c r="A1202" s="460">
        <v>605809</v>
      </c>
      <c r="B1202" s="461" t="s">
        <v>2016</v>
      </c>
      <c r="C1202" s="460" t="s">
        <v>93</v>
      </c>
      <c r="D1202" s="454">
        <v>36766.35</v>
      </c>
    </row>
    <row r="1203" spans="1:4" ht="26.4" x14ac:dyDescent="0.3">
      <c r="A1203" s="460">
        <v>605538</v>
      </c>
      <c r="B1203" s="461" t="s">
        <v>2017</v>
      </c>
      <c r="C1203" s="460" t="s">
        <v>93</v>
      </c>
      <c r="D1203" s="454">
        <v>31399.279999999999</v>
      </c>
    </row>
    <row r="1204" spans="1:4" ht="26.4" x14ac:dyDescent="0.3">
      <c r="A1204" s="460">
        <v>605829</v>
      </c>
      <c r="B1204" s="461" t="s">
        <v>2018</v>
      </c>
      <c r="C1204" s="460" t="s">
        <v>93</v>
      </c>
      <c r="D1204" s="454">
        <v>43370.61</v>
      </c>
    </row>
    <row r="1205" spans="1:4" ht="26.4" x14ac:dyDescent="0.3">
      <c r="A1205" s="460">
        <v>605558</v>
      </c>
      <c r="B1205" s="461" t="s">
        <v>2019</v>
      </c>
      <c r="C1205" s="460" t="s">
        <v>93</v>
      </c>
      <c r="D1205" s="454">
        <v>38003.54</v>
      </c>
    </row>
    <row r="1206" spans="1:4" ht="26.4" x14ac:dyDescent="0.3">
      <c r="A1206" s="460">
        <v>605776</v>
      </c>
      <c r="B1206" s="461" t="s">
        <v>2020</v>
      </c>
      <c r="C1206" s="460" t="s">
        <v>93</v>
      </c>
      <c r="D1206" s="454">
        <v>34542.589999999997</v>
      </c>
    </row>
    <row r="1207" spans="1:4" ht="26.4" x14ac:dyDescent="0.3">
      <c r="A1207" s="460">
        <v>605519</v>
      </c>
      <c r="B1207" s="461" t="s">
        <v>2021</v>
      </c>
      <c r="C1207" s="460" t="s">
        <v>93</v>
      </c>
      <c r="D1207" s="454">
        <v>32134.34</v>
      </c>
    </row>
    <row r="1208" spans="1:4" ht="26.4" x14ac:dyDescent="0.3">
      <c r="A1208" s="460">
        <v>605810</v>
      </c>
      <c r="B1208" s="461" t="s">
        <v>2022</v>
      </c>
      <c r="C1208" s="460" t="s">
        <v>93</v>
      </c>
      <c r="D1208" s="454">
        <v>39333.480000000003</v>
      </c>
    </row>
    <row r="1209" spans="1:4" ht="26.4" x14ac:dyDescent="0.3">
      <c r="A1209" s="460">
        <v>605539</v>
      </c>
      <c r="B1209" s="461" t="s">
        <v>2023</v>
      </c>
      <c r="C1209" s="460" t="s">
        <v>93</v>
      </c>
      <c r="D1209" s="454">
        <v>36925.230000000003</v>
      </c>
    </row>
    <row r="1210" spans="1:4" ht="26.4" x14ac:dyDescent="0.3">
      <c r="A1210" s="460">
        <v>605830</v>
      </c>
      <c r="B1210" s="461" t="s">
        <v>2024</v>
      </c>
      <c r="C1210" s="460" t="s">
        <v>93</v>
      </c>
      <c r="D1210" s="454">
        <v>46581.69</v>
      </c>
    </row>
    <row r="1211" spans="1:4" ht="26.4" x14ac:dyDescent="0.3">
      <c r="A1211" s="460">
        <v>605559</v>
      </c>
      <c r="B1211" s="461" t="s">
        <v>2025</v>
      </c>
      <c r="C1211" s="460" t="s">
        <v>93</v>
      </c>
      <c r="D1211" s="454">
        <v>44173.440000000002</v>
      </c>
    </row>
    <row r="1212" spans="1:4" ht="26.4" x14ac:dyDescent="0.3">
      <c r="A1212" s="460">
        <v>605777</v>
      </c>
      <c r="B1212" s="461" t="s">
        <v>2026</v>
      </c>
      <c r="C1212" s="460" t="s">
        <v>93</v>
      </c>
      <c r="D1212" s="454">
        <v>36833.21</v>
      </c>
    </row>
    <row r="1213" spans="1:4" ht="26.4" x14ac:dyDescent="0.3">
      <c r="A1213" s="460">
        <v>605520</v>
      </c>
      <c r="B1213" s="461" t="s">
        <v>2027</v>
      </c>
      <c r="C1213" s="460" t="s">
        <v>93</v>
      </c>
      <c r="D1213" s="454">
        <v>34257.67</v>
      </c>
    </row>
    <row r="1214" spans="1:4" ht="26.4" x14ac:dyDescent="0.3">
      <c r="A1214" s="460">
        <v>605811</v>
      </c>
      <c r="B1214" s="461" t="s">
        <v>2028</v>
      </c>
      <c r="C1214" s="460" t="s">
        <v>93</v>
      </c>
      <c r="D1214" s="454">
        <v>42069.54</v>
      </c>
    </row>
    <row r="1215" spans="1:4" ht="26.4" x14ac:dyDescent="0.3">
      <c r="A1215" s="460">
        <v>605540</v>
      </c>
      <c r="B1215" s="461" t="s">
        <v>2029</v>
      </c>
      <c r="C1215" s="460" t="s">
        <v>93</v>
      </c>
      <c r="D1215" s="454">
        <v>39493.99</v>
      </c>
    </row>
    <row r="1216" spans="1:4" ht="26.4" x14ac:dyDescent="0.3">
      <c r="A1216" s="460">
        <v>605831</v>
      </c>
      <c r="B1216" s="461" t="s">
        <v>2030</v>
      </c>
      <c r="C1216" s="460" t="s">
        <v>93</v>
      </c>
      <c r="D1216" s="454">
        <v>49991.66</v>
      </c>
    </row>
    <row r="1217" spans="1:4" ht="26.4" x14ac:dyDescent="0.3">
      <c r="A1217" s="460">
        <v>605560</v>
      </c>
      <c r="B1217" s="461" t="s">
        <v>2031</v>
      </c>
      <c r="C1217" s="460" t="s">
        <v>93</v>
      </c>
      <c r="D1217" s="454">
        <v>47416.11</v>
      </c>
    </row>
    <row r="1218" spans="1:4" ht="26.4" x14ac:dyDescent="0.3">
      <c r="A1218" s="460">
        <v>605778</v>
      </c>
      <c r="B1218" s="461" t="s">
        <v>2032</v>
      </c>
      <c r="C1218" s="460" t="s">
        <v>93</v>
      </c>
      <c r="D1218" s="454">
        <v>39024.49</v>
      </c>
    </row>
    <row r="1219" spans="1:4" ht="26.4" x14ac:dyDescent="0.3">
      <c r="A1219" s="460">
        <v>605521</v>
      </c>
      <c r="B1219" s="461" t="s">
        <v>2033</v>
      </c>
      <c r="C1219" s="460" t="s">
        <v>93</v>
      </c>
      <c r="D1219" s="454">
        <v>36405.93</v>
      </c>
    </row>
    <row r="1220" spans="1:4" ht="26.4" x14ac:dyDescent="0.3">
      <c r="A1220" s="460">
        <v>605812</v>
      </c>
      <c r="B1220" s="461" t="s">
        <v>2034</v>
      </c>
      <c r="C1220" s="460" t="s">
        <v>93</v>
      </c>
      <c r="D1220" s="454">
        <v>44726.04</v>
      </c>
    </row>
    <row r="1221" spans="1:4" ht="26.4" x14ac:dyDescent="0.3">
      <c r="A1221" s="460">
        <v>605541</v>
      </c>
      <c r="B1221" s="461" t="s">
        <v>2035</v>
      </c>
      <c r="C1221" s="460" t="s">
        <v>93</v>
      </c>
      <c r="D1221" s="454">
        <v>42107.48</v>
      </c>
    </row>
    <row r="1222" spans="1:4" ht="26.4" x14ac:dyDescent="0.3">
      <c r="A1222" s="460">
        <v>605832</v>
      </c>
      <c r="B1222" s="461" t="s">
        <v>2036</v>
      </c>
      <c r="C1222" s="460" t="s">
        <v>93</v>
      </c>
      <c r="D1222" s="454">
        <v>53352.01</v>
      </c>
    </row>
    <row r="1223" spans="1:4" ht="26.4" x14ac:dyDescent="0.3">
      <c r="A1223" s="460">
        <v>605561</v>
      </c>
      <c r="B1223" s="461" t="s">
        <v>2037</v>
      </c>
      <c r="C1223" s="460" t="s">
        <v>93</v>
      </c>
      <c r="D1223" s="454">
        <v>50733.45</v>
      </c>
    </row>
    <row r="1224" spans="1:4" ht="26.4" x14ac:dyDescent="0.3">
      <c r="A1224" s="460">
        <v>605779</v>
      </c>
      <c r="B1224" s="461" t="s">
        <v>2038</v>
      </c>
      <c r="C1224" s="460" t="s">
        <v>93</v>
      </c>
      <c r="D1224" s="454">
        <v>45223.8</v>
      </c>
    </row>
    <row r="1225" spans="1:4" ht="26.4" x14ac:dyDescent="0.3">
      <c r="A1225" s="460">
        <v>605522</v>
      </c>
      <c r="B1225" s="461" t="s">
        <v>2039</v>
      </c>
      <c r="C1225" s="460" t="s">
        <v>93</v>
      </c>
      <c r="D1225" s="454">
        <v>40879.050000000003</v>
      </c>
    </row>
    <row r="1226" spans="1:4" ht="26.4" x14ac:dyDescent="0.3">
      <c r="A1226" s="460">
        <v>605813</v>
      </c>
      <c r="B1226" s="461" t="s">
        <v>2040</v>
      </c>
      <c r="C1226" s="460" t="s">
        <v>93</v>
      </c>
      <c r="D1226" s="454">
        <v>51410.38</v>
      </c>
    </row>
    <row r="1227" spans="1:4" ht="26.4" x14ac:dyDescent="0.3">
      <c r="A1227" s="460">
        <v>605542</v>
      </c>
      <c r="B1227" s="461" t="s">
        <v>2041</v>
      </c>
      <c r="C1227" s="460" t="s">
        <v>93</v>
      </c>
      <c r="D1227" s="454">
        <v>47065.62</v>
      </c>
    </row>
    <row r="1228" spans="1:4" ht="26.4" x14ac:dyDescent="0.3">
      <c r="A1228" s="460">
        <v>605833</v>
      </c>
      <c r="B1228" s="461" t="s">
        <v>2042</v>
      </c>
      <c r="C1228" s="460" t="s">
        <v>93</v>
      </c>
      <c r="D1228" s="454">
        <v>60770.16</v>
      </c>
    </row>
    <row r="1229" spans="1:4" ht="26.4" x14ac:dyDescent="0.3">
      <c r="A1229" s="460">
        <v>605562</v>
      </c>
      <c r="B1229" s="461" t="s">
        <v>2043</v>
      </c>
      <c r="C1229" s="460" t="s">
        <v>93</v>
      </c>
      <c r="D1229" s="454">
        <v>56425.4</v>
      </c>
    </row>
    <row r="1230" spans="1:4" ht="26.4" x14ac:dyDescent="0.3">
      <c r="A1230" s="460">
        <v>605780</v>
      </c>
      <c r="B1230" s="461" t="s">
        <v>2044</v>
      </c>
      <c r="C1230" s="460" t="s">
        <v>93</v>
      </c>
      <c r="D1230" s="454">
        <v>47821.71</v>
      </c>
    </row>
    <row r="1231" spans="1:4" ht="26.4" x14ac:dyDescent="0.3">
      <c r="A1231" s="460">
        <v>605523</v>
      </c>
      <c r="B1231" s="461" t="s">
        <v>2045</v>
      </c>
      <c r="C1231" s="460" t="s">
        <v>93</v>
      </c>
      <c r="D1231" s="454">
        <v>43254.81</v>
      </c>
    </row>
    <row r="1232" spans="1:4" ht="26.4" x14ac:dyDescent="0.3">
      <c r="A1232" s="460">
        <v>605814</v>
      </c>
      <c r="B1232" s="461" t="s">
        <v>2046</v>
      </c>
      <c r="C1232" s="460" t="s">
        <v>93</v>
      </c>
      <c r="D1232" s="454">
        <v>54513.11</v>
      </c>
    </row>
    <row r="1233" spans="1:4" ht="26.4" x14ac:dyDescent="0.3">
      <c r="A1233" s="460">
        <v>605543</v>
      </c>
      <c r="B1233" s="461" t="s">
        <v>2047</v>
      </c>
      <c r="C1233" s="460" t="s">
        <v>93</v>
      </c>
      <c r="D1233" s="454">
        <v>49946.22</v>
      </c>
    </row>
    <row r="1234" spans="1:4" ht="26.4" x14ac:dyDescent="0.3">
      <c r="A1234" s="460">
        <v>605834</v>
      </c>
      <c r="B1234" s="461" t="s">
        <v>2048</v>
      </c>
      <c r="C1234" s="460" t="s">
        <v>93</v>
      </c>
      <c r="D1234" s="454">
        <v>64636.65</v>
      </c>
    </row>
    <row r="1235" spans="1:4" ht="26.4" x14ac:dyDescent="0.3">
      <c r="A1235" s="460">
        <v>605563</v>
      </c>
      <c r="B1235" s="461" t="s">
        <v>2049</v>
      </c>
      <c r="C1235" s="460" t="s">
        <v>93</v>
      </c>
      <c r="D1235" s="454">
        <v>60069.760000000002</v>
      </c>
    </row>
    <row r="1236" spans="1:4" ht="13.2" x14ac:dyDescent="0.3">
      <c r="A1236" s="460">
        <v>605606</v>
      </c>
      <c r="B1236" s="461" t="s">
        <v>2050</v>
      </c>
      <c r="C1236" s="460" t="s">
        <v>2</v>
      </c>
      <c r="D1236" s="454">
        <v>14.25</v>
      </c>
    </row>
    <row r="1237" spans="1:4" ht="13.2" x14ac:dyDescent="0.3">
      <c r="A1237" s="460">
        <v>705314</v>
      </c>
      <c r="B1237" s="461" t="s">
        <v>2051</v>
      </c>
      <c r="C1237" s="460" t="s">
        <v>110</v>
      </c>
      <c r="D1237" s="454">
        <v>13037.64</v>
      </c>
    </row>
    <row r="1238" spans="1:4" ht="13.2" x14ac:dyDescent="0.3">
      <c r="A1238" s="460">
        <v>705312</v>
      </c>
      <c r="B1238" s="461" t="s">
        <v>2052</v>
      </c>
      <c r="C1238" s="460" t="s">
        <v>110</v>
      </c>
      <c r="D1238" s="454">
        <v>11602.46</v>
      </c>
    </row>
    <row r="1239" spans="1:4" ht="13.2" x14ac:dyDescent="0.3">
      <c r="A1239" s="460">
        <v>705316</v>
      </c>
      <c r="B1239" s="461" t="s">
        <v>2053</v>
      </c>
      <c r="C1239" s="460" t="s">
        <v>110</v>
      </c>
      <c r="D1239" s="454">
        <v>14293.97</v>
      </c>
    </row>
    <row r="1240" spans="1:4" ht="13.2" x14ac:dyDescent="0.3">
      <c r="A1240" s="460">
        <v>705315</v>
      </c>
      <c r="B1240" s="461" t="s">
        <v>2054</v>
      </c>
      <c r="C1240" s="460" t="s">
        <v>110</v>
      </c>
      <c r="D1240" s="454">
        <v>12746.34</v>
      </c>
    </row>
    <row r="1241" spans="1:4" ht="13.2" x14ac:dyDescent="0.3">
      <c r="A1241" s="460">
        <v>705318</v>
      </c>
      <c r="B1241" s="461" t="s">
        <v>2055</v>
      </c>
      <c r="C1241" s="460" t="s">
        <v>110</v>
      </c>
      <c r="D1241" s="454">
        <v>15266.58</v>
      </c>
    </row>
    <row r="1242" spans="1:4" ht="13.2" x14ac:dyDescent="0.3">
      <c r="A1242" s="460">
        <v>705317</v>
      </c>
      <c r="B1242" s="461" t="s">
        <v>2056</v>
      </c>
      <c r="C1242" s="460" t="s">
        <v>110</v>
      </c>
      <c r="D1242" s="454">
        <v>13522.41</v>
      </c>
    </row>
    <row r="1243" spans="1:4" ht="13.2" x14ac:dyDescent="0.3">
      <c r="A1243" s="460">
        <v>705320</v>
      </c>
      <c r="B1243" s="461" t="s">
        <v>2057</v>
      </c>
      <c r="C1243" s="460" t="s">
        <v>110</v>
      </c>
      <c r="D1243" s="454">
        <v>19153.14</v>
      </c>
    </row>
    <row r="1244" spans="1:4" ht="13.2" x14ac:dyDescent="0.3">
      <c r="A1244" s="460">
        <v>705319</v>
      </c>
      <c r="B1244" s="461" t="s">
        <v>2058</v>
      </c>
      <c r="C1244" s="460" t="s">
        <v>110</v>
      </c>
      <c r="D1244" s="454">
        <v>17018.46</v>
      </c>
    </row>
    <row r="1245" spans="1:4" ht="13.2" x14ac:dyDescent="0.3">
      <c r="A1245" s="460">
        <v>705322</v>
      </c>
      <c r="B1245" s="461" t="s">
        <v>700</v>
      </c>
      <c r="C1245" s="460" t="s">
        <v>110</v>
      </c>
      <c r="D1245" s="454">
        <v>20270.71</v>
      </c>
    </row>
    <row r="1246" spans="1:4" ht="13.2" x14ac:dyDescent="0.3">
      <c r="A1246" s="460">
        <v>705321</v>
      </c>
      <c r="B1246" s="461" t="s">
        <v>2059</v>
      </c>
      <c r="C1246" s="460" t="s">
        <v>110</v>
      </c>
      <c r="D1246" s="454">
        <v>17858.3</v>
      </c>
    </row>
    <row r="1247" spans="1:4" ht="13.2" x14ac:dyDescent="0.3">
      <c r="A1247" s="460">
        <v>705324</v>
      </c>
      <c r="B1247" s="461" t="s">
        <v>2060</v>
      </c>
      <c r="C1247" s="460" t="s">
        <v>110</v>
      </c>
      <c r="D1247" s="454">
        <v>22235.39</v>
      </c>
    </row>
    <row r="1248" spans="1:4" ht="13.2" x14ac:dyDescent="0.3">
      <c r="A1248" s="460">
        <v>705323</v>
      </c>
      <c r="B1248" s="461" t="s">
        <v>2061</v>
      </c>
      <c r="C1248" s="460" t="s">
        <v>110</v>
      </c>
      <c r="D1248" s="454">
        <v>19651.84</v>
      </c>
    </row>
    <row r="1249" spans="1:4" ht="13.2" x14ac:dyDescent="0.3">
      <c r="A1249" s="460">
        <v>705326</v>
      </c>
      <c r="B1249" s="461" t="s">
        <v>2062</v>
      </c>
      <c r="C1249" s="460" t="s">
        <v>110</v>
      </c>
      <c r="D1249" s="454">
        <v>23883.9</v>
      </c>
    </row>
    <row r="1250" spans="1:4" ht="13.2" x14ac:dyDescent="0.3">
      <c r="A1250" s="460">
        <v>705325</v>
      </c>
      <c r="B1250" s="461" t="s">
        <v>2063</v>
      </c>
      <c r="C1250" s="460" t="s">
        <v>110</v>
      </c>
      <c r="D1250" s="454">
        <v>21055.64</v>
      </c>
    </row>
    <row r="1251" spans="1:4" ht="13.2" x14ac:dyDescent="0.3">
      <c r="A1251" s="460">
        <v>705328</v>
      </c>
      <c r="B1251" s="461" t="s">
        <v>2064</v>
      </c>
      <c r="C1251" s="460" t="s">
        <v>110</v>
      </c>
      <c r="D1251" s="454">
        <v>30327.78</v>
      </c>
    </row>
    <row r="1252" spans="1:4" ht="13.2" x14ac:dyDescent="0.3">
      <c r="A1252" s="460">
        <v>705327</v>
      </c>
      <c r="B1252" s="461" t="s">
        <v>2065</v>
      </c>
      <c r="C1252" s="460" t="s">
        <v>110</v>
      </c>
      <c r="D1252" s="454">
        <v>26818.99</v>
      </c>
    </row>
    <row r="1253" spans="1:4" ht="13.2" x14ac:dyDescent="0.3">
      <c r="A1253" s="460">
        <v>705330</v>
      </c>
      <c r="B1253" s="461" t="s">
        <v>2066</v>
      </c>
      <c r="C1253" s="460" t="s">
        <v>110</v>
      </c>
      <c r="D1253" s="454">
        <v>28402.91</v>
      </c>
    </row>
    <row r="1254" spans="1:4" ht="13.2" x14ac:dyDescent="0.3">
      <c r="A1254" s="460">
        <v>705329</v>
      </c>
      <c r="B1254" s="461" t="s">
        <v>2067</v>
      </c>
      <c r="C1254" s="460" t="s">
        <v>110</v>
      </c>
      <c r="D1254" s="454">
        <v>24893.22</v>
      </c>
    </row>
    <row r="1255" spans="1:4" ht="13.2" x14ac:dyDescent="0.3">
      <c r="A1255" s="460">
        <v>705332</v>
      </c>
      <c r="B1255" s="461" t="s">
        <v>2068</v>
      </c>
      <c r="C1255" s="460" t="s">
        <v>110</v>
      </c>
      <c r="D1255" s="454">
        <v>30671.7</v>
      </c>
    </row>
    <row r="1256" spans="1:4" ht="13.2" x14ac:dyDescent="0.3">
      <c r="A1256" s="460">
        <v>705331</v>
      </c>
      <c r="B1256" s="461" t="s">
        <v>2069</v>
      </c>
      <c r="C1256" s="460" t="s">
        <v>110</v>
      </c>
      <c r="D1256" s="454">
        <v>27093.33</v>
      </c>
    </row>
    <row r="1257" spans="1:4" ht="13.2" x14ac:dyDescent="0.3">
      <c r="A1257" s="460">
        <v>705334</v>
      </c>
      <c r="B1257" s="461" t="s">
        <v>2070</v>
      </c>
      <c r="C1257" s="460" t="s">
        <v>110</v>
      </c>
      <c r="D1257" s="454">
        <v>32599.53</v>
      </c>
    </row>
    <row r="1258" spans="1:4" ht="13.2" x14ac:dyDescent="0.3">
      <c r="A1258" s="460">
        <v>705333</v>
      </c>
      <c r="B1258" s="461" t="s">
        <v>2071</v>
      </c>
      <c r="C1258" s="460" t="s">
        <v>110</v>
      </c>
      <c r="D1258" s="454">
        <v>29054.14</v>
      </c>
    </row>
    <row r="1259" spans="1:4" ht="13.2" x14ac:dyDescent="0.3">
      <c r="A1259" s="460">
        <v>705336</v>
      </c>
      <c r="B1259" s="461" t="s">
        <v>2072</v>
      </c>
      <c r="C1259" s="460" t="s">
        <v>110</v>
      </c>
      <c r="D1259" s="454">
        <v>43919.28</v>
      </c>
    </row>
    <row r="1260" spans="1:4" ht="13.2" x14ac:dyDescent="0.3">
      <c r="A1260" s="460">
        <v>705335</v>
      </c>
      <c r="B1260" s="461" t="s">
        <v>2073</v>
      </c>
      <c r="C1260" s="460" t="s">
        <v>110</v>
      </c>
      <c r="D1260" s="454">
        <v>38977.4</v>
      </c>
    </row>
    <row r="1261" spans="1:4" ht="13.2" x14ac:dyDescent="0.3">
      <c r="A1261" s="460">
        <v>705338</v>
      </c>
      <c r="B1261" s="461" t="s">
        <v>2074</v>
      </c>
      <c r="C1261" s="460" t="s">
        <v>110</v>
      </c>
      <c r="D1261" s="454">
        <v>41126.949999999997</v>
      </c>
    </row>
    <row r="1262" spans="1:4" ht="13.2" x14ac:dyDescent="0.3">
      <c r="A1262" s="460">
        <v>705337</v>
      </c>
      <c r="B1262" s="461" t="s">
        <v>2075</v>
      </c>
      <c r="C1262" s="460" t="s">
        <v>110</v>
      </c>
      <c r="D1262" s="454">
        <v>36013.67</v>
      </c>
    </row>
    <row r="1263" spans="1:4" ht="13.2" x14ac:dyDescent="0.3">
      <c r="A1263" s="460">
        <v>705340</v>
      </c>
      <c r="B1263" s="461" t="s">
        <v>2076</v>
      </c>
      <c r="C1263" s="460" t="s">
        <v>110</v>
      </c>
      <c r="D1263" s="454">
        <v>44263.76</v>
      </c>
    </row>
    <row r="1264" spans="1:4" ht="13.2" x14ac:dyDescent="0.3">
      <c r="A1264" s="460">
        <v>705339</v>
      </c>
      <c r="B1264" s="461" t="s">
        <v>2077</v>
      </c>
      <c r="C1264" s="460" t="s">
        <v>110</v>
      </c>
      <c r="D1264" s="454">
        <v>39098.129999999997</v>
      </c>
    </row>
    <row r="1265" spans="1:4" ht="13.2" x14ac:dyDescent="0.3">
      <c r="A1265" s="460">
        <v>705342</v>
      </c>
      <c r="B1265" s="461" t="s">
        <v>2078</v>
      </c>
      <c r="C1265" s="460" t="s">
        <v>110</v>
      </c>
      <c r="D1265" s="454">
        <v>50223.61</v>
      </c>
    </row>
    <row r="1266" spans="1:4" ht="13.2" x14ac:dyDescent="0.3">
      <c r="A1266" s="460">
        <v>705341</v>
      </c>
      <c r="B1266" s="461" t="s">
        <v>2079</v>
      </c>
      <c r="C1266" s="460" t="s">
        <v>110</v>
      </c>
      <c r="D1266" s="454">
        <v>44478.41</v>
      </c>
    </row>
    <row r="1267" spans="1:4" ht="13.2" x14ac:dyDescent="0.3">
      <c r="A1267" s="460">
        <v>705344</v>
      </c>
      <c r="B1267" s="461" t="s">
        <v>2080</v>
      </c>
      <c r="C1267" s="460" t="s">
        <v>110</v>
      </c>
      <c r="D1267" s="454">
        <v>63629.2</v>
      </c>
    </row>
    <row r="1268" spans="1:4" ht="13.2" x14ac:dyDescent="0.3">
      <c r="A1268" s="460">
        <v>705343</v>
      </c>
      <c r="B1268" s="461" t="s">
        <v>2081</v>
      </c>
      <c r="C1268" s="460" t="s">
        <v>110</v>
      </c>
      <c r="D1268" s="454">
        <v>56591</v>
      </c>
    </row>
    <row r="1269" spans="1:4" ht="13.2" x14ac:dyDescent="0.3">
      <c r="A1269" s="460">
        <v>705225</v>
      </c>
      <c r="B1269" s="461" t="s">
        <v>2082</v>
      </c>
      <c r="C1269" s="460" t="s">
        <v>110</v>
      </c>
      <c r="D1269" s="454">
        <v>11172.43</v>
      </c>
    </row>
    <row r="1270" spans="1:4" ht="13.2" x14ac:dyDescent="0.3">
      <c r="A1270" s="460">
        <v>705224</v>
      </c>
      <c r="B1270" s="461" t="s">
        <v>2083</v>
      </c>
      <c r="C1270" s="460" t="s">
        <v>110</v>
      </c>
      <c r="D1270" s="454">
        <v>9849.7000000000007</v>
      </c>
    </row>
    <row r="1271" spans="1:4" ht="13.2" x14ac:dyDescent="0.3">
      <c r="A1271" s="460">
        <v>705227</v>
      </c>
      <c r="B1271" s="461" t="s">
        <v>2084</v>
      </c>
      <c r="C1271" s="460" t="s">
        <v>110</v>
      </c>
      <c r="D1271" s="454">
        <v>11519.52</v>
      </c>
    </row>
    <row r="1272" spans="1:4" ht="13.2" x14ac:dyDescent="0.3">
      <c r="A1272" s="460">
        <v>705226</v>
      </c>
      <c r="B1272" s="461" t="s">
        <v>2085</v>
      </c>
      <c r="C1272" s="460" t="s">
        <v>110</v>
      </c>
      <c r="D1272" s="454">
        <v>10308.799999999999</v>
      </c>
    </row>
    <row r="1273" spans="1:4" ht="13.2" x14ac:dyDescent="0.3">
      <c r="A1273" s="460">
        <v>705229</v>
      </c>
      <c r="B1273" s="461" t="s">
        <v>2086</v>
      </c>
      <c r="C1273" s="460" t="s">
        <v>110</v>
      </c>
      <c r="D1273" s="454">
        <v>12433.75</v>
      </c>
    </row>
    <row r="1274" spans="1:4" ht="13.2" x14ac:dyDescent="0.3">
      <c r="A1274" s="460">
        <v>705228</v>
      </c>
      <c r="B1274" s="461" t="s">
        <v>2087</v>
      </c>
      <c r="C1274" s="460" t="s">
        <v>110</v>
      </c>
      <c r="D1274" s="454">
        <v>11036.26</v>
      </c>
    </row>
    <row r="1275" spans="1:4" ht="13.2" x14ac:dyDescent="0.3">
      <c r="A1275" s="460">
        <v>705231</v>
      </c>
      <c r="B1275" s="461" t="s">
        <v>2088</v>
      </c>
      <c r="C1275" s="460" t="s">
        <v>110</v>
      </c>
      <c r="D1275" s="454">
        <v>15479.1</v>
      </c>
    </row>
    <row r="1276" spans="1:4" ht="13.2" x14ac:dyDescent="0.3">
      <c r="A1276" s="460">
        <v>705230</v>
      </c>
      <c r="B1276" s="461" t="s">
        <v>2089</v>
      </c>
      <c r="C1276" s="460" t="s">
        <v>110</v>
      </c>
      <c r="D1276" s="454">
        <v>13842.75</v>
      </c>
    </row>
    <row r="1277" spans="1:4" ht="13.2" x14ac:dyDescent="0.3">
      <c r="A1277" s="460">
        <v>705233</v>
      </c>
      <c r="B1277" s="461" t="s">
        <v>2090</v>
      </c>
      <c r="C1277" s="460" t="s">
        <v>110</v>
      </c>
      <c r="D1277" s="454">
        <v>17452.28</v>
      </c>
    </row>
    <row r="1278" spans="1:4" ht="13.2" x14ac:dyDescent="0.3">
      <c r="A1278" s="460">
        <v>705232</v>
      </c>
      <c r="B1278" s="461" t="s">
        <v>2091</v>
      </c>
      <c r="C1278" s="460" t="s">
        <v>110</v>
      </c>
      <c r="D1278" s="454">
        <v>15348.3</v>
      </c>
    </row>
    <row r="1279" spans="1:4" ht="13.2" x14ac:dyDescent="0.3">
      <c r="A1279" s="460">
        <v>705235</v>
      </c>
      <c r="B1279" s="461" t="s">
        <v>2092</v>
      </c>
      <c r="C1279" s="460" t="s">
        <v>110</v>
      </c>
      <c r="D1279" s="454">
        <v>17890.919999999998</v>
      </c>
    </row>
    <row r="1280" spans="1:4" ht="13.2" x14ac:dyDescent="0.3">
      <c r="A1280" s="460">
        <v>705234</v>
      </c>
      <c r="B1280" s="461" t="s">
        <v>2093</v>
      </c>
      <c r="C1280" s="460" t="s">
        <v>110</v>
      </c>
      <c r="D1280" s="454">
        <v>15930.53</v>
      </c>
    </row>
    <row r="1281" spans="1:4" ht="13.2" x14ac:dyDescent="0.3">
      <c r="A1281" s="460">
        <v>705237</v>
      </c>
      <c r="B1281" s="461" t="s">
        <v>2094</v>
      </c>
      <c r="C1281" s="460" t="s">
        <v>110</v>
      </c>
      <c r="D1281" s="454">
        <v>19376.04</v>
      </c>
    </row>
    <row r="1282" spans="1:4" ht="13.2" x14ac:dyDescent="0.3">
      <c r="A1282" s="460">
        <v>705236</v>
      </c>
      <c r="B1282" s="461" t="s">
        <v>2095</v>
      </c>
      <c r="C1282" s="460" t="s">
        <v>110</v>
      </c>
      <c r="D1282" s="454">
        <v>17175.97</v>
      </c>
    </row>
    <row r="1283" spans="1:4" ht="13.2" x14ac:dyDescent="0.3">
      <c r="A1283" s="460">
        <v>705239</v>
      </c>
      <c r="B1283" s="461" t="s">
        <v>2096</v>
      </c>
      <c r="C1283" s="460" t="s">
        <v>110</v>
      </c>
      <c r="D1283" s="454">
        <v>24752.97</v>
      </c>
    </row>
    <row r="1284" spans="1:4" ht="13.2" x14ac:dyDescent="0.3">
      <c r="A1284" s="460">
        <v>705238</v>
      </c>
      <c r="B1284" s="461" t="s">
        <v>2097</v>
      </c>
      <c r="C1284" s="460" t="s">
        <v>110</v>
      </c>
      <c r="D1284" s="454">
        <v>22002.28</v>
      </c>
    </row>
    <row r="1285" spans="1:4" ht="13.2" x14ac:dyDescent="0.3">
      <c r="A1285" s="460">
        <v>705241</v>
      </c>
      <c r="B1285" s="461" t="s">
        <v>2098</v>
      </c>
      <c r="C1285" s="460" t="s">
        <v>110</v>
      </c>
      <c r="D1285" s="454">
        <v>23620.41</v>
      </c>
    </row>
    <row r="1286" spans="1:4" ht="13.2" x14ac:dyDescent="0.3">
      <c r="A1286" s="460">
        <v>705240</v>
      </c>
      <c r="B1286" s="461" t="s">
        <v>2099</v>
      </c>
      <c r="C1286" s="460" t="s">
        <v>110</v>
      </c>
      <c r="D1286" s="454">
        <v>20729.57</v>
      </c>
    </row>
    <row r="1287" spans="1:4" ht="13.2" x14ac:dyDescent="0.3">
      <c r="A1287" s="460">
        <v>705243</v>
      </c>
      <c r="B1287" s="461" t="s">
        <v>2100</v>
      </c>
      <c r="C1287" s="460" t="s">
        <v>110</v>
      </c>
      <c r="D1287" s="454">
        <v>25009.34</v>
      </c>
    </row>
    <row r="1288" spans="1:4" ht="13.2" x14ac:dyDescent="0.3">
      <c r="A1288" s="460">
        <v>705242</v>
      </c>
      <c r="B1288" s="461" t="s">
        <v>2101</v>
      </c>
      <c r="C1288" s="460" t="s">
        <v>110</v>
      </c>
      <c r="D1288" s="454">
        <v>22116.01</v>
      </c>
    </row>
    <row r="1289" spans="1:4" ht="13.2" x14ac:dyDescent="0.3">
      <c r="A1289" s="460">
        <v>705245</v>
      </c>
      <c r="B1289" s="461" t="s">
        <v>2102</v>
      </c>
      <c r="C1289" s="460" t="s">
        <v>110</v>
      </c>
      <c r="D1289" s="454">
        <v>27706.13</v>
      </c>
    </row>
    <row r="1290" spans="1:4" ht="13.2" x14ac:dyDescent="0.3">
      <c r="A1290" s="460">
        <v>705244</v>
      </c>
      <c r="B1290" s="461" t="s">
        <v>2103</v>
      </c>
      <c r="C1290" s="460" t="s">
        <v>110</v>
      </c>
      <c r="D1290" s="454">
        <v>24619</v>
      </c>
    </row>
    <row r="1291" spans="1:4" ht="13.2" x14ac:dyDescent="0.3">
      <c r="A1291" s="460">
        <v>705247</v>
      </c>
      <c r="B1291" s="461" t="s">
        <v>2104</v>
      </c>
      <c r="C1291" s="460" t="s">
        <v>110</v>
      </c>
      <c r="D1291" s="454">
        <v>35103.89</v>
      </c>
    </row>
    <row r="1292" spans="1:4" ht="13.2" x14ac:dyDescent="0.3">
      <c r="A1292" s="460">
        <v>705246</v>
      </c>
      <c r="B1292" s="461" t="s">
        <v>2105</v>
      </c>
      <c r="C1292" s="460" t="s">
        <v>110</v>
      </c>
      <c r="D1292" s="454">
        <v>31321.29</v>
      </c>
    </row>
    <row r="1293" spans="1:4" ht="13.2" x14ac:dyDescent="0.3">
      <c r="A1293" s="460">
        <v>705249</v>
      </c>
      <c r="B1293" s="461" t="s">
        <v>2106</v>
      </c>
      <c r="C1293" s="460" t="s">
        <v>110</v>
      </c>
      <c r="D1293" s="454">
        <v>33625.99</v>
      </c>
    </row>
    <row r="1294" spans="1:4" ht="13.2" x14ac:dyDescent="0.3">
      <c r="A1294" s="460">
        <v>705248</v>
      </c>
      <c r="B1294" s="461" t="s">
        <v>2107</v>
      </c>
      <c r="C1294" s="460" t="s">
        <v>110</v>
      </c>
      <c r="D1294" s="454">
        <v>29434.41</v>
      </c>
    </row>
    <row r="1295" spans="1:4" ht="13.2" x14ac:dyDescent="0.3">
      <c r="A1295" s="460">
        <v>705251</v>
      </c>
      <c r="B1295" s="461" t="s">
        <v>2108</v>
      </c>
      <c r="C1295" s="460" t="s">
        <v>110</v>
      </c>
      <c r="D1295" s="454">
        <v>35554.339999999997</v>
      </c>
    </row>
    <row r="1296" spans="1:4" ht="13.2" x14ac:dyDescent="0.3">
      <c r="A1296" s="460">
        <v>705250</v>
      </c>
      <c r="B1296" s="461" t="s">
        <v>2109</v>
      </c>
      <c r="C1296" s="460" t="s">
        <v>110</v>
      </c>
      <c r="D1296" s="454">
        <v>31357.53</v>
      </c>
    </row>
    <row r="1297" spans="1:4" ht="13.2" x14ac:dyDescent="0.3">
      <c r="A1297" s="460">
        <v>705253</v>
      </c>
      <c r="B1297" s="461" t="s">
        <v>2110</v>
      </c>
      <c r="C1297" s="460" t="s">
        <v>110</v>
      </c>
      <c r="D1297" s="454">
        <v>38886.11</v>
      </c>
    </row>
    <row r="1298" spans="1:4" ht="13.2" x14ac:dyDescent="0.3">
      <c r="A1298" s="460">
        <v>705252</v>
      </c>
      <c r="B1298" s="461" t="s">
        <v>2111</v>
      </c>
      <c r="C1298" s="460" t="s">
        <v>110</v>
      </c>
      <c r="D1298" s="454">
        <v>34321.339999999997</v>
      </c>
    </row>
    <row r="1299" spans="1:4" ht="13.2" x14ac:dyDescent="0.3">
      <c r="A1299" s="460">
        <v>705255</v>
      </c>
      <c r="B1299" s="461" t="s">
        <v>2112</v>
      </c>
      <c r="C1299" s="460" t="s">
        <v>110</v>
      </c>
      <c r="D1299" s="454">
        <v>49175.4</v>
      </c>
    </row>
    <row r="1300" spans="1:4" ht="13.2" x14ac:dyDescent="0.3">
      <c r="A1300" s="460">
        <v>705254</v>
      </c>
      <c r="B1300" s="461" t="s">
        <v>2113</v>
      </c>
      <c r="C1300" s="460" t="s">
        <v>110</v>
      </c>
      <c r="D1300" s="454">
        <v>43655.03</v>
      </c>
    </row>
    <row r="1301" spans="1:4" ht="13.2" x14ac:dyDescent="0.3">
      <c r="A1301" s="460">
        <v>705403</v>
      </c>
      <c r="B1301" s="461" t="s">
        <v>2114</v>
      </c>
      <c r="C1301" s="460" t="s">
        <v>110</v>
      </c>
      <c r="D1301" s="454">
        <v>16363.8</v>
      </c>
    </row>
    <row r="1302" spans="1:4" ht="13.2" x14ac:dyDescent="0.3">
      <c r="A1302" s="460">
        <v>705402</v>
      </c>
      <c r="B1302" s="461" t="s">
        <v>2115</v>
      </c>
      <c r="C1302" s="460" t="s">
        <v>110</v>
      </c>
      <c r="D1302" s="454">
        <v>14441.44</v>
      </c>
    </row>
    <row r="1303" spans="1:4" ht="13.2" x14ac:dyDescent="0.3">
      <c r="A1303" s="460">
        <v>705405</v>
      </c>
      <c r="B1303" s="461" t="s">
        <v>2116</v>
      </c>
      <c r="C1303" s="460" t="s">
        <v>110</v>
      </c>
      <c r="D1303" s="454">
        <v>17664.46</v>
      </c>
    </row>
    <row r="1304" spans="1:4" ht="13.2" x14ac:dyDescent="0.3">
      <c r="A1304" s="460">
        <v>705404</v>
      </c>
      <c r="B1304" s="461" t="s">
        <v>2117</v>
      </c>
      <c r="C1304" s="460" t="s">
        <v>110</v>
      </c>
      <c r="D1304" s="454">
        <v>15719.34</v>
      </c>
    </row>
    <row r="1305" spans="1:4" ht="13.2" x14ac:dyDescent="0.3">
      <c r="A1305" s="460">
        <v>705407</v>
      </c>
      <c r="B1305" s="461" t="s">
        <v>2118</v>
      </c>
      <c r="C1305" s="460" t="s">
        <v>110</v>
      </c>
      <c r="D1305" s="454">
        <v>18514.330000000002</v>
      </c>
    </row>
    <row r="1306" spans="1:4" ht="13.2" x14ac:dyDescent="0.3">
      <c r="A1306" s="460">
        <v>705406</v>
      </c>
      <c r="B1306" s="461" t="s">
        <v>2119</v>
      </c>
      <c r="C1306" s="460" t="s">
        <v>110</v>
      </c>
      <c r="D1306" s="454">
        <v>16347.81</v>
      </c>
    </row>
    <row r="1307" spans="1:4" ht="13.2" x14ac:dyDescent="0.3">
      <c r="A1307" s="460">
        <v>705409</v>
      </c>
      <c r="B1307" s="461" t="s">
        <v>2120</v>
      </c>
      <c r="C1307" s="460" t="s">
        <v>110</v>
      </c>
      <c r="D1307" s="454">
        <v>23321.66</v>
      </c>
    </row>
    <row r="1308" spans="1:4" ht="13.2" x14ac:dyDescent="0.3">
      <c r="A1308" s="460">
        <v>705408</v>
      </c>
      <c r="B1308" s="461" t="s">
        <v>2121</v>
      </c>
      <c r="C1308" s="460" t="s">
        <v>110</v>
      </c>
      <c r="D1308" s="454">
        <v>20652.72</v>
      </c>
    </row>
    <row r="1309" spans="1:4" ht="13.2" x14ac:dyDescent="0.3">
      <c r="A1309" s="460">
        <v>705411</v>
      </c>
      <c r="B1309" s="461" t="s">
        <v>2122</v>
      </c>
      <c r="C1309" s="460" t="s">
        <v>110</v>
      </c>
      <c r="D1309" s="454">
        <v>24916.92</v>
      </c>
    </row>
    <row r="1310" spans="1:4" ht="13.2" x14ac:dyDescent="0.3">
      <c r="A1310" s="460">
        <v>705410</v>
      </c>
      <c r="B1310" s="461" t="s">
        <v>2123</v>
      </c>
      <c r="C1310" s="460" t="s">
        <v>110</v>
      </c>
      <c r="D1310" s="454">
        <v>21817.55</v>
      </c>
    </row>
    <row r="1311" spans="1:4" ht="13.2" x14ac:dyDescent="0.3">
      <c r="A1311" s="460">
        <v>705413</v>
      </c>
      <c r="B1311" s="461" t="s">
        <v>2124</v>
      </c>
      <c r="C1311" s="460" t="s">
        <v>110</v>
      </c>
      <c r="D1311" s="454">
        <v>26754.3</v>
      </c>
    </row>
    <row r="1312" spans="1:4" ht="13.2" x14ac:dyDescent="0.3">
      <c r="A1312" s="460">
        <v>705412</v>
      </c>
      <c r="B1312" s="461" t="s">
        <v>2125</v>
      </c>
      <c r="C1312" s="460" t="s">
        <v>110</v>
      </c>
      <c r="D1312" s="454">
        <v>23650.39</v>
      </c>
    </row>
    <row r="1313" spans="1:4" ht="13.2" x14ac:dyDescent="0.3">
      <c r="A1313" s="460">
        <v>705415</v>
      </c>
      <c r="B1313" s="461" t="s">
        <v>2126</v>
      </c>
      <c r="C1313" s="460" t="s">
        <v>110</v>
      </c>
      <c r="D1313" s="454">
        <v>29479.16</v>
      </c>
    </row>
    <row r="1314" spans="1:4" ht="13.2" x14ac:dyDescent="0.3">
      <c r="A1314" s="460">
        <v>705414</v>
      </c>
      <c r="B1314" s="461" t="s">
        <v>2127</v>
      </c>
      <c r="C1314" s="460" t="s">
        <v>110</v>
      </c>
      <c r="D1314" s="454">
        <v>25981.84</v>
      </c>
    </row>
    <row r="1315" spans="1:4" ht="13.2" x14ac:dyDescent="0.3">
      <c r="A1315" s="460">
        <v>705417</v>
      </c>
      <c r="B1315" s="461" t="s">
        <v>2128</v>
      </c>
      <c r="C1315" s="460" t="s">
        <v>110</v>
      </c>
      <c r="D1315" s="454">
        <v>37339.83</v>
      </c>
    </row>
    <row r="1316" spans="1:4" ht="13.2" x14ac:dyDescent="0.3">
      <c r="A1316" s="460">
        <v>705416</v>
      </c>
      <c r="B1316" s="461" t="s">
        <v>2129</v>
      </c>
      <c r="C1316" s="460" t="s">
        <v>110</v>
      </c>
      <c r="D1316" s="454">
        <v>33034.9</v>
      </c>
    </row>
    <row r="1317" spans="1:4" ht="13.2" x14ac:dyDescent="0.3">
      <c r="A1317" s="460">
        <v>705419</v>
      </c>
      <c r="B1317" s="461" t="s">
        <v>2130</v>
      </c>
      <c r="C1317" s="460" t="s">
        <v>110</v>
      </c>
      <c r="D1317" s="454">
        <v>35315.440000000002</v>
      </c>
    </row>
    <row r="1318" spans="1:4" ht="13.2" x14ac:dyDescent="0.3">
      <c r="A1318" s="460">
        <v>705418</v>
      </c>
      <c r="B1318" s="461" t="s">
        <v>2131</v>
      </c>
      <c r="C1318" s="460" t="s">
        <v>110</v>
      </c>
      <c r="D1318" s="454">
        <v>30983.03</v>
      </c>
    </row>
    <row r="1319" spans="1:4" ht="13.2" x14ac:dyDescent="0.3">
      <c r="A1319" s="460">
        <v>705421</v>
      </c>
      <c r="B1319" s="461" t="s">
        <v>2132</v>
      </c>
      <c r="C1319" s="460" t="s">
        <v>110</v>
      </c>
      <c r="D1319" s="454">
        <v>37928.25</v>
      </c>
    </row>
    <row r="1320" spans="1:4" ht="13.2" x14ac:dyDescent="0.3">
      <c r="A1320" s="460">
        <v>705420</v>
      </c>
      <c r="B1320" s="461" t="s">
        <v>2133</v>
      </c>
      <c r="C1320" s="460" t="s">
        <v>110</v>
      </c>
      <c r="D1320" s="454">
        <v>33573.82</v>
      </c>
    </row>
    <row r="1321" spans="1:4" ht="13.2" x14ac:dyDescent="0.3">
      <c r="A1321" s="460">
        <v>705423</v>
      </c>
      <c r="B1321" s="461" t="s">
        <v>2134</v>
      </c>
      <c r="C1321" s="460" t="s">
        <v>110</v>
      </c>
      <c r="D1321" s="454">
        <v>43166.43</v>
      </c>
    </row>
    <row r="1322" spans="1:4" ht="13.2" x14ac:dyDescent="0.3">
      <c r="A1322" s="460">
        <v>705422</v>
      </c>
      <c r="B1322" s="461" t="s">
        <v>2135</v>
      </c>
      <c r="C1322" s="460" t="s">
        <v>110</v>
      </c>
      <c r="D1322" s="454">
        <v>38294.36</v>
      </c>
    </row>
    <row r="1323" spans="1:4" ht="13.2" x14ac:dyDescent="0.3">
      <c r="A1323" s="460">
        <v>705425</v>
      </c>
      <c r="B1323" s="461" t="s">
        <v>2136</v>
      </c>
      <c r="C1323" s="460" t="s">
        <v>110</v>
      </c>
      <c r="D1323" s="454">
        <v>54643.18</v>
      </c>
    </row>
    <row r="1324" spans="1:4" ht="13.2" x14ac:dyDescent="0.3">
      <c r="A1324" s="460">
        <v>705424</v>
      </c>
      <c r="B1324" s="461" t="s">
        <v>2137</v>
      </c>
      <c r="C1324" s="460" t="s">
        <v>110</v>
      </c>
      <c r="D1324" s="454">
        <v>48664.58</v>
      </c>
    </row>
    <row r="1325" spans="1:4" ht="13.2" x14ac:dyDescent="0.3">
      <c r="A1325" s="460">
        <v>705427</v>
      </c>
      <c r="B1325" s="461" t="s">
        <v>2138</v>
      </c>
      <c r="C1325" s="460" t="s">
        <v>110</v>
      </c>
      <c r="D1325" s="454">
        <v>50006.95</v>
      </c>
    </row>
    <row r="1326" spans="1:4" ht="13.2" x14ac:dyDescent="0.3">
      <c r="A1326" s="460">
        <v>705426</v>
      </c>
      <c r="B1326" s="461" t="s">
        <v>2139</v>
      </c>
      <c r="C1326" s="460" t="s">
        <v>110</v>
      </c>
      <c r="D1326" s="454">
        <v>43741.48</v>
      </c>
    </row>
    <row r="1327" spans="1:4" ht="13.2" x14ac:dyDescent="0.3">
      <c r="A1327" s="460">
        <v>705429</v>
      </c>
      <c r="B1327" s="461" t="s">
        <v>2140</v>
      </c>
      <c r="C1327" s="460" t="s">
        <v>110</v>
      </c>
      <c r="D1327" s="454">
        <v>51656.35</v>
      </c>
    </row>
    <row r="1328" spans="1:4" ht="13.2" x14ac:dyDescent="0.3">
      <c r="A1328" s="460">
        <v>705428</v>
      </c>
      <c r="B1328" s="461" t="s">
        <v>2141</v>
      </c>
      <c r="C1328" s="460" t="s">
        <v>110</v>
      </c>
      <c r="D1328" s="454">
        <v>45489.99</v>
      </c>
    </row>
    <row r="1329" spans="1:4" ht="13.2" x14ac:dyDescent="0.3">
      <c r="A1329" s="460">
        <v>705431</v>
      </c>
      <c r="B1329" s="461" t="s">
        <v>2142</v>
      </c>
      <c r="C1329" s="460" t="s">
        <v>110</v>
      </c>
      <c r="D1329" s="454">
        <v>62129.81</v>
      </c>
    </row>
    <row r="1330" spans="1:4" ht="13.2" x14ac:dyDescent="0.3">
      <c r="A1330" s="460">
        <v>705430</v>
      </c>
      <c r="B1330" s="461" t="s">
        <v>2143</v>
      </c>
      <c r="C1330" s="460" t="s">
        <v>110</v>
      </c>
      <c r="D1330" s="454">
        <v>55248.31</v>
      </c>
    </row>
    <row r="1331" spans="1:4" ht="13.2" x14ac:dyDescent="0.3">
      <c r="A1331" s="460">
        <v>705433</v>
      </c>
      <c r="B1331" s="461" t="s">
        <v>2144</v>
      </c>
      <c r="C1331" s="460" t="s">
        <v>110</v>
      </c>
      <c r="D1331" s="454">
        <v>78777.009999999995</v>
      </c>
    </row>
    <row r="1332" spans="1:4" ht="13.2" x14ac:dyDescent="0.3">
      <c r="A1332" s="460">
        <v>705432</v>
      </c>
      <c r="B1332" s="461" t="s">
        <v>2145</v>
      </c>
      <c r="C1332" s="460" t="s">
        <v>110</v>
      </c>
      <c r="D1332" s="454">
        <v>70253.67</v>
      </c>
    </row>
    <row r="1333" spans="1:4" ht="26.4" x14ac:dyDescent="0.3">
      <c r="A1333" s="460">
        <v>705257</v>
      </c>
      <c r="B1333" s="461" t="s">
        <v>2146</v>
      </c>
      <c r="C1333" s="460" t="s">
        <v>93</v>
      </c>
      <c r="D1333" s="454">
        <v>3879.17</v>
      </c>
    </row>
    <row r="1334" spans="1:4" ht="26.4" x14ac:dyDescent="0.3">
      <c r="A1334" s="460">
        <v>705256</v>
      </c>
      <c r="B1334" s="461" t="s">
        <v>2147</v>
      </c>
      <c r="C1334" s="460" t="s">
        <v>93</v>
      </c>
      <c r="D1334" s="454">
        <v>3488.47</v>
      </c>
    </row>
    <row r="1335" spans="1:4" ht="26.4" x14ac:dyDescent="0.3">
      <c r="A1335" s="460">
        <v>705259</v>
      </c>
      <c r="B1335" s="461" t="s">
        <v>2148</v>
      </c>
      <c r="C1335" s="460" t="s">
        <v>93</v>
      </c>
      <c r="D1335" s="454">
        <v>3387.3</v>
      </c>
    </row>
    <row r="1336" spans="1:4" ht="26.4" x14ac:dyDescent="0.3">
      <c r="A1336" s="460">
        <v>705258</v>
      </c>
      <c r="B1336" s="461" t="s">
        <v>2149</v>
      </c>
      <c r="C1336" s="460" t="s">
        <v>93</v>
      </c>
      <c r="D1336" s="454">
        <v>2996.6</v>
      </c>
    </row>
    <row r="1337" spans="1:4" ht="26.4" x14ac:dyDescent="0.3">
      <c r="A1337" s="460">
        <v>705267</v>
      </c>
      <c r="B1337" s="461" t="s">
        <v>2150</v>
      </c>
      <c r="C1337" s="460" t="s">
        <v>93</v>
      </c>
      <c r="D1337" s="454">
        <v>4885.54</v>
      </c>
    </row>
    <row r="1338" spans="1:4" ht="26.4" x14ac:dyDescent="0.3">
      <c r="A1338" s="460">
        <v>705266</v>
      </c>
      <c r="B1338" s="461" t="s">
        <v>2151</v>
      </c>
      <c r="C1338" s="460" t="s">
        <v>93</v>
      </c>
      <c r="D1338" s="454">
        <v>4369.1400000000003</v>
      </c>
    </row>
    <row r="1339" spans="1:4" ht="26.4" x14ac:dyDescent="0.3">
      <c r="A1339" s="460">
        <v>705269</v>
      </c>
      <c r="B1339" s="461" t="s">
        <v>2152</v>
      </c>
      <c r="C1339" s="460" t="s">
        <v>93</v>
      </c>
      <c r="D1339" s="454">
        <v>5125.9399999999996</v>
      </c>
    </row>
    <row r="1340" spans="1:4" ht="26.4" x14ac:dyDescent="0.3">
      <c r="A1340" s="460">
        <v>705268</v>
      </c>
      <c r="B1340" s="461" t="s">
        <v>2153</v>
      </c>
      <c r="C1340" s="460" t="s">
        <v>93</v>
      </c>
      <c r="D1340" s="454">
        <v>4609.54</v>
      </c>
    </row>
    <row r="1341" spans="1:4" ht="26.4" x14ac:dyDescent="0.3">
      <c r="A1341" s="460">
        <v>705261</v>
      </c>
      <c r="B1341" s="461" t="s">
        <v>2154</v>
      </c>
      <c r="C1341" s="460" t="s">
        <v>93</v>
      </c>
      <c r="D1341" s="454">
        <v>3616.05</v>
      </c>
    </row>
    <row r="1342" spans="1:4" ht="26.4" x14ac:dyDescent="0.3">
      <c r="A1342" s="460">
        <v>705260</v>
      </c>
      <c r="B1342" s="461" t="s">
        <v>2155</v>
      </c>
      <c r="C1342" s="460" t="s">
        <v>93</v>
      </c>
      <c r="D1342" s="454">
        <v>3225.35</v>
      </c>
    </row>
    <row r="1343" spans="1:4" ht="26.4" x14ac:dyDescent="0.3">
      <c r="A1343" s="460">
        <v>705263</v>
      </c>
      <c r="B1343" s="461" t="s">
        <v>2156</v>
      </c>
      <c r="C1343" s="460" t="s">
        <v>93</v>
      </c>
      <c r="D1343" s="454">
        <v>4068.15</v>
      </c>
    </row>
    <row r="1344" spans="1:4" ht="26.4" x14ac:dyDescent="0.3">
      <c r="A1344" s="460">
        <v>705262</v>
      </c>
      <c r="B1344" s="461" t="s">
        <v>2157</v>
      </c>
      <c r="C1344" s="460" t="s">
        <v>93</v>
      </c>
      <c r="D1344" s="454">
        <v>3677.45</v>
      </c>
    </row>
    <row r="1345" spans="1:4" ht="26.4" x14ac:dyDescent="0.3">
      <c r="A1345" s="460">
        <v>705265</v>
      </c>
      <c r="B1345" s="461" t="s">
        <v>2158</v>
      </c>
      <c r="C1345" s="460" t="s">
        <v>93</v>
      </c>
      <c r="D1345" s="454">
        <v>4456.74</v>
      </c>
    </row>
    <row r="1346" spans="1:4" ht="26.4" x14ac:dyDescent="0.3">
      <c r="A1346" s="460">
        <v>705264</v>
      </c>
      <c r="B1346" s="461" t="s">
        <v>2159</v>
      </c>
      <c r="C1346" s="460" t="s">
        <v>93</v>
      </c>
      <c r="D1346" s="454">
        <v>4066.04</v>
      </c>
    </row>
    <row r="1347" spans="1:4" ht="26.4" x14ac:dyDescent="0.3">
      <c r="A1347" s="460">
        <v>705271</v>
      </c>
      <c r="B1347" s="461" t="s">
        <v>729</v>
      </c>
      <c r="C1347" s="460" t="s">
        <v>93</v>
      </c>
      <c r="D1347" s="454">
        <v>5556.47</v>
      </c>
    </row>
    <row r="1348" spans="1:4" ht="26.4" x14ac:dyDescent="0.3">
      <c r="A1348" s="460">
        <v>705270</v>
      </c>
      <c r="B1348" s="461" t="s">
        <v>2160</v>
      </c>
      <c r="C1348" s="460" t="s">
        <v>93</v>
      </c>
      <c r="D1348" s="454">
        <v>5051.2299999999996</v>
      </c>
    </row>
    <row r="1349" spans="1:4" ht="26.4" x14ac:dyDescent="0.3">
      <c r="A1349" s="460">
        <v>705273</v>
      </c>
      <c r="B1349" s="461" t="s">
        <v>2161</v>
      </c>
      <c r="C1349" s="460" t="s">
        <v>93</v>
      </c>
      <c r="D1349" s="454">
        <v>4954.32</v>
      </c>
    </row>
    <row r="1350" spans="1:4" ht="26.4" x14ac:dyDescent="0.3">
      <c r="A1350" s="460">
        <v>705272</v>
      </c>
      <c r="B1350" s="461" t="s">
        <v>2162</v>
      </c>
      <c r="C1350" s="460" t="s">
        <v>93</v>
      </c>
      <c r="D1350" s="454">
        <v>4449.09</v>
      </c>
    </row>
    <row r="1351" spans="1:4" ht="26.4" x14ac:dyDescent="0.3">
      <c r="A1351" s="460">
        <v>705281</v>
      </c>
      <c r="B1351" s="461" t="s">
        <v>2163</v>
      </c>
      <c r="C1351" s="460" t="s">
        <v>93</v>
      </c>
      <c r="D1351" s="454">
        <v>7666.92</v>
      </c>
    </row>
    <row r="1352" spans="1:4" ht="26.4" x14ac:dyDescent="0.3">
      <c r="A1352" s="460">
        <v>705280</v>
      </c>
      <c r="B1352" s="461" t="s">
        <v>2164</v>
      </c>
      <c r="C1352" s="460" t="s">
        <v>93</v>
      </c>
      <c r="D1352" s="454">
        <v>6854.27</v>
      </c>
    </row>
    <row r="1353" spans="1:4" ht="26.4" x14ac:dyDescent="0.3">
      <c r="A1353" s="460">
        <v>705283</v>
      </c>
      <c r="B1353" s="461" t="s">
        <v>2165</v>
      </c>
      <c r="C1353" s="460" t="s">
        <v>93</v>
      </c>
      <c r="D1353" s="454">
        <v>7855.33</v>
      </c>
    </row>
    <row r="1354" spans="1:4" ht="26.4" x14ac:dyDescent="0.3">
      <c r="A1354" s="460">
        <v>705282</v>
      </c>
      <c r="B1354" s="461" t="s">
        <v>2166</v>
      </c>
      <c r="C1354" s="460" t="s">
        <v>93</v>
      </c>
      <c r="D1354" s="454">
        <v>7042.69</v>
      </c>
    </row>
    <row r="1355" spans="1:4" ht="26.4" x14ac:dyDescent="0.3">
      <c r="A1355" s="460">
        <v>705275</v>
      </c>
      <c r="B1355" s="461" t="s">
        <v>2167</v>
      </c>
      <c r="C1355" s="460" t="s">
        <v>93</v>
      </c>
      <c r="D1355" s="454">
        <v>5546.38</v>
      </c>
    </row>
    <row r="1356" spans="1:4" ht="26.4" x14ac:dyDescent="0.3">
      <c r="A1356" s="460">
        <v>705274</v>
      </c>
      <c r="B1356" s="461" t="s">
        <v>2168</v>
      </c>
      <c r="C1356" s="460" t="s">
        <v>93</v>
      </c>
      <c r="D1356" s="454">
        <v>5041.1400000000003</v>
      </c>
    </row>
    <row r="1357" spans="1:4" ht="26.4" x14ac:dyDescent="0.3">
      <c r="A1357" s="460">
        <v>705277</v>
      </c>
      <c r="B1357" s="461" t="s">
        <v>2169</v>
      </c>
      <c r="C1357" s="460" t="s">
        <v>93</v>
      </c>
      <c r="D1357" s="454">
        <v>6261.65</v>
      </c>
    </row>
    <row r="1358" spans="1:4" ht="26.4" x14ac:dyDescent="0.3">
      <c r="A1358" s="460">
        <v>705276</v>
      </c>
      <c r="B1358" s="461" t="s">
        <v>2170</v>
      </c>
      <c r="C1358" s="460" t="s">
        <v>93</v>
      </c>
      <c r="D1358" s="454">
        <v>5601.83</v>
      </c>
    </row>
    <row r="1359" spans="1:4" ht="26.4" x14ac:dyDescent="0.3">
      <c r="A1359" s="460">
        <v>705279</v>
      </c>
      <c r="B1359" s="461" t="s">
        <v>2171</v>
      </c>
      <c r="C1359" s="460" t="s">
        <v>93</v>
      </c>
      <c r="D1359" s="454">
        <v>7090.47</v>
      </c>
    </row>
    <row r="1360" spans="1:4" ht="26.4" x14ac:dyDescent="0.3">
      <c r="A1360" s="460">
        <v>705278</v>
      </c>
      <c r="B1360" s="461" t="s">
        <v>2172</v>
      </c>
      <c r="C1360" s="460" t="s">
        <v>93</v>
      </c>
      <c r="D1360" s="454">
        <v>6430.65</v>
      </c>
    </row>
    <row r="1361" spans="1:4" ht="26.4" x14ac:dyDescent="0.3">
      <c r="A1361" s="460">
        <v>705285</v>
      </c>
      <c r="B1361" s="461" t="s">
        <v>2173</v>
      </c>
      <c r="C1361" s="460" t="s">
        <v>93</v>
      </c>
      <c r="D1361" s="454">
        <v>7140.16</v>
      </c>
    </row>
    <row r="1362" spans="1:4" ht="26.4" x14ac:dyDescent="0.3">
      <c r="A1362" s="460">
        <v>705284</v>
      </c>
      <c r="B1362" s="461" t="s">
        <v>2174</v>
      </c>
      <c r="C1362" s="460" t="s">
        <v>93</v>
      </c>
      <c r="D1362" s="454">
        <v>6505.09</v>
      </c>
    </row>
    <row r="1363" spans="1:4" ht="26.4" x14ac:dyDescent="0.3">
      <c r="A1363" s="460">
        <v>705287</v>
      </c>
      <c r="B1363" s="461" t="s">
        <v>2175</v>
      </c>
      <c r="C1363" s="460" t="s">
        <v>93</v>
      </c>
      <c r="D1363" s="454">
        <v>6544.88</v>
      </c>
    </row>
    <row r="1364" spans="1:4" ht="26.4" x14ac:dyDescent="0.3">
      <c r="A1364" s="460">
        <v>705286</v>
      </c>
      <c r="B1364" s="461" t="s">
        <v>2176</v>
      </c>
      <c r="C1364" s="460" t="s">
        <v>93</v>
      </c>
      <c r="D1364" s="454">
        <v>5909.81</v>
      </c>
    </row>
    <row r="1365" spans="1:4" ht="26.4" x14ac:dyDescent="0.3">
      <c r="A1365" s="460">
        <v>705295</v>
      </c>
      <c r="B1365" s="461" t="s">
        <v>2177</v>
      </c>
      <c r="C1365" s="460" t="s">
        <v>93</v>
      </c>
      <c r="D1365" s="454">
        <v>10021.11</v>
      </c>
    </row>
    <row r="1366" spans="1:4" ht="26.4" x14ac:dyDescent="0.3">
      <c r="A1366" s="460">
        <v>705294</v>
      </c>
      <c r="B1366" s="461" t="s">
        <v>2178</v>
      </c>
      <c r="C1366" s="460" t="s">
        <v>93</v>
      </c>
      <c r="D1366" s="454">
        <v>9042.9500000000007</v>
      </c>
    </row>
    <row r="1367" spans="1:4" ht="26.4" x14ac:dyDescent="0.3">
      <c r="A1367" s="460">
        <v>705297</v>
      </c>
      <c r="B1367" s="461" t="s">
        <v>2179</v>
      </c>
      <c r="C1367" s="460" t="s">
        <v>93</v>
      </c>
      <c r="D1367" s="454">
        <v>10800.77</v>
      </c>
    </row>
    <row r="1368" spans="1:4" ht="26.4" x14ac:dyDescent="0.3">
      <c r="A1368" s="460">
        <v>705296</v>
      </c>
      <c r="B1368" s="461" t="s">
        <v>2180</v>
      </c>
      <c r="C1368" s="460" t="s">
        <v>93</v>
      </c>
      <c r="D1368" s="454">
        <v>9822.61</v>
      </c>
    </row>
    <row r="1369" spans="1:4" ht="26.4" x14ac:dyDescent="0.3">
      <c r="A1369" s="460">
        <v>705289</v>
      </c>
      <c r="B1369" s="461" t="s">
        <v>2181</v>
      </c>
      <c r="C1369" s="460" t="s">
        <v>93</v>
      </c>
      <c r="D1369" s="454">
        <v>7413.98</v>
      </c>
    </row>
    <row r="1370" spans="1:4" ht="26.4" x14ac:dyDescent="0.3">
      <c r="A1370" s="460">
        <v>705288</v>
      </c>
      <c r="B1370" s="461" t="s">
        <v>2182</v>
      </c>
      <c r="C1370" s="460" t="s">
        <v>93</v>
      </c>
      <c r="D1370" s="454">
        <v>6610.74</v>
      </c>
    </row>
    <row r="1371" spans="1:4" ht="26.4" x14ac:dyDescent="0.3">
      <c r="A1371" s="460">
        <v>705291</v>
      </c>
      <c r="B1371" s="461" t="s">
        <v>2183</v>
      </c>
      <c r="C1371" s="460" t="s">
        <v>93</v>
      </c>
      <c r="D1371" s="454">
        <v>8411.66</v>
      </c>
    </row>
    <row r="1372" spans="1:4" ht="26.4" x14ac:dyDescent="0.3">
      <c r="A1372" s="460">
        <v>705290</v>
      </c>
      <c r="B1372" s="461" t="s">
        <v>2184</v>
      </c>
      <c r="C1372" s="460" t="s">
        <v>93</v>
      </c>
      <c r="D1372" s="454">
        <v>7608.41</v>
      </c>
    </row>
    <row r="1373" spans="1:4" ht="26.4" x14ac:dyDescent="0.3">
      <c r="A1373" s="460">
        <v>705293</v>
      </c>
      <c r="B1373" s="461" t="s">
        <v>2185</v>
      </c>
      <c r="C1373" s="460" t="s">
        <v>93</v>
      </c>
      <c r="D1373" s="454">
        <v>9104.2199999999993</v>
      </c>
    </row>
    <row r="1374" spans="1:4" ht="26.4" x14ac:dyDescent="0.3">
      <c r="A1374" s="460">
        <v>705292</v>
      </c>
      <c r="B1374" s="461" t="s">
        <v>2186</v>
      </c>
      <c r="C1374" s="460" t="s">
        <v>93</v>
      </c>
      <c r="D1374" s="454">
        <v>8126.06</v>
      </c>
    </row>
    <row r="1375" spans="1:4" ht="26.4" x14ac:dyDescent="0.3">
      <c r="A1375" s="460">
        <v>705299</v>
      </c>
      <c r="B1375" s="461" t="s">
        <v>2187</v>
      </c>
      <c r="C1375" s="460" t="s">
        <v>93</v>
      </c>
      <c r="D1375" s="454">
        <v>9210.2099999999991</v>
      </c>
    </row>
    <row r="1376" spans="1:4" ht="26.4" x14ac:dyDescent="0.3">
      <c r="A1376" s="460">
        <v>705298</v>
      </c>
      <c r="B1376" s="461" t="s">
        <v>2188</v>
      </c>
      <c r="C1376" s="460" t="s">
        <v>93</v>
      </c>
      <c r="D1376" s="454">
        <v>8263.5400000000009</v>
      </c>
    </row>
    <row r="1377" spans="1:4" ht="26.4" x14ac:dyDescent="0.3">
      <c r="A1377" s="460">
        <v>705301</v>
      </c>
      <c r="B1377" s="461" t="s">
        <v>2189</v>
      </c>
      <c r="C1377" s="460" t="s">
        <v>93</v>
      </c>
      <c r="D1377" s="454">
        <v>8643.1299999999992</v>
      </c>
    </row>
    <row r="1378" spans="1:4" ht="26.4" x14ac:dyDescent="0.3">
      <c r="A1378" s="460">
        <v>705300</v>
      </c>
      <c r="B1378" s="461" t="s">
        <v>2190</v>
      </c>
      <c r="C1378" s="460" t="s">
        <v>93</v>
      </c>
      <c r="D1378" s="454">
        <v>7696.46</v>
      </c>
    </row>
    <row r="1379" spans="1:4" ht="26.4" x14ac:dyDescent="0.3">
      <c r="A1379" s="460">
        <v>705309</v>
      </c>
      <c r="B1379" s="461" t="s">
        <v>2191</v>
      </c>
      <c r="C1379" s="460" t="s">
        <v>93</v>
      </c>
      <c r="D1379" s="454">
        <v>13919.94</v>
      </c>
    </row>
    <row r="1380" spans="1:4" ht="26.4" x14ac:dyDescent="0.3">
      <c r="A1380" s="460">
        <v>705308</v>
      </c>
      <c r="B1380" s="461" t="s">
        <v>2192</v>
      </c>
      <c r="C1380" s="460" t="s">
        <v>93</v>
      </c>
      <c r="D1380" s="454">
        <v>12506.12</v>
      </c>
    </row>
    <row r="1381" spans="1:4" ht="26.4" x14ac:dyDescent="0.3">
      <c r="A1381" s="460">
        <v>705311</v>
      </c>
      <c r="B1381" s="461" t="s">
        <v>2193</v>
      </c>
      <c r="C1381" s="460" t="s">
        <v>93</v>
      </c>
      <c r="D1381" s="454">
        <v>13830.85</v>
      </c>
    </row>
    <row r="1382" spans="1:4" ht="26.4" x14ac:dyDescent="0.3">
      <c r="A1382" s="460">
        <v>705310</v>
      </c>
      <c r="B1382" s="461" t="s">
        <v>2194</v>
      </c>
      <c r="C1382" s="460" t="s">
        <v>93</v>
      </c>
      <c r="D1382" s="454">
        <v>12417.02</v>
      </c>
    </row>
    <row r="1383" spans="1:4" ht="26.4" x14ac:dyDescent="0.3">
      <c r="A1383" s="460">
        <v>705303</v>
      </c>
      <c r="B1383" s="461" t="s">
        <v>2195</v>
      </c>
      <c r="C1383" s="460" t="s">
        <v>93</v>
      </c>
      <c r="D1383" s="454">
        <v>9333.59</v>
      </c>
    </row>
    <row r="1384" spans="1:4" ht="26.4" x14ac:dyDescent="0.3">
      <c r="A1384" s="460">
        <v>705302</v>
      </c>
      <c r="B1384" s="461" t="s">
        <v>2196</v>
      </c>
      <c r="C1384" s="460" t="s">
        <v>93</v>
      </c>
      <c r="D1384" s="454">
        <v>8181.42</v>
      </c>
    </row>
    <row r="1385" spans="1:4" ht="26.4" x14ac:dyDescent="0.3">
      <c r="A1385" s="460">
        <v>705305</v>
      </c>
      <c r="B1385" s="461" t="s">
        <v>2197</v>
      </c>
      <c r="C1385" s="460" t="s">
        <v>93</v>
      </c>
      <c r="D1385" s="454">
        <v>11300.08</v>
      </c>
    </row>
    <row r="1386" spans="1:4" ht="26.4" x14ac:dyDescent="0.3">
      <c r="A1386" s="460">
        <v>705304</v>
      </c>
      <c r="B1386" s="461" t="s">
        <v>2198</v>
      </c>
      <c r="C1386" s="460" t="s">
        <v>93</v>
      </c>
      <c r="D1386" s="454">
        <v>10147.9</v>
      </c>
    </row>
    <row r="1387" spans="1:4" ht="26.4" x14ac:dyDescent="0.3">
      <c r="A1387" s="460">
        <v>705307</v>
      </c>
      <c r="B1387" s="461" t="s">
        <v>2199</v>
      </c>
      <c r="C1387" s="460" t="s">
        <v>93</v>
      </c>
      <c r="D1387" s="454">
        <v>12503.45</v>
      </c>
    </row>
    <row r="1388" spans="1:4" ht="26.4" x14ac:dyDescent="0.3">
      <c r="A1388" s="460">
        <v>705306</v>
      </c>
      <c r="B1388" s="461" t="s">
        <v>2200</v>
      </c>
      <c r="C1388" s="460" t="s">
        <v>93</v>
      </c>
      <c r="D1388" s="454">
        <v>11089.63</v>
      </c>
    </row>
    <row r="1389" spans="1:4" ht="26.4" x14ac:dyDescent="0.3">
      <c r="A1389" s="460">
        <v>705169</v>
      </c>
      <c r="B1389" s="461" t="s">
        <v>2201</v>
      </c>
      <c r="C1389" s="460" t="s">
        <v>93</v>
      </c>
      <c r="D1389" s="454">
        <v>2322.12</v>
      </c>
    </row>
    <row r="1390" spans="1:4" ht="26.4" x14ac:dyDescent="0.3">
      <c r="A1390" s="460">
        <v>705168</v>
      </c>
      <c r="B1390" s="461" t="s">
        <v>2202</v>
      </c>
      <c r="C1390" s="460" t="s">
        <v>93</v>
      </c>
      <c r="D1390" s="454">
        <v>2103.14</v>
      </c>
    </row>
    <row r="1391" spans="1:4" ht="26.4" x14ac:dyDescent="0.3">
      <c r="A1391" s="460">
        <v>705171</v>
      </c>
      <c r="B1391" s="461" t="s">
        <v>2203</v>
      </c>
      <c r="C1391" s="460" t="s">
        <v>93</v>
      </c>
      <c r="D1391" s="454">
        <v>2060.7600000000002</v>
      </c>
    </row>
    <row r="1392" spans="1:4" ht="26.4" x14ac:dyDescent="0.3">
      <c r="A1392" s="460">
        <v>705170</v>
      </c>
      <c r="B1392" s="461" t="s">
        <v>2204</v>
      </c>
      <c r="C1392" s="460" t="s">
        <v>93</v>
      </c>
      <c r="D1392" s="454">
        <v>1841.78</v>
      </c>
    </row>
    <row r="1393" spans="1:4" ht="26.4" x14ac:dyDescent="0.3">
      <c r="A1393" s="460">
        <v>705179</v>
      </c>
      <c r="B1393" s="461" t="s">
        <v>2205</v>
      </c>
      <c r="C1393" s="460" t="s">
        <v>93</v>
      </c>
      <c r="D1393" s="454">
        <v>2924.28</v>
      </c>
    </row>
    <row r="1394" spans="1:4" ht="26.4" x14ac:dyDescent="0.3">
      <c r="A1394" s="460">
        <v>705178</v>
      </c>
      <c r="B1394" s="461" t="s">
        <v>2206</v>
      </c>
      <c r="C1394" s="460" t="s">
        <v>93</v>
      </c>
      <c r="D1394" s="454">
        <v>2635.68</v>
      </c>
    </row>
    <row r="1395" spans="1:4" ht="26.4" x14ac:dyDescent="0.3">
      <c r="A1395" s="460">
        <v>705181</v>
      </c>
      <c r="B1395" s="461" t="s">
        <v>2207</v>
      </c>
      <c r="C1395" s="460" t="s">
        <v>93</v>
      </c>
      <c r="D1395" s="454">
        <v>3052.56</v>
      </c>
    </row>
    <row r="1396" spans="1:4" ht="26.4" x14ac:dyDescent="0.3">
      <c r="A1396" s="460">
        <v>705180</v>
      </c>
      <c r="B1396" s="461" t="s">
        <v>2208</v>
      </c>
      <c r="C1396" s="460" t="s">
        <v>93</v>
      </c>
      <c r="D1396" s="454">
        <v>2763.97</v>
      </c>
    </row>
    <row r="1397" spans="1:4" ht="26.4" x14ac:dyDescent="0.3">
      <c r="A1397" s="460">
        <v>705173</v>
      </c>
      <c r="B1397" s="461" t="s">
        <v>2209</v>
      </c>
      <c r="C1397" s="460" t="s">
        <v>93</v>
      </c>
      <c r="D1397" s="454">
        <v>2243.04</v>
      </c>
    </row>
    <row r="1398" spans="1:4" ht="26.4" x14ac:dyDescent="0.3">
      <c r="A1398" s="460">
        <v>705172</v>
      </c>
      <c r="B1398" s="461" t="s">
        <v>2210</v>
      </c>
      <c r="C1398" s="460" t="s">
        <v>93</v>
      </c>
      <c r="D1398" s="454">
        <v>2024.06</v>
      </c>
    </row>
    <row r="1399" spans="1:4" ht="26.4" x14ac:dyDescent="0.3">
      <c r="A1399" s="460">
        <v>705175</v>
      </c>
      <c r="B1399" s="461" t="s">
        <v>2211</v>
      </c>
      <c r="C1399" s="460" t="s">
        <v>93</v>
      </c>
      <c r="D1399" s="454">
        <v>2494.12</v>
      </c>
    </row>
    <row r="1400" spans="1:4" ht="26.4" x14ac:dyDescent="0.3">
      <c r="A1400" s="460">
        <v>705174</v>
      </c>
      <c r="B1400" s="461" t="s">
        <v>2212</v>
      </c>
      <c r="C1400" s="460" t="s">
        <v>93</v>
      </c>
      <c r="D1400" s="454">
        <v>2275.14</v>
      </c>
    </row>
    <row r="1401" spans="1:4" ht="26.4" x14ac:dyDescent="0.3">
      <c r="A1401" s="460">
        <v>705177</v>
      </c>
      <c r="B1401" s="461" t="s">
        <v>2213</v>
      </c>
      <c r="C1401" s="460" t="s">
        <v>93</v>
      </c>
      <c r="D1401" s="454">
        <v>2817.92</v>
      </c>
    </row>
    <row r="1402" spans="1:4" ht="26.4" x14ac:dyDescent="0.3">
      <c r="A1402" s="460">
        <v>705176</v>
      </c>
      <c r="B1402" s="461" t="s">
        <v>2214</v>
      </c>
      <c r="C1402" s="460" t="s">
        <v>93</v>
      </c>
      <c r="D1402" s="454">
        <v>2529.3200000000002</v>
      </c>
    </row>
    <row r="1403" spans="1:4" ht="26.4" x14ac:dyDescent="0.3">
      <c r="A1403" s="460">
        <v>705183</v>
      </c>
      <c r="B1403" s="461" t="s">
        <v>2215</v>
      </c>
      <c r="C1403" s="460" t="s">
        <v>93</v>
      </c>
      <c r="D1403" s="454">
        <v>3235.88</v>
      </c>
    </row>
    <row r="1404" spans="1:4" ht="26.4" x14ac:dyDescent="0.3">
      <c r="A1404" s="460">
        <v>705182</v>
      </c>
      <c r="B1404" s="461" t="s">
        <v>2216</v>
      </c>
      <c r="C1404" s="460" t="s">
        <v>93</v>
      </c>
      <c r="D1404" s="454">
        <v>2954.49</v>
      </c>
    </row>
    <row r="1405" spans="1:4" ht="26.4" x14ac:dyDescent="0.3">
      <c r="A1405" s="460">
        <v>705185</v>
      </c>
      <c r="B1405" s="461" t="s">
        <v>2217</v>
      </c>
      <c r="C1405" s="460" t="s">
        <v>93</v>
      </c>
      <c r="D1405" s="454">
        <v>2932.95</v>
      </c>
    </row>
    <row r="1406" spans="1:4" ht="26.4" x14ac:dyDescent="0.3">
      <c r="A1406" s="460">
        <v>705184</v>
      </c>
      <c r="B1406" s="461" t="s">
        <v>2218</v>
      </c>
      <c r="C1406" s="460" t="s">
        <v>93</v>
      </c>
      <c r="D1406" s="454">
        <v>2651.56</v>
      </c>
    </row>
    <row r="1407" spans="1:4" ht="26.4" x14ac:dyDescent="0.3">
      <c r="A1407" s="460">
        <v>705193</v>
      </c>
      <c r="B1407" s="461" t="s">
        <v>2219</v>
      </c>
      <c r="C1407" s="460" t="s">
        <v>93</v>
      </c>
      <c r="D1407" s="454">
        <v>4459.12</v>
      </c>
    </row>
    <row r="1408" spans="1:4" ht="26.4" x14ac:dyDescent="0.3">
      <c r="A1408" s="460">
        <v>705192</v>
      </c>
      <c r="B1408" s="461" t="s">
        <v>2220</v>
      </c>
      <c r="C1408" s="460" t="s">
        <v>93</v>
      </c>
      <c r="D1408" s="454">
        <v>4006.22</v>
      </c>
    </row>
    <row r="1409" spans="1:4" ht="26.4" x14ac:dyDescent="0.3">
      <c r="A1409" s="460">
        <v>705195</v>
      </c>
      <c r="B1409" s="461" t="s">
        <v>2221</v>
      </c>
      <c r="C1409" s="460" t="s">
        <v>93</v>
      </c>
      <c r="D1409" s="454">
        <v>4766.62</v>
      </c>
    </row>
    <row r="1410" spans="1:4" ht="26.4" x14ac:dyDescent="0.3">
      <c r="A1410" s="460">
        <v>705194</v>
      </c>
      <c r="B1410" s="461" t="s">
        <v>2222</v>
      </c>
      <c r="C1410" s="460" t="s">
        <v>93</v>
      </c>
      <c r="D1410" s="454">
        <v>4313.72</v>
      </c>
    </row>
    <row r="1411" spans="1:4" ht="26.4" x14ac:dyDescent="0.3">
      <c r="A1411" s="460">
        <v>705187</v>
      </c>
      <c r="B1411" s="461" t="s">
        <v>2223</v>
      </c>
      <c r="C1411" s="460" t="s">
        <v>93</v>
      </c>
      <c r="D1411" s="454">
        <v>3340.93</v>
      </c>
    </row>
    <row r="1412" spans="1:4" ht="26.4" x14ac:dyDescent="0.3">
      <c r="A1412" s="460">
        <v>705186</v>
      </c>
      <c r="B1412" s="461" t="s">
        <v>2224</v>
      </c>
      <c r="C1412" s="460" t="s">
        <v>93</v>
      </c>
      <c r="D1412" s="454">
        <v>2972.93</v>
      </c>
    </row>
    <row r="1413" spans="1:4" ht="26.4" x14ac:dyDescent="0.3">
      <c r="A1413" s="460">
        <v>705189</v>
      </c>
      <c r="B1413" s="461" t="s">
        <v>2225</v>
      </c>
      <c r="C1413" s="460" t="s">
        <v>93</v>
      </c>
      <c r="D1413" s="454">
        <v>3740.45</v>
      </c>
    </row>
    <row r="1414" spans="1:4" ht="26.4" x14ac:dyDescent="0.3">
      <c r="A1414" s="460">
        <v>705188</v>
      </c>
      <c r="B1414" s="461" t="s">
        <v>2226</v>
      </c>
      <c r="C1414" s="460" t="s">
        <v>93</v>
      </c>
      <c r="D1414" s="454">
        <v>3372.46</v>
      </c>
    </row>
    <row r="1415" spans="1:4" ht="26.4" x14ac:dyDescent="0.3">
      <c r="A1415" s="460">
        <v>705191</v>
      </c>
      <c r="B1415" s="461" t="s">
        <v>2227</v>
      </c>
      <c r="C1415" s="460" t="s">
        <v>93</v>
      </c>
      <c r="D1415" s="454">
        <v>4110.5</v>
      </c>
    </row>
    <row r="1416" spans="1:4" ht="26.4" x14ac:dyDescent="0.3">
      <c r="A1416" s="460">
        <v>705190</v>
      </c>
      <c r="B1416" s="461" t="s">
        <v>2228</v>
      </c>
      <c r="C1416" s="460" t="s">
        <v>93</v>
      </c>
      <c r="D1416" s="454">
        <v>3657.59</v>
      </c>
    </row>
    <row r="1417" spans="1:4" ht="26.4" x14ac:dyDescent="0.3">
      <c r="A1417" s="460">
        <v>705197</v>
      </c>
      <c r="B1417" s="461" t="s">
        <v>2229</v>
      </c>
      <c r="C1417" s="460" t="s">
        <v>93</v>
      </c>
      <c r="D1417" s="454">
        <v>4428.43</v>
      </c>
    </row>
    <row r="1418" spans="1:4" ht="26.4" x14ac:dyDescent="0.3">
      <c r="A1418" s="460">
        <v>705196</v>
      </c>
      <c r="B1418" s="461" t="s">
        <v>2230</v>
      </c>
      <c r="C1418" s="460" t="s">
        <v>93</v>
      </c>
      <c r="D1418" s="454">
        <v>3979.42</v>
      </c>
    </row>
    <row r="1419" spans="1:4" ht="26.4" x14ac:dyDescent="0.3">
      <c r="A1419" s="460">
        <v>705199</v>
      </c>
      <c r="B1419" s="461" t="s">
        <v>2231</v>
      </c>
      <c r="C1419" s="460" t="s">
        <v>93</v>
      </c>
      <c r="D1419" s="454">
        <v>4199.2700000000004</v>
      </c>
    </row>
    <row r="1420" spans="1:4" ht="26.4" x14ac:dyDescent="0.3">
      <c r="A1420" s="460">
        <v>705198</v>
      </c>
      <c r="B1420" s="461" t="s">
        <v>2232</v>
      </c>
      <c r="C1420" s="460" t="s">
        <v>93</v>
      </c>
      <c r="D1420" s="454">
        <v>3750.26</v>
      </c>
    </row>
    <row r="1421" spans="1:4" ht="26.4" x14ac:dyDescent="0.3">
      <c r="A1421" s="460">
        <v>705207</v>
      </c>
      <c r="B1421" s="461" t="s">
        <v>2233</v>
      </c>
      <c r="C1421" s="460" t="s">
        <v>93</v>
      </c>
      <c r="D1421" s="454">
        <v>6314.29</v>
      </c>
    </row>
    <row r="1422" spans="1:4" ht="26.4" x14ac:dyDescent="0.3">
      <c r="A1422" s="460">
        <v>705206</v>
      </c>
      <c r="B1422" s="461" t="s">
        <v>2234</v>
      </c>
      <c r="C1422" s="460" t="s">
        <v>93</v>
      </c>
      <c r="D1422" s="454">
        <v>5646.18</v>
      </c>
    </row>
    <row r="1423" spans="1:4" ht="26.4" x14ac:dyDescent="0.3">
      <c r="A1423" s="460">
        <v>705209</v>
      </c>
      <c r="B1423" s="461" t="s">
        <v>2235</v>
      </c>
      <c r="C1423" s="460" t="s">
        <v>93</v>
      </c>
      <c r="D1423" s="454">
        <v>7168.6</v>
      </c>
    </row>
    <row r="1424" spans="1:4" ht="26.4" x14ac:dyDescent="0.3">
      <c r="A1424" s="460">
        <v>705208</v>
      </c>
      <c r="B1424" s="461" t="s">
        <v>2236</v>
      </c>
      <c r="C1424" s="460" t="s">
        <v>93</v>
      </c>
      <c r="D1424" s="454">
        <v>6390.09</v>
      </c>
    </row>
    <row r="1425" spans="1:4" ht="26.4" x14ac:dyDescent="0.3">
      <c r="A1425" s="460">
        <v>705201</v>
      </c>
      <c r="B1425" s="461" t="s">
        <v>2237</v>
      </c>
      <c r="C1425" s="460" t="s">
        <v>93</v>
      </c>
      <c r="D1425" s="454">
        <v>4801.58</v>
      </c>
    </row>
    <row r="1426" spans="1:4" ht="26.4" x14ac:dyDescent="0.3">
      <c r="A1426" s="460">
        <v>705200</v>
      </c>
      <c r="B1426" s="461" t="s">
        <v>2238</v>
      </c>
      <c r="C1426" s="460" t="s">
        <v>93</v>
      </c>
      <c r="D1426" s="454">
        <v>4352.57</v>
      </c>
    </row>
    <row r="1427" spans="1:4" ht="26.4" x14ac:dyDescent="0.3">
      <c r="A1427" s="460">
        <v>705203</v>
      </c>
      <c r="B1427" s="461" t="s">
        <v>2239</v>
      </c>
      <c r="C1427" s="460" t="s">
        <v>93</v>
      </c>
      <c r="D1427" s="454">
        <v>5290.79</v>
      </c>
    </row>
    <row r="1428" spans="1:4" ht="26.4" x14ac:dyDescent="0.3">
      <c r="A1428" s="460">
        <v>705202</v>
      </c>
      <c r="B1428" s="461" t="s">
        <v>2240</v>
      </c>
      <c r="C1428" s="460" t="s">
        <v>93</v>
      </c>
      <c r="D1428" s="454">
        <v>4739.87</v>
      </c>
    </row>
    <row r="1429" spans="1:4" ht="26.4" x14ac:dyDescent="0.3">
      <c r="A1429" s="460">
        <v>705205</v>
      </c>
      <c r="B1429" s="461" t="s">
        <v>2241</v>
      </c>
      <c r="C1429" s="460" t="s">
        <v>93</v>
      </c>
      <c r="D1429" s="454">
        <v>5773.5</v>
      </c>
    </row>
    <row r="1430" spans="1:4" ht="26.4" x14ac:dyDescent="0.3">
      <c r="A1430" s="460">
        <v>705204</v>
      </c>
      <c r="B1430" s="461" t="s">
        <v>2242</v>
      </c>
      <c r="C1430" s="460" t="s">
        <v>93</v>
      </c>
      <c r="D1430" s="454">
        <v>5222.58</v>
      </c>
    </row>
    <row r="1431" spans="1:4" ht="26.4" x14ac:dyDescent="0.3">
      <c r="A1431" s="460">
        <v>705211</v>
      </c>
      <c r="B1431" s="461" t="s">
        <v>2243</v>
      </c>
      <c r="C1431" s="460" t="s">
        <v>93</v>
      </c>
      <c r="D1431" s="454">
        <v>5672.05</v>
      </c>
    </row>
    <row r="1432" spans="1:4" ht="26.4" x14ac:dyDescent="0.3">
      <c r="A1432" s="460">
        <v>705210</v>
      </c>
      <c r="B1432" s="461" t="s">
        <v>2244</v>
      </c>
      <c r="C1432" s="460" t="s">
        <v>93</v>
      </c>
      <c r="D1432" s="454">
        <v>5024.74</v>
      </c>
    </row>
    <row r="1433" spans="1:4" ht="26.4" x14ac:dyDescent="0.3">
      <c r="A1433" s="460">
        <v>705213</v>
      </c>
      <c r="B1433" s="461" t="s">
        <v>2245</v>
      </c>
      <c r="C1433" s="460" t="s">
        <v>93</v>
      </c>
      <c r="D1433" s="454">
        <v>5603.11</v>
      </c>
    </row>
    <row r="1434" spans="1:4" ht="26.4" x14ac:dyDescent="0.3">
      <c r="A1434" s="460">
        <v>705212</v>
      </c>
      <c r="B1434" s="461" t="s">
        <v>2246</v>
      </c>
      <c r="C1434" s="460" t="s">
        <v>93</v>
      </c>
      <c r="D1434" s="454">
        <v>4955.8</v>
      </c>
    </row>
    <row r="1435" spans="1:4" ht="26.4" x14ac:dyDescent="0.3">
      <c r="A1435" s="460">
        <v>705221</v>
      </c>
      <c r="B1435" s="461" t="s">
        <v>2247</v>
      </c>
      <c r="C1435" s="460" t="s">
        <v>93</v>
      </c>
      <c r="D1435" s="454">
        <v>8679.51</v>
      </c>
    </row>
    <row r="1436" spans="1:4" ht="26.4" x14ac:dyDescent="0.3">
      <c r="A1436" s="460">
        <v>705220</v>
      </c>
      <c r="B1436" s="461" t="s">
        <v>2248</v>
      </c>
      <c r="C1436" s="460" t="s">
        <v>93</v>
      </c>
      <c r="D1436" s="454">
        <v>7770.62</v>
      </c>
    </row>
    <row r="1437" spans="1:4" ht="26.4" x14ac:dyDescent="0.3">
      <c r="A1437" s="460">
        <v>705223</v>
      </c>
      <c r="B1437" s="461" t="s">
        <v>2249</v>
      </c>
      <c r="C1437" s="460" t="s">
        <v>93</v>
      </c>
      <c r="D1437" s="454">
        <v>9393.14</v>
      </c>
    </row>
    <row r="1438" spans="1:4" ht="26.4" x14ac:dyDescent="0.3">
      <c r="A1438" s="460">
        <v>705222</v>
      </c>
      <c r="B1438" s="461" t="s">
        <v>2250</v>
      </c>
      <c r="C1438" s="460" t="s">
        <v>93</v>
      </c>
      <c r="D1438" s="454">
        <v>8346.66</v>
      </c>
    </row>
    <row r="1439" spans="1:4" ht="26.4" x14ac:dyDescent="0.3">
      <c r="A1439" s="460">
        <v>705215</v>
      </c>
      <c r="B1439" s="461" t="s">
        <v>2251</v>
      </c>
      <c r="C1439" s="460" t="s">
        <v>93</v>
      </c>
      <c r="D1439" s="454">
        <v>6639.48</v>
      </c>
    </row>
    <row r="1440" spans="1:4" ht="26.4" x14ac:dyDescent="0.3">
      <c r="A1440" s="460">
        <v>705214</v>
      </c>
      <c r="B1440" s="461" t="s">
        <v>2252</v>
      </c>
      <c r="C1440" s="460" t="s">
        <v>93</v>
      </c>
      <c r="D1440" s="454">
        <v>5856.28</v>
      </c>
    </row>
    <row r="1441" spans="1:4" ht="26.4" x14ac:dyDescent="0.3">
      <c r="A1441" s="460">
        <v>705217</v>
      </c>
      <c r="B1441" s="461" t="s">
        <v>2253</v>
      </c>
      <c r="C1441" s="460" t="s">
        <v>93</v>
      </c>
      <c r="D1441" s="454">
        <v>7352.13</v>
      </c>
    </row>
    <row r="1442" spans="1:4" ht="26.4" x14ac:dyDescent="0.3">
      <c r="A1442" s="460">
        <v>705216</v>
      </c>
      <c r="B1442" s="461" t="s">
        <v>2254</v>
      </c>
      <c r="C1442" s="460" t="s">
        <v>93</v>
      </c>
      <c r="D1442" s="454">
        <v>6568.93</v>
      </c>
    </row>
    <row r="1443" spans="1:4" ht="26.4" x14ac:dyDescent="0.3">
      <c r="A1443" s="460">
        <v>705219</v>
      </c>
      <c r="B1443" s="461" t="s">
        <v>2255</v>
      </c>
      <c r="C1443" s="460" t="s">
        <v>93</v>
      </c>
      <c r="D1443" s="454">
        <v>8019.17</v>
      </c>
    </row>
    <row r="1444" spans="1:4" ht="26.4" x14ac:dyDescent="0.3">
      <c r="A1444" s="460">
        <v>705218</v>
      </c>
      <c r="B1444" s="461" t="s">
        <v>2256</v>
      </c>
      <c r="C1444" s="460" t="s">
        <v>93</v>
      </c>
      <c r="D1444" s="454">
        <v>7110.27</v>
      </c>
    </row>
    <row r="1445" spans="1:4" ht="26.4" x14ac:dyDescent="0.3">
      <c r="A1445" s="460">
        <v>705346</v>
      </c>
      <c r="B1445" s="461" t="s">
        <v>2257</v>
      </c>
      <c r="C1445" s="460" t="s">
        <v>93</v>
      </c>
      <c r="D1445" s="454">
        <v>5339.4</v>
      </c>
    </row>
    <row r="1446" spans="1:4" ht="26.4" x14ac:dyDescent="0.3">
      <c r="A1446" s="460">
        <v>705345</v>
      </c>
      <c r="B1446" s="461" t="s">
        <v>2258</v>
      </c>
      <c r="C1446" s="460" t="s">
        <v>93</v>
      </c>
      <c r="D1446" s="454">
        <v>4777</v>
      </c>
    </row>
    <row r="1447" spans="1:4" ht="26.4" x14ac:dyDescent="0.3">
      <c r="A1447" s="460">
        <v>705348</v>
      </c>
      <c r="B1447" s="461" t="s">
        <v>2259</v>
      </c>
      <c r="C1447" s="460" t="s">
        <v>93</v>
      </c>
      <c r="D1447" s="454">
        <v>4809.63</v>
      </c>
    </row>
    <row r="1448" spans="1:4" ht="26.4" x14ac:dyDescent="0.3">
      <c r="A1448" s="460">
        <v>705347</v>
      </c>
      <c r="B1448" s="461" t="s">
        <v>2260</v>
      </c>
      <c r="C1448" s="460" t="s">
        <v>93</v>
      </c>
      <c r="D1448" s="454">
        <v>4247.2299999999996</v>
      </c>
    </row>
    <row r="1449" spans="1:4" ht="26.4" x14ac:dyDescent="0.3">
      <c r="A1449" s="460">
        <v>705356</v>
      </c>
      <c r="B1449" s="461" t="s">
        <v>2261</v>
      </c>
      <c r="C1449" s="460" t="s">
        <v>93</v>
      </c>
      <c r="D1449" s="454">
        <v>7113.54</v>
      </c>
    </row>
    <row r="1450" spans="1:4" ht="26.4" x14ac:dyDescent="0.3">
      <c r="A1450" s="460">
        <v>705355</v>
      </c>
      <c r="B1450" s="461" t="s">
        <v>2262</v>
      </c>
      <c r="C1450" s="460" t="s">
        <v>93</v>
      </c>
      <c r="D1450" s="454">
        <v>6366.02</v>
      </c>
    </row>
    <row r="1451" spans="1:4" ht="26.4" x14ac:dyDescent="0.3">
      <c r="A1451" s="460">
        <v>705358</v>
      </c>
      <c r="B1451" s="461" t="s">
        <v>2263</v>
      </c>
      <c r="C1451" s="460" t="s">
        <v>93</v>
      </c>
      <c r="D1451" s="454">
        <v>7220.94</v>
      </c>
    </row>
    <row r="1452" spans="1:4" ht="26.4" x14ac:dyDescent="0.3">
      <c r="A1452" s="460">
        <v>705357</v>
      </c>
      <c r="B1452" s="461" t="s">
        <v>2264</v>
      </c>
      <c r="C1452" s="460" t="s">
        <v>93</v>
      </c>
      <c r="D1452" s="454">
        <v>6473.42</v>
      </c>
    </row>
    <row r="1453" spans="1:4" ht="26.4" x14ac:dyDescent="0.3">
      <c r="A1453" s="460">
        <v>705350</v>
      </c>
      <c r="B1453" s="461" t="s">
        <v>2265</v>
      </c>
      <c r="C1453" s="460" t="s">
        <v>93</v>
      </c>
      <c r="D1453" s="454">
        <v>5242.62</v>
      </c>
    </row>
    <row r="1454" spans="1:4" ht="26.4" x14ac:dyDescent="0.3">
      <c r="A1454" s="460">
        <v>705349</v>
      </c>
      <c r="B1454" s="461" t="s">
        <v>2266</v>
      </c>
      <c r="C1454" s="460" t="s">
        <v>93</v>
      </c>
      <c r="D1454" s="454">
        <v>4680.22</v>
      </c>
    </row>
    <row r="1455" spans="1:4" ht="26.4" x14ac:dyDescent="0.3">
      <c r="A1455" s="460">
        <v>705352</v>
      </c>
      <c r="B1455" s="461" t="s">
        <v>2267</v>
      </c>
      <c r="C1455" s="460" t="s">
        <v>93</v>
      </c>
      <c r="D1455" s="454">
        <v>5612.44</v>
      </c>
    </row>
    <row r="1456" spans="1:4" ht="26.4" x14ac:dyDescent="0.3">
      <c r="A1456" s="460">
        <v>705351</v>
      </c>
      <c r="B1456" s="461" t="s">
        <v>2268</v>
      </c>
      <c r="C1456" s="460" t="s">
        <v>93</v>
      </c>
      <c r="D1456" s="454">
        <v>5050.04</v>
      </c>
    </row>
    <row r="1457" spans="1:4" ht="26.4" x14ac:dyDescent="0.3">
      <c r="A1457" s="460">
        <v>705354</v>
      </c>
      <c r="B1457" s="461" t="s">
        <v>2269</v>
      </c>
      <c r="C1457" s="460" t="s">
        <v>93</v>
      </c>
      <c r="D1457" s="454">
        <v>6171.47</v>
      </c>
    </row>
    <row r="1458" spans="1:4" ht="26.4" x14ac:dyDescent="0.3">
      <c r="A1458" s="460">
        <v>705353</v>
      </c>
      <c r="B1458" s="461" t="s">
        <v>2270</v>
      </c>
      <c r="C1458" s="460" t="s">
        <v>93</v>
      </c>
      <c r="D1458" s="454">
        <v>5609.07</v>
      </c>
    </row>
    <row r="1459" spans="1:4" ht="26.4" x14ac:dyDescent="0.3">
      <c r="A1459" s="460">
        <v>705360</v>
      </c>
      <c r="B1459" s="461" t="s">
        <v>2271</v>
      </c>
      <c r="C1459" s="460" t="s">
        <v>93</v>
      </c>
      <c r="D1459" s="454">
        <v>7652.37</v>
      </c>
    </row>
    <row r="1460" spans="1:4" ht="26.4" x14ac:dyDescent="0.3">
      <c r="A1460" s="460">
        <v>705359</v>
      </c>
      <c r="B1460" s="461" t="s">
        <v>2272</v>
      </c>
      <c r="C1460" s="460" t="s">
        <v>93</v>
      </c>
      <c r="D1460" s="454">
        <v>6926.62</v>
      </c>
    </row>
    <row r="1461" spans="1:4" ht="26.4" x14ac:dyDescent="0.3">
      <c r="A1461" s="460">
        <v>705362</v>
      </c>
      <c r="B1461" s="461" t="s">
        <v>2273</v>
      </c>
      <c r="C1461" s="460" t="s">
        <v>93</v>
      </c>
      <c r="D1461" s="454">
        <v>6968.76</v>
      </c>
    </row>
    <row r="1462" spans="1:4" ht="26.4" x14ac:dyDescent="0.3">
      <c r="A1462" s="460">
        <v>705361</v>
      </c>
      <c r="B1462" s="461" t="s">
        <v>2274</v>
      </c>
      <c r="C1462" s="460" t="s">
        <v>93</v>
      </c>
      <c r="D1462" s="454">
        <v>6243.01</v>
      </c>
    </row>
    <row r="1463" spans="1:4" ht="26.4" x14ac:dyDescent="0.3">
      <c r="A1463" s="460">
        <v>705370</v>
      </c>
      <c r="B1463" s="461" t="s">
        <v>2275</v>
      </c>
      <c r="C1463" s="460" t="s">
        <v>93</v>
      </c>
      <c r="D1463" s="454">
        <v>10450.09</v>
      </c>
    </row>
    <row r="1464" spans="1:4" ht="26.4" x14ac:dyDescent="0.3">
      <c r="A1464" s="460">
        <v>705369</v>
      </c>
      <c r="B1464" s="461" t="s">
        <v>2276</v>
      </c>
      <c r="C1464" s="460" t="s">
        <v>93</v>
      </c>
      <c r="D1464" s="454">
        <v>9292.93</v>
      </c>
    </row>
    <row r="1465" spans="1:4" ht="26.4" x14ac:dyDescent="0.3">
      <c r="A1465" s="460">
        <v>705372</v>
      </c>
      <c r="B1465" s="461" t="s">
        <v>2277</v>
      </c>
      <c r="C1465" s="460" t="s">
        <v>93</v>
      </c>
      <c r="D1465" s="454">
        <v>11119.53</v>
      </c>
    </row>
    <row r="1466" spans="1:4" ht="26.4" x14ac:dyDescent="0.3">
      <c r="A1466" s="460">
        <v>705371</v>
      </c>
      <c r="B1466" s="461" t="s">
        <v>2278</v>
      </c>
      <c r="C1466" s="460" t="s">
        <v>93</v>
      </c>
      <c r="D1466" s="454">
        <v>9962.3700000000008</v>
      </c>
    </row>
    <row r="1467" spans="1:4" ht="26.4" x14ac:dyDescent="0.3">
      <c r="A1467" s="460">
        <v>705364</v>
      </c>
      <c r="B1467" s="461" t="s">
        <v>2279</v>
      </c>
      <c r="C1467" s="460" t="s">
        <v>93</v>
      </c>
      <c r="D1467" s="454">
        <v>7883.12</v>
      </c>
    </row>
    <row r="1468" spans="1:4" ht="26.4" x14ac:dyDescent="0.3">
      <c r="A1468" s="460">
        <v>705363</v>
      </c>
      <c r="B1468" s="461" t="s">
        <v>2280</v>
      </c>
      <c r="C1468" s="460" t="s">
        <v>93</v>
      </c>
      <c r="D1468" s="454">
        <v>7157.37</v>
      </c>
    </row>
    <row r="1469" spans="1:4" ht="26.4" x14ac:dyDescent="0.3">
      <c r="A1469" s="460">
        <v>705366</v>
      </c>
      <c r="B1469" s="461" t="s">
        <v>2281</v>
      </c>
      <c r="C1469" s="460" t="s">
        <v>93</v>
      </c>
      <c r="D1469" s="454">
        <v>8651.11</v>
      </c>
    </row>
    <row r="1470" spans="1:4" ht="26.4" x14ac:dyDescent="0.3">
      <c r="A1470" s="460">
        <v>705365</v>
      </c>
      <c r="B1470" s="461" t="s">
        <v>2282</v>
      </c>
      <c r="C1470" s="460" t="s">
        <v>93</v>
      </c>
      <c r="D1470" s="454">
        <v>7697.76</v>
      </c>
    </row>
    <row r="1471" spans="1:4" ht="26.4" x14ac:dyDescent="0.3">
      <c r="A1471" s="460">
        <v>705368</v>
      </c>
      <c r="B1471" s="461" t="s">
        <v>2283</v>
      </c>
      <c r="C1471" s="460" t="s">
        <v>93</v>
      </c>
      <c r="D1471" s="454">
        <v>9685.2800000000007</v>
      </c>
    </row>
    <row r="1472" spans="1:4" ht="26.4" x14ac:dyDescent="0.3">
      <c r="A1472" s="460">
        <v>705367</v>
      </c>
      <c r="B1472" s="461" t="s">
        <v>2284</v>
      </c>
      <c r="C1472" s="460" t="s">
        <v>93</v>
      </c>
      <c r="D1472" s="454">
        <v>8731.93</v>
      </c>
    </row>
    <row r="1473" spans="1:4" ht="26.4" x14ac:dyDescent="0.3">
      <c r="A1473" s="460">
        <v>705374</v>
      </c>
      <c r="B1473" s="461" t="s">
        <v>2285</v>
      </c>
      <c r="C1473" s="460" t="s">
        <v>93</v>
      </c>
      <c r="D1473" s="454">
        <v>10097.870000000001</v>
      </c>
    </row>
    <row r="1474" spans="1:4" ht="26.4" x14ac:dyDescent="0.3">
      <c r="A1474" s="460">
        <v>705373</v>
      </c>
      <c r="B1474" s="461" t="s">
        <v>2286</v>
      </c>
      <c r="C1474" s="460" t="s">
        <v>93</v>
      </c>
      <c r="D1474" s="454">
        <v>9176.57</v>
      </c>
    </row>
    <row r="1475" spans="1:4" ht="26.4" x14ac:dyDescent="0.3">
      <c r="A1475" s="460">
        <v>705376</v>
      </c>
      <c r="B1475" s="461" t="s">
        <v>2287</v>
      </c>
      <c r="C1475" s="460" t="s">
        <v>93</v>
      </c>
      <c r="D1475" s="454">
        <v>9059.52</v>
      </c>
    </row>
    <row r="1476" spans="1:4" ht="26.4" x14ac:dyDescent="0.3">
      <c r="A1476" s="460">
        <v>705375</v>
      </c>
      <c r="B1476" s="461" t="s">
        <v>2288</v>
      </c>
      <c r="C1476" s="460" t="s">
        <v>93</v>
      </c>
      <c r="D1476" s="454">
        <v>8138.22</v>
      </c>
    </row>
    <row r="1477" spans="1:4" ht="26.4" x14ac:dyDescent="0.3">
      <c r="A1477" s="460">
        <v>705384</v>
      </c>
      <c r="B1477" s="461" t="s">
        <v>2289</v>
      </c>
      <c r="C1477" s="460" t="s">
        <v>93</v>
      </c>
      <c r="D1477" s="454">
        <v>13803.86</v>
      </c>
    </row>
    <row r="1478" spans="1:4" ht="26.4" x14ac:dyDescent="0.3">
      <c r="A1478" s="460">
        <v>705383</v>
      </c>
      <c r="B1478" s="461" t="s">
        <v>2290</v>
      </c>
      <c r="C1478" s="460" t="s">
        <v>93</v>
      </c>
      <c r="D1478" s="454">
        <v>12396.78</v>
      </c>
    </row>
    <row r="1479" spans="1:4" ht="26.4" x14ac:dyDescent="0.3">
      <c r="A1479" s="460">
        <v>705386</v>
      </c>
      <c r="B1479" s="461" t="s">
        <v>2291</v>
      </c>
      <c r="C1479" s="460" t="s">
        <v>93</v>
      </c>
      <c r="D1479" s="454">
        <v>14866.76</v>
      </c>
    </row>
    <row r="1480" spans="1:4" ht="26.4" x14ac:dyDescent="0.3">
      <c r="A1480" s="460">
        <v>705385</v>
      </c>
      <c r="B1480" s="461" t="s">
        <v>2292</v>
      </c>
      <c r="C1480" s="460" t="s">
        <v>93</v>
      </c>
      <c r="D1480" s="454">
        <v>13459.68</v>
      </c>
    </row>
    <row r="1481" spans="1:4" ht="26.4" x14ac:dyDescent="0.3">
      <c r="A1481" s="460">
        <v>705378</v>
      </c>
      <c r="B1481" s="461" t="s">
        <v>2293</v>
      </c>
      <c r="C1481" s="460" t="s">
        <v>93</v>
      </c>
      <c r="D1481" s="454">
        <v>10328.64</v>
      </c>
    </row>
    <row r="1482" spans="1:4" ht="26.4" x14ac:dyDescent="0.3">
      <c r="A1482" s="460">
        <v>705377</v>
      </c>
      <c r="B1482" s="461" t="s">
        <v>2294</v>
      </c>
      <c r="C1482" s="460" t="s">
        <v>93</v>
      </c>
      <c r="D1482" s="454">
        <v>9167.85</v>
      </c>
    </row>
    <row r="1483" spans="1:4" ht="26.4" x14ac:dyDescent="0.3">
      <c r="A1483" s="460">
        <v>705380</v>
      </c>
      <c r="B1483" s="461" t="s">
        <v>2295</v>
      </c>
      <c r="C1483" s="460" t="s">
        <v>93</v>
      </c>
      <c r="D1483" s="454">
        <v>11699.68</v>
      </c>
    </row>
    <row r="1484" spans="1:4" ht="26.4" x14ac:dyDescent="0.3">
      <c r="A1484" s="460">
        <v>705379</v>
      </c>
      <c r="B1484" s="461" t="s">
        <v>2296</v>
      </c>
      <c r="C1484" s="460" t="s">
        <v>93</v>
      </c>
      <c r="D1484" s="454">
        <v>10538.88</v>
      </c>
    </row>
    <row r="1485" spans="1:4" ht="26.4" x14ac:dyDescent="0.3">
      <c r="A1485" s="460">
        <v>705382</v>
      </c>
      <c r="B1485" s="461" t="s">
        <v>2297</v>
      </c>
      <c r="C1485" s="460" t="s">
        <v>93</v>
      </c>
      <c r="D1485" s="454">
        <v>12921.34</v>
      </c>
    </row>
    <row r="1486" spans="1:4" ht="26.4" x14ac:dyDescent="0.3">
      <c r="A1486" s="460">
        <v>705381</v>
      </c>
      <c r="B1486" s="461" t="s">
        <v>2298</v>
      </c>
      <c r="C1486" s="460" t="s">
        <v>93</v>
      </c>
      <c r="D1486" s="454">
        <v>11514.25</v>
      </c>
    </row>
    <row r="1487" spans="1:4" ht="26.4" x14ac:dyDescent="0.3">
      <c r="A1487" s="460">
        <v>705388</v>
      </c>
      <c r="B1487" s="461" t="s">
        <v>2299</v>
      </c>
      <c r="C1487" s="460" t="s">
        <v>93</v>
      </c>
      <c r="D1487" s="454">
        <v>12726.91</v>
      </c>
    </row>
    <row r="1488" spans="1:4" ht="26.4" x14ac:dyDescent="0.3">
      <c r="A1488" s="460">
        <v>705387</v>
      </c>
      <c r="B1488" s="461" t="s">
        <v>2300</v>
      </c>
      <c r="C1488" s="460" t="s">
        <v>93</v>
      </c>
      <c r="D1488" s="454">
        <v>11360.28</v>
      </c>
    </row>
    <row r="1489" spans="1:4" ht="26.4" x14ac:dyDescent="0.3">
      <c r="A1489" s="460">
        <v>705390</v>
      </c>
      <c r="B1489" s="461" t="s">
        <v>2301</v>
      </c>
      <c r="C1489" s="460" t="s">
        <v>93</v>
      </c>
      <c r="D1489" s="454">
        <v>11992.36</v>
      </c>
    </row>
    <row r="1490" spans="1:4" ht="26.4" x14ac:dyDescent="0.3">
      <c r="A1490" s="460">
        <v>705389</v>
      </c>
      <c r="B1490" s="461" t="s">
        <v>2302</v>
      </c>
      <c r="C1490" s="460" t="s">
        <v>93</v>
      </c>
      <c r="D1490" s="454">
        <v>10625.73</v>
      </c>
    </row>
    <row r="1491" spans="1:4" ht="26.4" x14ac:dyDescent="0.3">
      <c r="A1491" s="460">
        <v>705399</v>
      </c>
      <c r="B1491" s="461" t="s">
        <v>2303</v>
      </c>
      <c r="C1491" s="460" t="s">
        <v>93</v>
      </c>
      <c r="D1491" s="454">
        <v>18547.12</v>
      </c>
    </row>
    <row r="1492" spans="1:4" ht="26.4" x14ac:dyDescent="0.3">
      <c r="A1492" s="460">
        <v>705398</v>
      </c>
      <c r="B1492" s="461" t="s">
        <v>2304</v>
      </c>
      <c r="C1492" s="460" t="s">
        <v>93</v>
      </c>
      <c r="D1492" s="454">
        <v>16500.98</v>
      </c>
    </row>
    <row r="1493" spans="1:4" ht="26.4" x14ac:dyDescent="0.3">
      <c r="A1493" s="460">
        <v>705401</v>
      </c>
      <c r="B1493" s="461" t="s">
        <v>2305</v>
      </c>
      <c r="C1493" s="460" t="s">
        <v>93</v>
      </c>
      <c r="D1493" s="454">
        <v>19986.580000000002</v>
      </c>
    </row>
    <row r="1494" spans="1:4" ht="26.4" x14ac:dyDescent="0.3">
      <c r="A1494" s="460">
        <v>705400</v>
      </c>
      <c r="B1494" s="461" t="s">
        <v>2306</v>
      </c>
      <c r="C1494" s="460" t="s">
        <v>93</v>
      </c>
      <c r="D1494" s="454">
        <v>17940.439999999999</v>
      </c>
    </row>
    <row r="1495" spans="1:4" ht="26.4" x14ac:dyDescent="0.3">
      <c r="A1495" s="460">
        <v>705392</v>
      </c>
      <c r="B1495" s="461" t="s">
        <v>2307</v>
      </c>
      <c r="C1495" s="460" t="s">
        <v>93</v>
      </c>
      <c r="D1495" s="454">
        <v>13711.74</v>
      </c>
    </row>
    <row r="1496" spans="1:4" ht="26.4" x14ac:dyDescent="0.3">
      <c r="A1496" s="460">
        <v>705391</v>
      </c>
      <c r="B1496" s="461" t="s">
        <v>2308</v>
      </c>
      <c r="C1496" s="460" t="s">
        <v>93</v>
      </c>
      <c r="D1496" s="454">
        <v>12056.34</v>
      </c>
    </row>
    <row r="1497" spans="1:4" ht="26.4" x14ac:dyDescent="0.3">
      <c r="A1497" s="460">
        <v>705395</v>
      </c>
      <c r="B1497" s="461" t="s">
        <v>2309</v>
      </c>
      <c r="C1497" s="460" t="s">
        <v>93</v>
      </c>
      <c r="D1497" s="454">
        <v>15621.33</v>
      </c>
    </row>
    <row r="1498" spans="1:4" ht="26.4" x14ac:dyDescent="0.3">
      <c r="A1498" s="460">
        <v>705394</v>
      </c>
      <c r="B1498" s="461" t="s">
        <v>2310</v>
      </c>
      <c r="C1498" s="460" t="s">
        <v>93</v>
      </c>
      <c r="D1498" s="454">
        <v>13965.93</v>
      </c>
    </row>
    <row r="1499" spans="1:4" ht="26.4" x14ac:dyDescent="0.3">
      <c r="A1499" s="460">
        <v>705397</v>
      </c>
      <c r="B1499" s="461" t="s">
        <v>2311</v>
      </c>
      <c r="C1499" s="460" t="s">
        <v>93</v>
      </c>
      <c r="D1499" s="454">
        <v>17172.900000000001</v>
      </c>
    </row>
    <row r="1500" spans="1:4" ht="26.4" x14ac:dyDescent="0.3">
      <c r="A1500" s="460">
        <v>705396</v>
      </c>
      <c r="B1500" s="461" t="s">
        <v>2312</v>
      </c>
      <c r="C1500" s="460" t="s">
        <v>93</v>
      </c>
      <c r="D1500" s="454">
        <v>15126.75</v>
      </c>
    </row>
    <row r="1501" spans="1:4" ht="13.2" x14ac:dyDescent="0.3">
      <c r="A1501" s="460">
        <v>804213</v>
      </c>
      <c r="B1501" s="461" t="s">
        <v>2313</v>
      </c>
      <c r="C1501" s="460" t="s">
        <v>110</v>
      </c>
      <c r="D1501" s="454">
        <v>1497.07</v>
      </c>
    </row>
    <row r="1502" spans="1:4" ht="13.2" x14ac:dyDescent="0.3">
      <c r="A1502" s="460">
        <v>804212</v>
      </c>
      <c r="B1502" s="461" t="s">
        <v>2314</v>
      </c>
      <c r="C1502" s="460" t="s">
        <v>110</v>
      </c>
      <c r="D1502" s="454">
        <v>1164.5</v>
      </c>
    </row>
    <row r="1503" spans="1:4" ht="13.2" x14ac:dyDescent="0.3">
      <c r="A1503" s="460">
        <v>804217</v>
      </c>
      <c r="B1503" s="461" t="s">
        <v>2315</v>
      </c>
      <c r="C1503" s="460" t="s">
        <v>110</v>
      </c>
      <c r="D1503" s="454">
        <v>1505.19</v>
      </c>
    </row>
    <row r="1504" spans="1:4" ht="13.2" x14ac:dyDescent="0.3">
      <c r="A1504" s="460">
        <v>804216</v>
      </c>
      <c r="B1504" s="461" t="s">
        <v>2316</v>
      </c>
      <c r="C1504" s="460" t="s">
        <v>110</v>
      </c>
      <c r="D1504" s="454">
        <v>1171.93</v>
      </c>
    </row>
    <row r="1505" spans="1:4" ht="13.2" x14ac:dyDescent="0.3">
      <c r="A1505" s="460">
        <v>804219</v>
      </c>
      <c r="B1505" s="461" t="s">
        <v>2317</v>
      </c>
      <c r="C1505" s="460" t="s">
        <v>110</v>
      </c>
      <c r="D1505" s="454">
        <v>1515.37</v>
      </c>
    </row>
    <row r="1506" spans="1:4" ht="13.2" x14ac:dyDescent="0.3">
      <c r="A1506" s="460">
        <v>804218</v>
      </c>
      <c r="B1506" s="461" t="s">
        <v>2318</v>
      </c>
      <c r="C1506" s="460" t="s">
        <v>110</v>
      </c>
      <c r="D1506" s="454">
        <v>1181.44</v>
      </c>
    </row>
    <row r="1507" spans="1:4" ht="13.2" x14ac:dyDescent="0.3">
      <c r="A1507" s="460">
        <v>804221</v>
      </c>
      <c r="B1507" s="461" t="s">
        <v>2319</v>
      </c>
      <c r="C1507" s="460" t="s">
        <v>110</v>
      </c>
      <c r="D1507" s="454">
        <v>1531.82</v>
      </c>
    </row>
    <row r="1508" spans="1:4" ht="13.2" x14ac:dyDescent="0.3">
      <c r="A1508" s="460">
        <v>804220</v>
      </c>
      <c r="B1508" s="461" t="s">
        <v>2320</v>
      </c>
      <c r="C1508" s="460" t="s">
        <v>110</v>
      </c>
      <c r="D1508" s="454">
        <v>1196.7</v>
      </c>
    </row>
    <row r="1509" spans="1:4" ht="13.2" x14ac:dyDescent="0.3">
      <c r="A1509" s="460">
        <v>804223</v>
      </c>
      <c r="B1509" s="461" t="s">
        <v>2321</v>
      </c>
      <c r="C1509" s="460" t="s">
        <v>110</v>
      </c>
      <c r="D1509" s="454">
        <v>1553.36</v>
      </c>
    </row>
    <row r="1510" spans="1:4" ht="13.2" x14ac:dyDescent="0.3">
      <c r="A1510" s="460">
        <v>804222</v>
      </c>
      <c r="B1510" s="461" t="s">
        <v>2322</v>
      </c>
      <c r="C1510" s="460" t="s">
        <v>110</v>
      </c>
      <c r="D1510" s="454">
        <v>1216.71</v>
      </c>
    </row>
    <row r="1511" spans="1:4" ht="13.2" x14ac:dyDescent="0.3">
      <c r="A1511" s="460">
        <v>804225</v>
      </c>
      <c r="B1511" s="461" t="s">
        <v>2323</v>
      </c>
      <c r="C1511" s="460" t="s">
        <v>110</v>
      </c>
      <c r="D1511" s="454">
        <v>1581.59</v>
      </c>
    </row>
    <row r="1512" spans="1:4" ht="13.2" x14ac:dyDescent="0.3">
      <c r="A1512" s="460">
        <v>804224</v>
      </c>
      <c r="B1512" s="461" t="s">
        <v>2324</v>
      </c>
      <c r="C1512" s="460" t="s">
        <v>110</v>
      </c>
      <c r="D1512" s="454">
        <v>1243.24</v>
      </c>
    </row>
    <row r="1513" spans="1:4" ht="13.2" x14ac:dyDescent="0.3">
      <c r="A1513" s="460">
        <v>804227</v>
      </c>
      <c r="B1513" s="461" t="s">
        <v>2325</v>
      </c>
      <c r="C1513" s="460" t="s">
        <v>110</v>
      </c>
      <c r="D1513" s="454">
        <v>1619.76</v>
      </c>
    </row>
    <row r="1514" spans="1:4" ht="13.2" x14ac:dyDescent="0.3">
      <c r="A1514" s="460">
        <v>804226</v>
      </c>
      <c r="B1514" s="461" t="s">
        <v>2326</v>
      </c>
      <c r="C1514" s="460" t="s">
        <v>110</v>
      </c>
      <c r="D1514" s="454">
        <v>1279.3699999999999</v>
      </c>
    </row>
    <row r="1515" spans="1:4" ht="13.2" x14ac:dyDescent="0.3">
      <c r="A1515" s="460">
        <v>804229</v>
      </c>
      <c r="B1515" s="461" t="s">
        <v>2327</v>
      </c>
      <c r="C1515" s="460" t="s">
        <v>110</v>
      </c>
      <c r="D1515" s="454">
        <v>1669.46</v>
      </c>
    </row>
    <row r="1516" spans="1:4" ht="13.2" x14ac:dyDescent="0.3">
      <c r="A1516" s="460">
        <v>804228</v>
      </c>
      <c r="B1516" s="461" t="s">
        <v>2328</v>
      </c>
      <c r="C1516" s="460" t="s">
        <v>110</v>
      </c>
      <c r="D1516" s="454">
        <v>1326.86</v>
      </c>
    </row>
    <row r="1517" spans="1:4" ht="13.2" x14ac:dyDescent="0.3">
      <c r="A1517" s="460">
        <v>804231</v>
      </c>
      <c r="B1517" s="461" t="s">
        <v>2329</v>
      </c>
      <c r="C1517" s="460" t="s">
        <v>110</v>
      </c>
      <c r="D1517" s="454">
        <v>1737.38</v>
      </c>
    </row>
    <row r="1518" spans="1:4" ht="13.2" x14ac:dyDescent="0.3">
      <c r="A1518" s="460">
        <v>804230</v>
      </c>
      <c r="B1518" s="461" t="s">
        <v>2330</v>
      </c>
      <c r="C1518" s="460" t="s">
        <v>110</v>
      </c>
      <c r="D1518" s="454">
        <v>1392.23</v>
      </c>
    </row>
    <row r="1519" spans="1:4" ht="13.2" x14ac:dyDescent="0.3">
      <c r="A1519" s="460">
        <v>804215</v>
      </c>
      <c r="B1519" s="461" t="s">
        <v>2331</v>
      </c>
      <c r="C1519" s="460" t="s">
        <v>110</v>
      </c>
      <c r="D1519" s="454">
        <v>1498.93</v>
      </c>
    </row>
    <row r="1520" spans="1:4" ht="13.2" x14ac:dyDescent="0.3">
      <c r="A1520" s="460">
        <v>804214</v>
      </c>
      <c r="B1520" s="461" t="s">
        <v>2332</v>
      </c>
      <c r="C1520" s="460" t="s">
        <v>110</v>
      </c>
      <c r="D1520" s="454">
        <v>1166.18</v>
      </c>
    </row>
    <row r="1521" spans="1:4" ht="13.2" x14ac:dyDescent="0.3">
      <c r="A1521" s="460">
        <v>804417</v>
      </c>
      <c r="B1521" s="461" t="s">
        <v>2333</v>
      </c>
      <c r="C1521" s="460" t="s">
        <v>110</v>
      </c>
      <c r="D1521" s="454">
        <v>3875.24</v>
      </c>
    </row>
    <row r="1522" spans="1:4" ht="13.2" x14ac:dyDescent="0.3">
      <c r="A1522" s="460">
        <v>804233</v>
      </c>
      <c r="B1522" s="461" t="s">
        <v>2334</v>
      </c>
      <c r="C1522" s="460" t="s">
        <v>110</v>
      </c>
      <c r="D1522" s="454">
        <v>2233.9</v>
      </c>
    </row>
    <row r="1523" spans="1:4" ht="13.2" x14ac:dyDescent="0.3">
      <c r="A1523" s="460">
        <v>804416</v>
      </c>
      <c r="B1523" s="461" t="s">
        <v>2335</v>
      </c>
      <c r="C1523" s="460" t="s">
        <v>110</v>
      </c>
      <c r="D1523" s="454">
        <v>3007.53</v>
      </c>
    </row>
    <row r="1524" spans="1:4" ht="13.2" x14ac:dyDescent="0.3">
      <c r="A1524" s="460">
        <v>804232</v>
      </c>
      <c r="B1524" s="461" t="s">
        <v>2336</v>
      </c>
      <c r="C1524" s="460" t="s">
        <v>110</v>
      </c>
      <c r="D1524" s="454">
        <v>1717.79</v>
      </c>
    </row>
    <row r="1525" spans="1:4" ht="13.2" x14ac:dyDescent="0.3">
      <c r="A1525" s="460">
        <v>804237</v>
      </c>
      <c r="B1525" s="461" t="s">
        <v>2337</v>
      </c>
      <c r="C1525" s="460" t="s">
        <v>110</v>
      </c>
      <c r="D1525" s="454">
        <v>2246.1999999999998</v>
      </c>
    </row>
    <row r="1526" spans="1:4" ht="13.2" x14ac:dyDescent="0.3">
      <c r="A1526" s="460">
        <v>804236</v>
      </c>
      <c r="B1526" s="461" t="s">
        <v>2338</v>
      </c>
      <c r="C1526" s="460" t="s">
        <v>110</v>
      </c>
      <c r="D1526" s="454">
        <v>1728.9</v>
      </c>
    </row>
    <row r="1527" spans="1:4" ht="13.2" x14ac:dyDescent="0.3">
      <c r="A1527" s="460">
        <v>804419</v>
      </c>
      <c r="B1527" s="461" t="s">
        <v>2339</v>
      </c>
      <c r="C1527" s="460" t="s">
        <v>110</v>
      </c>
      <c r="D1527" s="454">
        <v>4054.39</v>
      </c>
    </row>
    <row r="1528" spans="1:4" ht="13.2" x14ac:dyDescent="0.3">
      <c r="A1528" s="460">
        <v>804239</v>
      </c>
      <c r="B1528" s="461" t="s">
        <v>2340</v>
      </c>
      <c r="C1528" s="460" t="s">
        <v>110</v>
      </c>
      <c r="D1528" s="454">
        <v>2262.21</v>
      </c>
    </row>
    <row r="1529" spans="1:4" ht="13.2" x14ac:dyDescent="0.3">
      <c r="A1529" s="460">
        <v>804418</v>
      </c>
      <c r="B1529" s="461" t="s">
        <v>2341</v>
      </c>
      <c r="C1529" s="460" t="s">
        <v>110</v>
      </c>
      <c r="D1529" s="454">
        <v>3145.22</v>
      </c>
    </row>
    <row r="1530" spans="1:4" ht="13.2" x14ac:dyDescent="0.3">
      <c r="A1530" s="460">
        <v>804238</v>
      </c>
      <c r="B1530" s="461" t="s">
        <v>2342</v>
      </c>
      <c r="C1530" s="460" t="s">
        <v>110</v>
      </c>
      <c r="D1530" s="454">
        <v>1743.39</v>
      </c>
    </row>
    <row r="1531" spans="1:4" ht="13.2" x14ac:dyDescent="0.3">
      <c r="A1531" s="460">
        <v>804241</v>
      </c>
      <c r="B1531" s="461" t="s">
        <v>2343</v>
      </c>
      <c r="C1531" s="460" t="s">
        <v>110</v>
      </c>
      <c r="D1531" s="454">
        <v>2285.17</v>
      </c>
    </row>
    <row r="1532" spans="1:4" ht="13.2" x14ac:dyDescent="0.3">
      <c r="A1532" s="460">
        <v>804240</v>
      </c>
      <c r="B1532" s="461" t="s">
        <v>2344</v>
      </c>
      <c r="C1532" s="460" t="s">
        <v>110</v>
      </c>
      <c r="D1532" s="454">
        <v>1764.31</v>
      </c>
    </row>
    <row r="1533" spans="1:4" ht="13.2" x14ac:dyDescent="0.3">
      <c r="A1533" s="460">
        <v>804243</v>
      </c>
      <c r="B1533" s="461" t="s">
        <v>2345</v>
      </c>
      <c r="C1533" s="460" t="s">
        <v>110</v>
      </c>
      <c r="D1533" s="454">
        <v>2316.4699999999998</v>
      </c>
    </row>
    <row r="1534" spans="1:4" ht="13.2" x14ac:dyDescent="0.3">
      <c r="A1534" s="460">
        <v>804242</v>
      </c>
      <c r="B1534" s="461" t="s">
        <v>2346</v>
      </c>
      <c r="C1534" s="460" t="s">
        <v>110</v>
      </c>
      <c r="D1534" s="454">
        <v>1793.05</v>
      </c>
    </row>
    <row r="1535" spans="1:4" ht="13.2" x14ac:dyDescent="0.3">
      <c r="A1535" s="460">
        <v>804421</v>
      </c>
      <c r="B1535" s="461" t="s">
        <v>2347</v>
      </c>
      <c r="C1535" s="460" t="s">
        <v>110</v>
      </c>
      <c r="D1535" s="454">
        <v>4525.42</v>
      </c>
    </row>
    <row r="1536" spans="1:4" ht="13.2" x14ac:dyDescent="0.3">
      <c r="A1536" s="460">
        <v>804245</v>
      </c>
      <c r="B1536" s="461" t="s">
        <v>2348</v>
      </c>
      <c r="C1536" s="460" t="s">
        <v>110</v>
      </c>
      <c r="D1536" s="454">
        <v>2358.64</v>
      </c>
    </row>
    <row r="1537" spans="1:4" ht="13.2" x14ac:dyDescent="0.3">
      <c r="A1537" s="460">
        <v>804420</v>
      </c>
      <c r="B1537" s="461" t="s">
        <v>2349</v>
      </c>
      <c r="C1537" s="460" t="s">
        <v>110</v>
      </c>
      <c r="D1537" s="454">
        <v>3507.99</v>
      </c>
    </row>
    <row r="1538" spans="1:4" ht="13.2" x14ac:dyDescent="0.3">
      <c r="A1538" s="460">
        <v>804244</v>
      </c>
      <c r="B1538" s="461" t="s">
        <v>2350</v>
      </c>
      <c r="C1538" s="460" t="s">
        <v>110</v>
      </c>
      <c r="D1538" s="454">
        <v>1831.99</v>
      </c>
    </row>
    <row r="1539" spans="1:4" ht="13.2" x14ac:dyDescent="0.3">
      <c r="A1539" s="460">
        <v>804247</v>
      </c>
      <c r="B1539" s="461" t="s">
        <v>2351</v>
      </c>
      <c r="C1539" s="460" t="s">
        <v>110</v>
      </c>
      <c r="D1539" s="454">
        <v>2413.5100000000002</v>
      </c>
    </row>
    <row r="1540" spans="1:4" ht="13.2" x14ac:dyDescent="0.3">
      <c r="A1540" s="460">
        <v>804246</v>
      </c>
      <c r="B1540" s="461" t="s">
        <v>2352</v>
      </c>
      <c r="C1540" s="460" t="s">
        <v>110</v>
      </c>
      <c r="D1540" s="454">
        <v>1883.29</v>
      </c>
    </row>
    <row r="1541" spans="1:4" ht="13.2" x14ac:dyDescent="0.3">
      <c r="A1541" s="460">
        <v>804249</v>
      </c>
      <c r="B1541" s="461" t="s">
        <v>2353</v>
      </c>
      <c r="C1541" s="460" t="s">
        <v>110</v>
      </c>
      <c r="D1541" s="454">
        <v>2486.86</v>
      </c>
    </row>
    <row r="1542" spans="1:4" ht="13.2" x14ac:dyDescent="0.3">
      <c r="A1542" s="460">
        <v>804248</v>
      </c>
      <c r="B1542" s="461" t="s">
        <v>2354</v>
      </c>
      <c r="C1542" s="460" t="s">
        <v>110</v>
      </c>
      <c r="D1542" s="454">
        <v>1952.39</v>
      </c>
    </row>
    <row r="1543" spans="1:4" ht="13.2" x14ac:dyDescent="0.3">
      <c r="A1543" s="460">
        <v>804423</v>
      </c>
      <c r="B1543" s="461" t="s">
        <v>2355</v>
      </c>
      <c r="C1543" s="460" t="s">
        <v>110</v>
      </c>
      <c r="D1543" s="454">
        <v>5607.24</v>
      </c>
    </row>
    <row r="1544" spans="1:4" ht="13.2" x14ac:dyDescent="0.3">
      <c r="A1544" s="460">
        <v>804251</v>
      </c>
      <c r="B1544" s="461" t="s">
        <v>2356</v>
      </c>
      <c r="C1544" s="460" t="s">
        <v>110</v>
      </c>
      <c r="D1544" s="454">
        <v>2584.1799999999998</v>
      </c>
    </row>
    <row r="1545" spans="1:4" ht="13.2" x14ac:dyDescent="0.3">
      <c r="A1545" s="460">
        <v>804422</v>
      </c>
      <c r="B1545" s="461" t="s">
        <v>2357</v>
      </c>
      <c r="C1545" s="460" t="s">
        <v>110</v>
      </c>
      <c r="D1545" s="454">
        <v>4337.79</v>
      </c>
    </row>
    <row r="1546" spans="1:4" ht="13.2" x14ac:dyDescent="0.3">
      <c r="A1546" s="460">
        <v>804250</v>
      </c>
      <c r="B1546" s="461" t="s">
        <v>2358</v>
      </c>
      <c r="C1546" s="460" t="s">
        <v>110</v>
      </c>
      <c r="D1546" s="454">
        <v>2045.3</v>
      </c>
    </row>
    <row r="1547" spans="1:4" ht="13.2" x14ac:dyDescent="0.3">
      <c r="A1547" s="460">
        <v>804235</v>
      </c>
      <c r="B1547" s="461" t="s">
        <v>2359</v>
      </c>
      <c r="C1547" s="460" t="s">
        <v>110</v>
      </c>
      <c r="D1547" s="454">
        <v>2236.92</v>
      </c>
    </row>
    <row r="1548" spans="1:4" ht="13.2" x14ac:dyDescent="0.3">
      <c r="A1548" s="460">
        <v>804234</v>
      </c>
      <c r="B1548" s="461" t="s">
        <v>2360</v>
      </c>
      <c r="C1548" s="460" t="s">
        <v>110</v>
      </c>
      <c r="D1548" s="454">
        <v>1720.47</v>
      </c>
    </row>
    <row r="1549" spans="1:4" ht="13.2" x14ac:dyDescent="0.3">
      <c r="A1549" s="460">
        <v>804425</v>
      </c>
      <c r="B1549" s="461" t="s">
        <v>2361</v>
      </c>
      <c r="C1549" s="460" t="s">
        <v>110</v>
      </c>
      <c r="D1549" s="454">
        <v>5654.35</v>
      </c>
    </row>
    <row r="1550" spans="1:4" ht="13.2" x14ac:dyDescent="0.3">
      <c r="A1550" s="460">
        <v>804253</v>
      </c>
      <c r="B1550" s="461" t="s">
        <v>2362</v>
      </c>
      <c r="C1550" s="460" t="s">
        <v>110</v>
      </c>
      <c r="D1550" s="454">
        <v>3118.93</v>
      </c>
    </row>
    <row r="1551" spans="1:4" ht="13.2" x14ac:dyDescent="0.3">
      <c r="A1551" s="460">
        <v>804424</v>
      </c>
      <c r="B1551" s="461" t="s">
        <v>2363</v>
      </c>
      <c r="C1551" s="460" t="s">
        <v>110</v>
      </c>
      <c r="D1551" s="454">
        <v>4313.6899999999996</v>
      </c>
    </row>
    <row r="1552" spans="1:4" ht="13.2" x14ac:dyDescent="0.3">
      <c r="A1552" s="460">
        <v>804252</v>
      </c>
      <c r="B1552" s="461" t="s">
        <v>2364</v>
      </c>
      <c r="C1552" s="460" t="s">
        <v>110</v>
      </c>
      <c r="D1552" s="454">
        <v>2369.83</v>
      </c>
    </row>
    <row r="1553" spans="1:4" ht="13.2" x14ac:dyDescent="0.3">
      <c r="A1553" s="460">
        <v>804257</v>
      </c>
      <c r="B1553" s="461" t="s">
        <v>2365</v>
      </c>
      <c r="C1553" s="460" t="s">
        <v>110</v>
      </c>
      <c r="D1553" s="454">
        <v>3137.31</v>
      </c>
    </row>
    <row r="1554" spans="1:4" ht="13.2" x14ac:dyDescent="0.3">
      <c r="A1554" s="460">
        <v>804256</v>
      </c>
      <c r="B1554" s="461" t="s">
        <v>2366</v>
      </c>
      <c r="C1554" s="460" t="s">
        <v>110</v>
      </c>
      <c r="D1554" s="454">
        <v>2385.83</v>
      </c>
    </row>
    <row r="1555" spans="1:4" ht="13.2" x14ac:dyDescent="0.3">
      <c r="A1555" s="460">
        <v>804427</v>
      </c>
      <c r="B1555" s="461" t="s">
        <v>2367</v>
      </c>
      <c r="C1555" s="460" t="s">
        <v>110</v>
      </c>
      <c r="D1555" s="454">
        <v>5929.5</v>
      </c>
    </row>
    <row r="1556" spans="1:4" ht="13.2" x14ac:dyDescent="0.3">
      <c r="A1556" s="460">
        <v>804259</v>
      </c>
      <c r="B1556" s="461" t="s">
        <v>2368</v>
      </c>
      <c r="C1556" s="460" t="s">
        <v>110</v>
      </c>
      <c r="D1556" s="454">
        <v>3160.56</v>
      </c>
    </row>
    <row r="1557" spans="1:4" ht="13.2" x14ac:dyDescent="0.3">
      <c r="A1557" s="460">
        <v>804426</v>
      </c>
      <c r="B1557" s="461" t="s">
        <v>2369</v>
      </c>
      <c r="C1557" s="460" t="s">
        <v>110</v>
      </c>
      <c r="D1557" s="454">
        <v>4520.87</v>
      </c>
    </row>
    <row r="1558" spans="1:4" ht="13.2" x14ac:dyDescent="0.3">
      <c r="A1558" s="460">
        <v>804258</v>
      </c>
      <c r="B1558" s="461" t="s">
        <v>2370</v>
      </c>
      <c r="C1558" s="460" t="s">
        <v>110</v>
      </c>
      <c r="D1558" s="454">
        <v>2406.1999999999998</v>
      </c>
    </row>
    <row r="1559" spans="1:4" ht="13.2" x14ac:dyDescent="0.3">
      <c r="A1559" s="460">
        <v>804261</v>
      </c>
      <c r="B1559" s="461" t="s">
        <v>2371</v>
      </c>
      <c r="C1559" s="460" t="s">
        <v>110</v>
      </c>
      <c r="D1559" s="454">
        <v>3194.74</v>
      </c>
    </row>
    <row r="1560" spans="1:4" ht="13.2" x14ac:dyDescent="0.3">
      <c r="A1560" s="460">
        <v>804260</v>
      </c>
      <c r="B1560" s="461" t="s">
        <v>2372</v>
      </c>
      <c r="C1560" s="460" t="s">
        <v>110</v>
      </c>
      <c r="D1560" s="454">
        <v>2436.29</v>
      </c>
    </row>
    <row r="1561" spans="1:4" ht="13.2" x14ac:dyDescent="0.3">
      <c r="A1561" s="460">
        <v>804263</v>
      </c>
      <c r="B1561" s="461" t="s">
        <v>2373</v>
      </c>
      <c r="C1561" s="460" t="s">
        <v>110</v>
      </c>
      <c r="D1561" s="454">
        <v>3241.21</v>
      </c>
    </row>
    <row r="1562" spans="1:4" ht="13.2" x14ac:dyDescent="0.3">
      <c r="A1562" s="460">
        <v>804262</v>
      </c>
      <c r="B1562" s="461" t="s">
        <v>2374</v>
      </c>
      <c r="C1562" s="460" t="s">
        <v>110</v>
      </c>
      <c r="D1562" s="454">
        <v>2477.5</v>
      </c>
    </row>
    <row r="1563" spans="1:4" ht="13.2" x14ac:dyDescent="0.3">
      <c r="A1563" s="460">
        <v>804429</v>
      </c>
      <c r="B1563" s="461" t="s">
        <v>2375</v>
      </c>
      <c r="C1563" s="460" t="s">
        <v>110</v>
      </c>
      <c r="D1563" s="454">
        <v>6621.02</v>
      </c>
    </row>
    <row r="1564" spans="1:4" ht="13.2" x14ac:dyDescent="0.3">
      <c r="A1564" s="460">
        <v>804265</v>
      </c>
      <c r="B1564" s="461" t="s">
        <v>2376</v>
      </c>
      <c r="C1564" s="460" t="s">
        <v>110</v>
      </c>
      <c r="D1564" s="454">
        <v>3302.96</v>
      </c>
    </row>
    <row r="1565" spans="1:4" ht="13.2" x14ac:dyDescent="0.3">
      <c r="A1565" s="460">
        <v>804428</v>
      </c>
      <c r="B1565" s="461" t="s">
        <v>2377</v>
      </c>
      <c r="C1565" s="460" t="s">
        <v>110</v>
      </c>
      <c r="D1565" s="454">
        <v>5043.12</v>
      </c>
    </row>
    <row r="1566" spans="1:4" ht="13.2" x14ac:dyDescent="0.3">
      <c r="A1566" s="460">
        <v>804264</v>
      </c>
      <c r="B1566" s="461" t="s">
        <v>2378</v>
      </c>
      <c r="C1566" s="460" t="s">
        <v>110</v>
      </c>
      <c r="D1566" s="454">
        <v>2532.9699999999998</v>
      </c>
    </row>
    <row r="1567" spans="1:4" ht="13.2" x14ac:dyDescent="0.3">
      <c r="A1567" s="460">
        <v>804267</v>
      </c>
      <c r="B1567" s="461" t="s">
        <v>2379</v>
      </c>
      <c r="C1567" s="460" t="s">
        <v>110</v>
      </c>
      <c r="D1567" s="454">
        <v>3381.6</v>
      </c>
    </row>
    <row r="1568" spans="1:4" ht="13.2" x14ac:dyDescent="0.3">
      <c r="A1568" s="460">
        <v>804266</v>
      </c>
      <c r="B1568" s="461" t="s">
        <v>2380</v>
      </c>
      <c r="C1568" s="460" t="s">
        <v>110</v>
      </c>
      <c r="D1568" s="454">
        <v>2604.4699999999998</v>
      </c>
    </row>
    <row r="1569" spans="1:4" ht="13.2" x14ac:dyDescent="0.3">
      <c r="A1569" s="460">
        <v>804269</v>
      </c>
      <c r="B1569" s="461" t="s">
        <v>2381</v>
      </c>
      <c r="C1569" s="460" t="s">
        <v>110</v>
      </c>
      <c r="D1569" s="454">
        <v>3485.67</v>
      </c>
    </row>
    <row r="1570" spans="1:4" ht="13.2" x14ac:dyDescent="0.3">
      <c r="A1570" s="460">
        <v>804268</v>
      </c>
      <c r="B1570" s="461" t="s">
        <v>2382</v>
      </c>
      <c r="C1570" s="460" t="s">
        <v>110</v>
      </c>
      <c r="D1570" s="454">
        <v>2700.21</v>
      </c>
    </row>
    <row r="1571" spans="1:4" ht="13.2" x14ac:dyDescent="0.3">
      <c r="A1571" s="460">
        <v>804431</v>
      </c>
      <c r="B1571" s="461" t="s">
        <v>2383</v>
      </c>
      <c r="C1571" s="460" t="s">
        <v>110</v>
      </c>
      <c r="D1571" s="454">
        <v>8217.02</v>
      </c>
    </row>
    <row r="1572" spans="1:4" ht="13.2" x14ac:dyDescent="0.3">
      <c r="A1572" s="460">
        <v>804271</v>
      </c>
      <c r="B1572" s="461" t="s">
        <v>2384</v>
      </c>
      <c r="C1572" s="460" t="s">
        <v>110</v>
      </c>
      <c r="D1572" s="454">
        <v>3623.89</v>
      </c>
    </row>
    <row r="1573" spans="1:4" ht="13.2" x14ac:dyDescent="0.3">
      <c r="A1573" s="460">
        <v>804430</v>
      </c>
      <c r="B1573" s="461" t="s">
        <v>2385</v>
      </c>
      <c r="C1573" s="460" t="s">
        <v>110</v>
      </c>
      <c r="D1573" s="454">
        <v>6244.52</v>
      </c>
    </row>
    <row r="1574" spans="1:4" ht="13.2" x14ac:dyDescent="0.3">
      <c r="A1574" s="460">
        <v>804270</v>
      </c>
      <c r="B1574" s="461" t="s">
        <v>2386</v>
      </c>
      <c r="C1574" s="460" t="s">
        <v>110</v>
      </c>
      <c r="D1574" s="454">
        <v>2829.25</v>
      </c>
    </row>
    <row r="1575" spans="1:4" ht="13.2" x14ac:dyDescent="0.3">
      <c r="A1575" s="460">
        <v>804255</v>
      </c>
      <c r="B1575" s="461" t="s">
        <v>2387</v>
      </c>
      <c r="C1575" s="460" t="s">
        <v>110</v>
      </c>
      <c r="D1575" s="454">
        <v>3123.59</v>
      </c>
    </row>
    <row r="1576" spans="1:4" ht="13.2" x14ac:dyDescent="0.3">
      <c r="A1576" s="460">
        <v>804254</v>
      </c>
      <c r="B1576" s="461" t="s">
        <v>2388</v>
      </c>
      <c r="C1576" s="460" t="s">
        <v>110</v>
      </c>
      <c r="D1576" s="454">
        <v>2373.81</v>
      </c>
    </row>
    <row r="1577" spans="1:4" ht="13.2" x14ac:dyDescent="0.3">
      <c r="A1577" s="460">
        <v>804433</v>
      </c>
      <c r="B1577" s="461" t="s">
        <v>2389</v>
      </c>
      <c r="C1577" s="460" t="s">
        <v>110</v>
      </c>
      <c r="D1577" s="454">
        <v>10082.26</v>
      </c>
    </row>
    <row r="1578" spans="1:4" ht="13.2" x14ac:dyDescent="0.3">
      <c r="A1578" s="460">
        <v>804273</v>
      </c>
      <c r="B1578" s="461" t="s">
        <v>2390</v>
      </c>
      <c r="C1578" s="460" t="s">
        <v>110</v>
      </c>
      <c r="D1578" s="454">
        <v>5376.71</v>
      </c>
    </row>
    <row r="1579" spans="1:4" ht="13.2" x14ac:dyDescent="0.3">
      <c r="A1579" s="460">
        <v>804432</v>
      </c>
      <c r="B1579" s="461" t="s">
        <v>2391</v>
      </c>
      <c r="C1579" s="460" t="s">
        <v>110</v>
      </c>
      <c r="D1579" s="454">
        <v>7509.71</v>
      </c>
    </row>
    <row r="1580" spans="1:4" ht="13.2" x14ac:dyDescent="0.3">
      <c r="A1580" s="460">
        <v>804272</v>
      </c>
      <c r="B1580" s="461" t="s">
        <v>2392</v>
      </c>
      <c r="C1580" s="460" t="s">
        <v>110</v>
      </c>
      <c r="D1580" s="454">
        <v>4036.73</v>
      </c>
    </row>
    <row r="1581" spans="1:4" ht="13.2" x14ac:dyDescent="0.3">
      <c r="A1581" s="460">
        <v>804277</v>
      </c>
      <c r="B1581" s="461" t="s">
        <v>2393</v>
      </c>
      <c r="C1581" s="460" t="s">
        <v>110</v>
      </c>
      <c r="D1581" s="454">
        <v>5404.66</v>
      </c>
    </row>
    <row r="1582" spans="1:4" ht="13.2" x14ac:dyDescent="0.3">
      <c r="A1582" s="460">
        <v>804276</v>
      </c>
      <c r="B1582" s="461" t="s">
        <v>2394</v>
      </c>
      <c r="C1582" s="460" t="s">
        <v>110</v>
      </c>
      <c r="D1582" s="454">
        <v>4060.6</v>
      </c>
    </row>
    <row r="1583" spans="1:4" ht="13.2" x14ac:dyDescent="0.3">
      <c r="A1583" s="460">
        <v>804435</v>
      </c>
      <c r="B1583" s="461" t="s">
        <v>2395</v>
      </c>
      <c r="C1583" s="460" t="s">
        <v>110</v>
      </c>
      <c r="D1583" s="454">
        <v>10583.62</v>
      </c>
    </row>
    <row r="1584" spans="1:4" ht="13.2" x14ac:dyDescent="0.3">
      <c r="A1584" s="460">
        <v>804279</v>
      </c>
      <c r="B1584" s="461" t="s">
        <v>2396</v>
      </c>
      <c r="C1584" s="460" t="s">
        <v>110</v>
      </c>
      <c r="D1584" s="454">
        <v>5439.6</v>
      </c>
    </row>
    <row r="1585" spans="1:4" ht="13.2" x14ac:dyDescent="0.3">
      <c r="A1585" s="460">
        <v>804434</v>
      </c>
      <c r="B1585" s="461" t="s">
        <v>2397</v>
      </c>
      <c r="C1585" s="460" t="s">
        <v>110</v>
      </c>
      <c r="D1585" s="454">
        <v>7879.53</v>
      </c>
    </row>
    <row r="1586" spans="1:4" ht="13.2" x14ac:dyDescent="0.3">
      <c r="A1586" s="460">
        <v>804278</v>
      </c>
      <c r="B1586" s="461" t="s">
        <v>2398</v>
      </c>
      <c r="C1586" s="460" t="s">
        <v>110</v>
      </c>
      <c r="D1586" s="454">
        <v>4090.45</v>
      </c>
    </row>
    <row r="1587" spans="1:4" ht="13.2" x14ac:dyDescent="0.3">
      <c r="A1587" s="460">
        <v>804281</v>
      </c>
      <c r="B1587" s="461" t="s">
        <v>2399</v>
      </c>
      <c r="C1587" s="460" t="s">
        <v>110</v>
      </c>
      <c r="D1587" s="454">
        <v>5490.81</v>
      </c>
    </row>
    <row r="1588" spans="1:4" ht="13.2" x14ac:dyDescent="0.3">
      <c r="A1588" s="460">
        <v>804280</v>
      </c>
      <c r="B1588" s="461" t="s">
        <v>2400</v>
      </c>
      <c r="C1588" s="460" t="s">
        <v>110</v>
      </c>
      <c r="D1588" s="454">
        <v>4134.6899999999996</v>
      </c>
    </row>
    <row r="1589" spans="1:4" ht="13.2" x14ac:dyDescent="0.3">
      <c r="A1589" s="460">
        <v>804283</v>
      </c>
      <c r="B1589" s="461" t="s">
        <v>2401</v>
      </c>
      <c r="C1589" s="460" t="s">
        <v>110</v>
      </c>
      <c r="D1589" s="454">
        <v>5560.36</v>
      </c>
    </row>
    <row r="1590" spans="1:4" ht="13.2" x14ac:dyDescent="0.3">
      <c r="A1590" s="460">
        <v>804282</v>
      </c>
      <c r="B1590" s="461" t="s">
        <v>2402</v>
      </c>
      <c r="C1590" s="460" t="s">
        <v>110</v>
      </c>
      <c r="D1590" s="454">
        <v>4195.3999999999996</v>
      </c>
    </row>
    <row r="1591" spans="1:4" ht="13.2" x14ac:dyDescent="0.3">
      <c r="A1591" s="460">
        <v>804437</v>
      </c>
      <c r="B1591" s="461" t="s">
        <v>2403</v>
      </c>
      <c r="C1591" s="460" t="s">
        <v>110</v>
      </c>
      <c r="D1591" s="454">
        <v>11857.33</v>
      </c>
    </row>
    <row r="1592" spans="1:4" ht="13.2" x14ac:dyDescent="0.3">
      <c r="A1592" s="460">
        <v>804285</v>
      </c>
      <c r="B1592" s="461" t="s">
        <v>2404</v>
      </c>
      <c r="C1592" s="460" t="s">
        <v>110</v>
      </c>
      <c r="D1592" s="454">
        <v>5651.49</v>
      </c>
    </row>
    <row r="1593" spans="1:4" ht="13.2" x14ac:dyDescent="0.3">
      <c r="A1593" s="460">
        <v>804436</v>
      </c>
      <c r="B1593" s="461" t="s">
        <v>2405</v>
      </c>
      <c r="C1593" s="460" t="s">
        <v>110</v>
      </c>
      <c r="D1593" s="454">
        <v>8819.48</v>
      </c>
    </row>
    <row r="1594" spans="1:4" ht="13.2" x14ac:dyDescent="0.3">
      <c r="A1594" s="460">
        <v>804284</v>
      </c>
      <c r="B1594" s="461" t="s">
        <v>2406</v>
      </c>
      <c r="C1594" s="460" t="s">
        <v>110</v>
      </c>
      <c r="D1594" s="454">
        <v>4275.66</v>
      </c>
    </row>
    <row r="1595" spans="1:4" ht="13.2" x14ac:dyDescent="0.3">
      <c r="A1595" s="460">
        <v>804287</v>
      </c>
      <c r="B1595" s="461" t="s">
        <v>2407</v>
      </c>
      <c r="C1595" s="460" t="s">
        <v>110</v>
      </c>
      <c r="D1595" s="454">
        <v>5769</v>
      </c>
    </row>
    <row r="1596" spans="1:4" ht="13.2" x14ac:dyDescent="0.3">
      <c r="A1596" s="460">
        <v>804286</v>
      </c>
      <c r="B1596" s="461" t="s">
        <v>2408</v>
      </c>
      <c r="C1596" s="460" t="s">
        <v>110</v>
      </c>
      <c r="D1596" s="454">
        <v>4380.76</v>
      </c>
    </row>
    <row r="1597" spans="1:4" ht="13.2" x14ac:dyDescent="0.3">
      <c r="A1597" s="460">
        <v>804289</v>
      </c>
      <c r="B1597" s="461" t="s">
        <v>2409</v>
      </c>
      <c r="C1597" s="460" t="s">
        <v>110</v>
      </c>
      <c r="D1597" s="454">
        <v>5922.13</v>
      </c>
    </row>
    <row r="1598" spans="1:4" ht="13.2" x14ac:dyDescent="0.3">
      <c r="A1598" s="460">
        <v>804288</v>
      </c>
      <c r="B1598" s="461" t="s">
        <v>2410</v>
      </c>
      <c r="C1598" s="460" t="s">
        <v>110</v>
      </c>
      <c r="D1598" s="454">
        <v>4519.6099999999997</v>
      </c>
    </row>
    <row r="1599" spans="1:4" ht="13.2" x14ac:dyDescent="0.3">
      <c r="A1599" s="460">
        <v>804439</v>
      </c>
      <c r="B1599" s="461" t="s">
        <v>2411</v>
      </c>
      <c r="C1599" s="460" t="s">
        <v>110</v>
      </c>
      <c r="D1599" s="454">
        <v>14779</v>
      </c>
    </row>
    <row r="1600" spans="1:4" ht="13.2" x14ac:dyDescent="0.3">
      <c r="A1600" s="460">
        <v>804291</v>
      </c>
      <c r="B1600" s="461" t="s">
        <v>2412</v>
      </c>
      <c r="C1600" s="460" t="s">
        <v>110</v>
      </c>
      <c r="D1600" s="454">
        <v>6123.27</v>
      </c>
    </row>
    <row r="1601" spans="1:4" ht="13.2" x14ac:dyDescent="0.3">
      <c r="A1601" s="460">
        <v>804438</v>
      </c>
      <c r="B1601" s="461" t="s">
        <v>2413</v>
      </c>
      <c r="C1601" s="460" t="s">
        <v>110</v>
      </c>
      <c r="D1601" s="454">
        <v>10968.6</v>
      </c>
    </row>
    <row r="1602" spans="1:4" ht="13.2" x14ac:dyDescent="0.3">
      <c r="A1602" s="460">
        <v>804290</v>
      </c>
      <c r="B1602" s="461" t="s">
        <v>2414</v>
      </c>
      <c r="C1602" s="460" t="s">
        <v>110</v>
      </c>
      <c r="D1602" s="454">
        <v>4705.12</v>
      </c>
    </row>
    <row r="1603" spans="1:4" ht="13.2" x14ac:dyDescent="0.3">
      <c r="A1603" s="460">
        <v>804275</v>
      </c>
      <c r="B1603" s="461" t="s">
        <v>2415</v>
      </c>
      <c r="C1603" s="460" t="s">
        <v>110</v>
      </c>
      <c r="D1603" s="454">
        <v>5383.69</v>
      </c>
    </row>
    <row r="1604" spans="1:4" ht="13.2" x14ac:dyDescent="0.3">
      <c r="A1604" s="460">
        <v>804274</v>
      </c>
      <c r="B1604" s="461" t="s">
        <v>2416</v>
      </c>
      <c r="C1604" s="460" t="s">
        <v>110</v>
      </c>
      <c r="D1604" s="454">
        <v>4042.7</v>
      </c>
    </row>
    <row r="1605" spans="1:4" ht="13.2" x14ac:dyDescent="0.3">
      <c r="A1605" s="460">
        <v>804061</v>
      </c>
      <c r="B1605" s="461" t="s">
        <v>2417</v>
      </c>
      <c r="C1605" s="460" t="s">
        <v>110</v>
      </c>
      <c r="D1605" s="454">
        <v>358.61</v>
      </c>
    </row>
    <row r="1606" spans="1:4" ht="13.2" x14ac:dyDescent="0.3">
      <c r="A1606" s="460">
        <v>804060</v>
      </c>
      <c r="B1606" s="461" t="s">
        <v>2418</v>
      </c>
      <c r="C1606" s="460" t="s">
        <v>110</v>
      </c>
      <c r="D1606" s="454">
        <v>286.73</v>
      </c>
    </row>
    <row r="1607" spans="1:4" ht="13.2" x14ac:dyDescent="0.3">
      <c r="A1607" s="460">
        <v>804065</v>
      </c>
      <c r="B1607" s="461" t="s">
        <v>2419</v>
      </c>
      <c r="C1607" s="460" t="s">
        <v>110</v>
      </c>
      <c r="D1607" s="454">
        <v>359.99</v>
      </c>
    </row>
    <row r="1608" spans="1:4" ht="13.2" x14ac:dyDescent="0.3">
      <c r="A1608" s="460">
        <v>804064</v>
      </c>
      <c r="B1608" s="461" t="s">
        <v>2420</v>
      </c>
      <c r="C1608" s="460" t="s">
        <v>110</v>
      </c>
      <c r="D1608" s="454">
        <v>288.11</v>
      </c>
    </row>
    <row r="1609" spans="1:4" ht="13.2" x14ac:dyDescent="0.3">
      <c r="A1609" s="460">
        <v>804067</v>
      </c>
      <c r="B1609" s="461" t="s">
        <v>2421</v>
      </c>
      <c r="C1609" s="460" t="s">
        <v>110</v>
      </c>
      <c r="D1609" s="454">
        <v>361.38</v>
      </c>
    </row>
    <row r="1610" spans="1:4" ht="13.2" x14ac:dyDescent="0.3">
      <c r="A1610" s="460">
        <v>804066</v>
      </c>
      <c r="B1610" s="461" t="s">
        <v>2422</v>
      </c>
      <c r="C1610" s="460" t="s">
        <v>110</v>
      </c>
      <c r="D1610" s="454">
        <v>289.49</v>
      </c>
    </row>
    <row r="1611" spans="1:4" ht="13.2" x14ac:dyDescent="0.3">
      <c r="A1611" s="460">
        <v>804069</v>
      </c>
      <c r="B1611" s="461" t="s">
        <v>2423</v>
      </c>
      <c r="C1611" s="460" t="s">
        <v>110</v>
      </c>
      <c r="D1611" s="454">
        <v>363.92</v>
      </c>
    </row>
    <row r="1612" spans="1:4" ht="13.2" x14ac:dyDescent="0.3">
      <c r="A1612" s="460">
        <v>804068</v>
      </c>
      <c r="B1612" s="461" t="s">
        <v>2424</v>
      </c>
      <c r="C1612" s="460" t="s">
        <v>110</v>
      </c>
      <c r="D1612" s="454">
        <v>291.87</v>
      </c>
    </row>
    <row r="1613" spans="1:4" ht="13.2" x14ac:dyDescent="0.3">
      <c r="A1613" s="460">
        <v>804071</v>
      </c>
      <c r="B1613" s="461" t="s">
        <v>2425</v>
      </c>
      <c r="C1613" s="460" t="s">
        <v>110</v>
      </c>
      <c r="D1613" s="454">
        <v>367.38</v>
      </c>
    </row>
    <row r="1614" spans="1:4" ht="13.2" x14ac:dyDescent="0.3">
      <c r="A1614" s="460">
        <v>804070</v>
      </c>
      <c r="B1614" s="461" t="s">
        <v>2426</v>
      </c>
      <c r="C1614" s="460" t="s">
        <v>110</v>
      </c>
      <c r="D1614" s="454">
        <v>295.32</v>
      </c>
    </row>
    <row r="1615" spans="1:4" ht="13.2" x14ac:dyDescent="0.3">
      <c r="A1615" s="460">
        <v>804073</v>
      </c>
      <c r="B1615" s="461" t="s">
        <v>2427</v>
      </c>
      <c r="C1615" s="460" t="s">
        <v>110</v>
      </c>
      <c r="D1615" s="454">
        <v>372</v>
      </c>
    </row>
    <row r="1616" spans="1:4" ht="13.2" x14ac:dyDescent="0.3">
      <c r="A1616" s="460">
        <v>804072</v>
      </c>
      <c r="B1616" s="461" t="s">
        <v>2428</v>
      </c>
      <c r="C1616" s="460" t="s">
        <v>110</v>
      </c>
      <c r="D1616" s="454">
        <v>299.77</v>
      </c>
    </row>
    <row r="1617" spans="1:4" ht="13.2" x14ac:dyDescent="0.3">
      <c r="A1617" s="460">
        <v>804075</v>
      </c>
      <c r="B1617" s="461" t="s">
        <v>2429</v>
      </c>
      <c r="C1617" s="460" t="s">
        <v>110</v>
      </c>
      <c r="D1617" s="454">
        <v>378.22</v>
      </c>
    </row>
    <row r="1618" spans="1:4" ht="13.2" x14ac:dyDescent="0.3">
      <c r="A1618" s="460">
        <v>804074</v>
      </c>
      <c r="B1618" s="461" t="s">
        <v>2430</v>
      </c>
      <c r="C1618" s="460" t="s">
        <v>110</v>
      </c>
      <c r="D1618" s="454">
        <v>305.99</v>
      </c>
    </row>
    <row r="1619" spans="1:4" ht="13.2" x14ac:dyDescent="0.3">
      <c r="A1619" s="460">
        <v>804077</v>
      </c>
      <c r="B1619" s="461" t="s">
        <v>2431</v>
      </c>
      <c r="C1619" s="460" t="s">
        <v>110</v>
      </c>
      <c r="D1619" s="454">
        <v>386.29</v>
      </c>
    </row>
    <row r="1620" spans="1:4" ht="13.2" x14ac:dyDescent="0.3">
      <c r="A1620" s="460">
        <v>804076</v>
      </c>
      <c r="B1620" s="461" t="s">
        <v>2432</v>
      </c>
      <c r="C1620" s="460" t="s">
        <v>110</v>
      </c>
      <c r="D1620" s="454">
        <v>313.89999999999998</v>
      </c>
    </row>
    <row r="1621" spans="1:4" ht="13.2" x14ac:dyDescent="0.3">
      <c r="A1621" s="460">
        <v>804079</v>
      </c>
      <c r="B1621" s="461" t="s">
        <v>2433</v>
      </c>
      <c r="C1621" s="460" t="s">
        <v>110</v>
      </c>
      <c r="D1621" s="454">
        <v>398.52</v>
      </c>
    </row>
    <row r="1622" spans="1:4" ht="13.2" x14ac:dyDescent="0.3">
      <c r="A1622" s="460">
        <v>804078</v>
      </c>
      <c r="B1622" s="461" t="s">
        <v>2434</v>
      </c>
      <c r="C1622" s="460" t="s">
        <v>110</v>
      </c>
      <c r="D1622" s="454">
        <v>325.95</v>
      </c>
    </row>
    <row r="1623" spans="1:4" ht="13.2" x14ac:dyDescent="0.3">
      <c r="A1623" s="460">
        <v>804063</v>
      </c>
      <c r="B1623" s="461" t="s">
        <v>2435</v>
      </c>
      <c r="C1623" s="460" t="s">
        <v>110</v>
      </c>
      <c r="D1623" s="454">
        <v>359.3</v>
      </c>
    </row>
    <row r="1624" spans="1:4" ht="13.2" x14ac:dyDescent="0.3">
      <c r="A1624" s="460">
        <v>804062</v>
      </c>
      <c r="B1624" s="461" t="s">
        <v>2436</v>
      </c>
      <c r="C1624" s="460" t="s">
        <v>110</v>
      </c>
      <c r="D1624" s="454">
        <v>287.42</v>
      </c>
    </row>
    <row r="1625" spans="1:4" ht="13.2" x14ac:dyDescent="0.3">
      <c r="A1625" s="460">
        <v>804377</v>
      </c>
      <c r="B1625" s="461" t="s">
        <v>2437</v>
      </c>
      <c r="C1625" s="460" t="s">
        <v>110</v>
      </c>
      <c r="D1625" s="454">
        <v>1060.98</v>
      </c>
    </row>
    <row r="1626" spans="1:4" ht="13.2" x14ac:dyDescent="0.3">
      <c r="A1626" s="460">
        <v>804081</v>
      </c>
      <c r="B1626" s="461" t="s">
        <v>2438</v>
      </c>
      <c r="C1626" s="460" t="s">
        <v>110</v>
      </c>
      <c r="D1626" s="454">
        <v>729.62</v>
      </c>
    </row>
    <row r="1627" spans="1:4" ht="13.2" x14ac:dyDescent="0.3">
      <c r="A1627" s="460">
        <v>804376</v>
      </c>
      <c r="B1627" s="461" t="s">
        <v>2439</v>
      </c>
      <c r="C1627" s="460" t="s">
        <v>110</v>
      </c>
      <c r="D1627" s="454">
        <v>865.04</v>
      </c>
    </row>
    <row r="1628" spans="1:4" ht="13.2" x14ac:dyDescent="0.3">
      <c r="A1628" s="460">
        <v>804080</v>
      </c>
      <c r="B1628" s="461" t="s">
        <v>2440</v>
      </c>
      <c r="C1628" s="460" t="s">
        <v>110</v>
      </c>
      <c r="D1628" s="454">
        <v>571.24</v>
      </c>
    </row>
    <row r="1629" spans="1:4" ht="13.2" x14ac:dyDescent="0.3">
      <c r="A1629" s="460">
        <v>804085</v>
      </c>
      <c r="B1629" s="461" t="s">
        <v>2441</v>
      </c>
      <c r="C1629" s="460" t="s">
        <v>110</v>
      </c>
      <c r="D1629" s="454">
        <v>732.17</v>
      </c>
    </row>
    <row r="1630" spans="1:4" ht="13.2" x14ac:dyDescent="0.3">
      <c r="A1630" s="460">
        <v>804084</v>
      </c>
      <c r="B1630" s="461" t="s">
        <v>2442</v>
      </c>
      <c r="C1630" s="460" t="s">
        <v>110</v>
      </c>
      <c r="D1630" s="454">
        <v>573.61</v>
      </c>
    </row>
    <row r="1631" spans="1:4" ht="13.2" x14ac:dyDescent="0.3">
      <c r="A1631" s="460">
        <v>804379</v>
      </c>
      <c r="B1631" s="461" t="s">
        <v>2443</v>
      </c>
      <c r="C1631" s="460" t="s">
        <v>110</v>
      </c>
      <c r="D1631" s="454">
        <v>910</v>
      </c>
    </row>
    <row r="1632" spans="1:4" ht="13.2" x14ac:dyDescent="0.3">
      <c r="A1632" s="460">
        <v>804087</v>
      </c>
      <c r="B1632" s="461" t="s">
        <v>2444</v>
      </c>
      <c r="C1632" s="460" t="s">
        <v>110</v>
      </c>
      <c r="D1632" s="454">
        <v>734.93</v>
      </c>
    </row>
    <row r="1633" spans="1:4" ht="13.2" x14ac:dyDescent="0.3">
      <c r="A1633" s="460">
        <v>804378</v>
      </c>
      <c r="B1633" s="461" t="s">
        <v>2445</v>
      </c>
      <c r="C1633" s="460" t="s">
        <v>110</v>
      </c>
      <c r="D1633" s="454">
        <v>703.02</v>
      </c>
    </row>
    <row r="1634" spans="1:4" ht="13.2" x14ac:dyDescent="0.3">
      <c r="A1634" s="460">
        <v>804086</v>
      </c>
      <c r="B1634" s="461" t="s">
        <v>2446</v>
      </c>
      <c r="C1634" s="460" t="s">
        <v>110</v>
      </c>
      <c r="D1634" s="454">
        <v>576.38</v>
      </c>
    </row>
    <row r="1635" spans="1:4" ht="13.2" x14ac:dyDescent="0.3">
      <c r="A1635" s="460">
        <v>804089</v>
      </c>
      <c r="B1635" s="461" t="s">
        <v>2447</v>
      </c>
      <c r="C1635" s="460" t="s">
        <v>110</v>
      </c>
      <c r="D1635" s="454">
        <v>739.55</v>
      </c>
    </row>
    <row r="1636" spans="1:4" ht="13.2" x14ac:dyDescent="0.3">
      <c r="A1636" s="460">
        <v>804088</v>
      </c>
      <c r="B1636" s="461" t="s">
        <v>2448</v>
      </c>
      <c r="C1636" s="460" t="s">
        <v>110</v>
      </c>
      <c r="D1636" s="454">
        <v>580.83000000000004</v>
      </c>
    </row>
    <row r="1637" spans="1:4" ht="13.2" x14ac:dyDescent="0.3">
      <c r="A1637" s="460">
        <v>804091</v>
      </c>
      <c r="B1637" s="461" t="s">
        <v>2449</v>
      </c>
      <c r="C1637" s="460" t="s">
        <v>110</v>
      </c>
      <c r="D1637" s="454">
        <v>745.56</v>
      </c>
    </row>
    <row r="1638" spans="1:4" ht="13.2" x14ac:dyDescent="0.3">
      <c r="A1638" s="460">
        <v>804090</v>
      </c>
      <c r="B1638" s="461" t="s">
        <v>2450</v>
      </c>
      <c r="C1638" s="460" t="s">
        <v>110</v>
      </c>
      <c r="D1638" s="454">
        <v>586.66</v>
      </c>
    </row>
    <row r="1639" spans="1:4" ht="13.2" x14ac:dyDescent="0.3">
      <c r="A1639" s="460">
        <v>804381</v>
      </c>
      <c r="B1639" s="461" t="s">
        <v>2451</v>
      </c>
      <c r="C1639" s="460" t="s">
        <v>110</v>
      </c>
      <c r="D1639" s="454">
        <v>1255.57</v>
      </c>
    </row>
    <row r="1640" spans="1:4" ht="13.2" x14ac:dyDescent="0.3">
      <c r="A1640" s="460">
        <v>804093</v>
      </c>
      <c r="B1640" s="461" t="s">
        <v>2452</v>
      </c>
      <c r="C1640" s="460" t="s">
        <v>110</v>
      </c>
      <c r="D1640" s="454">
        <v>754.1</v>
      </c>
    </row>
    <row r="1641" spans="1:4" ht="13.2" x14ac:dyDescent="0.3">
      <c r="A1641" s="460">
        <v>804380</v>
      </c>
      <c r="B1641" s="461" t="s">
        <v>2453</v>
      </c>
      <c r="C1641" s="460" t="s">
        <v>110</v>
      </c>
      <c r="D1641" s="454">
        <v>1021.05</v>
      </c>
    </row>
    <row r="1642" spans="1:4" ht="13.2" x14ac:dyDescent="0.3">
      <c r="A1642" s="460">
        <v>804092</v>
      </c>
      <c r="B1642" s="461" t="s">
        <v>2454</v>
      </c>
      <c r="C1642" s="460" t="s">
        <v>110</v>
      </c>
      <c r="D1642" s="454">
        <v>594.87</v>
      </c>
    </row>
    <row r="1643" spans="1:4" ht="13.2" x14ac:dyDescent="0.3">
      <c r="A1643" s="460">
        <v>804095</v>
      </c>
      <c r="B1643" s="461" t="s">
        <v>2455</v>
      </c>
      <c r="C1643" s="460" t="s">
        <v>110</v>
      </c>
      <c r="D1643" s="454">
        <v>765.64</v>
      </c>
    </row>
    <row r="1644" spans="1:4" ht="13.2" x14ac:dyDescent="0.3">
      <c r="A1644" s="460">
        <v>804094</v>
      </c>
      <c r="B1644" s="461" t="s">
        <v>2456</v>
      </c>
      <c r="C1644" s="460" t="s">
        <v>110</v>
      </c>
      <c r="D1644" s="454">
        <v>606.23</v>
      </c>
    </row>
    <row r="1645" spans="1:4" ht="13.2" x14ac:dyDescent="0.3">
      <c r="A1645" s="460">
        <v>804097</v>
      </c>
      <c r="B1645" s="461" t="s">
        <v>2457</v>
      </c>
      <c r="C1645" s="460" t="s">
        <v>110</v>
      </c>
      <c r="D1645" s="454">
        <v>780.41</v>
      </c>
    </row>
    <row r="1646" spans="1:4" ht="13.2" x14ac:dyDescent="0.3">
      <c r="A1646" s="460">
        <v>804096</v>
      </c>
      <c r="B1646" s="461" t="s">
        <v>2458</v>
      </c>
      <c r="C1646" s="460" t="s">
        <v>110</v>
      </c>
      <c r="D1646" s="454">
        <v>620.66</v>
      </c>
    </row>
    <row r="1647" spans="1:4" ht="13.2" x14ac:dyDescent="0.3">
      <c r="A1647" s="460">
        <v>804383</v>
      </c>
      <c r="B1647" s="461" t="s">
        <v>2459</v>
      </c>
      <c r="C1647" s="460" t="s">
        <v>110</v>
      </c>
      <c r="D1647" s="454">
        <v>1553.7</v>
      </c>
    </row>
    <row r="1648" spans="1:4" ht="13.2" x14ac:dyDescent="0.3">
      <c r="A1648" s="460">
        <v>804099</v>
      </c>
      <c r="B1648" s="461" t="s">
        <v>2460</v>
      </c>
      <c r="C1648" s="460" t="s">
        <v>110</v>
      </c>
      <c r="D1648" s="454">
        <v>801.39</v>
      </c>
    </row>
    <row r="1649" spans="1:4" ht="13.2" x14ac:dyDescent="0.3">
      <c r="A1649" s="460">
        <v>804382</v>
      </c>
      <c r="B1649" s="461" t="s">
        <v>2461</v>
      </c>
      <c r="C1649" s="460" t="s">
        <v>110</v>
      </c>
      <c r="D1649" s="454">
        <v>1261.07</v>
      </c>
    </row>
    <row r="1650" spans="1:4" ht="13.2" x14ac:dyDescent="0.3">
      <c r="A1650" s="460">
        <v>804098</v>
      </c>
      <c r="B1650" s="461" t="s">
        <v>2462</v>
      </c>
      <c r="C1650" s="460" t="s">
        <v>110</v>
      </c>
      <c r="D1650" s="454">
        <v>641.30999999999995</v>
      </c>
    </row>
    <row r="1651" spans="1:4" ht="13.2" x14ac:dyDescent="0.3">
      <c r="A1651" s="460">
        <v>804083</v>
      </c>
      <c r="B1651" s="461" t="s">
        <v>2463</v>
      </c>
      <c r="C1651" s="460" t="s">
        <v>110</v>
      </c>
      <c r="D1651" s="454">
        <v>730.31</v>
      </c>
    </row>
    <row r="1652" spans="1:4" ht="13.2" x14ac:dyDescent="0.3">
      <c r="A1652" s="460">
        <v>804082</v>
      </c>
      <c r="B1652" s="461" t="s">
        <v>2464</v>
      </c>
      <c r="C1652" s="460" t="s">
        <v>110</v>
      </c>
      <c r="D1652" s="454">
        <v>571.92999999999995</v>
      </c>
    </row>
    <row r="1653" spans="1:4" ht="13.2" x14ac:dyDescent="0.3">
      <c r="A1653" s="460">
        <v>804385</v>
      </c>
      <c r="B1653" s="461" t="s">
        <v>2465</v>
      </c>
      <c r="C1653" s="460" t="s">
        <v>110</v>
      </c>
      <c r="D1653" s="454">
        <v>1785.55</v>
      </c>
    </row>
    <row r="1654" spans="1:4" ht="13.2" x14ac:dyDescent="0.3">
      <c r="A1654" s="460">
        <v>804101</v>
      </c>
      <c r="B1654" s="461" t="s">
        <v>2466</v>
      </c>
      <c r="C1654" s="460" t="s">
        <v>110</v>
      </c>
      <c r="D1654" s="454">
        <v>1238.8399999999999</v>
      </c>
    </row>
    <row r="1655" spans="1:4" ht="13.2" x14ac:dyDescent="0.3">
      <c r="A1655" s="460">
        <v>804384</v>
      </c>
      <c r="B1655" s="461" t="s">
        <v>2467</v>
      </c>
      <c r="C1655" s="460" t="s">
        <v>110</v>
      </c>
      <c r="D1655" s="454">
        <v>1421.88</v>
      </c>
    </row>
    <row r="1656" spans="1:4" ht="13.2" x14ac:dyDescent="0.3">
      <c r="A1656" s="460">
        <v>804100</v>
      </c>
      <c r="B1656" s="461" t="s">
        <v>2468</v>
      </c>
      <c r="C1656" s="460" t="s">
        <v>110</v>
      </c>
      <c r="D1656" s="454">
        <v>963.71</v>
      </c>
    </row>
    <row r="1657" spans="1:4" ht="13.2" x14ac:dyDescent="0.3">
      <c r="A1657" s="460">
        <v>804105</v>
      </c>
      <c r="B1657" s="461" t="s">
        <v>2469</v>
      </c>
      <c r="C1657" s="460" t="s">
        <v>110</v>
      </c>
      <c r="D1657" s="454">
        <v>1242.77</v>
      </c>
    </row>
    <row r="1658" spans="1:4" ht="13.2" x14ac:dyDescent="0.3">
      <c r="A1658" s="460">
        <v>804104</v>
      </c>
      <c r="B1658" s="461" t="s">
        <v>2470</v>
      </c>
      <c r="C1658" s="460" t="s">
        <v>110</v>
      </c>
      <c r="D1658" s="454">
        <v>967.47</v>
      </c>
    </row>
    <row r="1659" spans="1:4" ht="13.2" x14ac:dyDescent="0.3">
      <c r="A1659" s="460">
        <v>804387</v>
      </c>
      <c r="B1659" s="461" t="s">
        <v>2471</v>
      </c>
      <c r="C1659" s="460" t="s">
        <v>110</v>
      </c>
      <c r="D1659" s="454">
        <v>1882.03</v>
      </c>
    </row>
    <row r="1660" spans="1:4" ht="13.2" x14ac:dyDescent="0.3">
      <c r="A1660" s="460">
        <v>804107</v>
      </c>
      <c r="B1660" s="461" t="s">
        <v>2472</v>
      </c>
      <c r="C1660" s="460" t="s">
        <v>110</v>
      </c>
      <c r="D1660" s="454">
        <v>1248.08</v>
      </c>
    </row>
    <row r="1661" spans="1:4" ht="13.2" x14ac:dyDescent="0.3">
      <c r="A1661" s="460">
        <v>804386</v>
      </c>
      <c r="B1661" s="461" t="s">
        <v>2473</v>
      </c>
      <c r="C1661" s="460" t="s">
        <v>110</v>
      </c>
      <c r="D1661" s="454">
        <v>1497.63</v>
      </c>
    </row>
    <row r="1662" spans="1:4" ht="13.2" x14ac:dyDescent="0.3">
      <c r="A1662" s="460">
        <v>804106</v>
      </c>
      <c r="B1662" s="461" t="s">
        <v>2474</v>
      </c>
      <c r="C1662" s="460" t="s">
        <v>110</v>
      </c>
      <c r="D1662" s="454">
        <v>972.61</v>
      </c>
    </row>
    <row r="1663" spans="1:4" ht="13.2" x14ac:dyDescent="0.3">
      <c r="A1663" s="460">
        <v>804109</v>
      </c>
      <c r="B1663" s="461" t="s">
        <v>2475</v>
      </c>
      <c r="C1663" s="460" t="s">
        <v>110</v>
      </c>
      <c r="D1663" s="454">
        <v>1256.1600000000001</v>
      </c>
    </row>
    <row r="1664" spans="1:4" ht="13.2" x14ac:dyDescent="0.3">
      <c r="A1664" s="460">
        <v>804108</v>
      </c>
      <c r="B1664" s="461" t="s">
        <v>2476</v>
      </c>
      <c r="C1664" s="460" t="s">
        <v>110</v>
      </c>
      <c r="D1664" s="454">
        <v>980.52</v>
      </c>
    </row>
    <row r="1665" spans="1:4" ht="13.2" x14ac:dyDescent="0.3">
      <c r="A1665" s="460">
        <v>804111</v>
      </c>
      <c r="B1665" s="461" t="s">
        <v>2477</v>
      </c>
      <c r="C1665" s="460" t="s">
        <v>110</v>
      </c>
      <c r="D1665" s="454">
        <v>1266.78</v>
      </c>
    </row>
    <row r="1666" spans="1:4" ht="13.2" x14ac:dyDescent="0.3">
      <c r="A1666" s="460">
        <v>804110</v>
      </c>
      <c r="B1666" s="461" t="s">
        <v>2478</v>
      </c>
      <c r="C1666" s="460" t="s">
        <v>110</v>
      </c>
      <c r="D1666" s="454">
        <v>990.8</v>
      </c>
    </row>
    <row r="1667" spans="1:4" ht="13.2" x14ac:dyDescent="0.3">
      <c r="A1667" s="460">
        <v>804389</v>
      </c>
      <c r="B1667" s="461" t="s">
        <v>2479</v>
      </c>
      <c r="C1667" s="460" t="s">
        <v>110</v>
      </c>
      <c r="D1667" s="454">
        <v>2103.08</v>
      </c>
    </row>
    <row r="1668" spans="1:4" ht="13.2" x14ac:dyDescent="0.3">
      <c r="A1668" s="460">
        <v>804113</v>
      </c>
      <c r="B1668" s="461" t="s">
        <v>2480</v>
      </c>
      <c r="C1668" s="460" t="s">
        <v>110</v>
      </c>
      <c r="D1668" s="454">
        <v>1281.3399999999999</v>
      </c>
    </row>
    <row r="1669" spans="1:4" ht="13.2" x14ac:dyDescent="0.3">
      <c r="A1669" s="460">
        <v>804388</v>
      </c>
      <c r="B1669" s="461" t="s">
        <v>2481</v>
      </c>
      <c r="C1669" s="460" t="s">
        <v>110</v>
      </c>
      <c r="D1669" s="454">
        <v>1671.6</v>
      </c>
    </row>
    <row r="1670" spans="1:4" ht="13.2" x14ac:dyDescent="0.3">
      <c r="A1670" s="460">
        <v>804112</v>
      </c>
      <c r="B1670" s="461" t="s">
        <v>2482</v>
      </c>
      <c r="C1670" s="460" t="s">
        <v>110</v>
      </c>
      <c r="D1670" s="454">
        <v>1004.84</v>
      </c>
    </row>
    <row r="1671" spans="1:4" ht="13.2" x14ac:dyDescent="0.3">
      <c r="A1671" s="460">
        <v>804115</v>
      </c>
      <c r="B1671" s="461" t="s">
        <v>2483</v>
      </c>
      <c r="C1671" s="460" t="s">
        <v>110</v>
      </c>
      <c r="D1671" s="454">
        <v>1301.42</v>
      </c>
    </row>
    <row r="1672" spans="1:4" ht="13.2" x14ac:dyDescent="0.3">
      <c r="A1672" s="460">
        <v>804114</v>
      </c>
      <c r="B1672" s="461" t="s">
        <v>2484</v>
      </c>
      <c r="C1672" s="460" t="s">
        <v>110</v>
      </c>
      <c r="D1672" s="454">
        <v>1024.4100000000001</v>
      </c>
    </row>
    <row r="1673" spans="1:4" ht="13.2" x14ac:dyDescent="0.3">
      <c r="A1673" s="460">
        <v>804117</v>
      </c>
      <c r="B1673" s="461" t="s">
        <v>2485</v>
      </c>
      <c r="C1673" s="460" t="s">
        <v>110</v>
      </c>
      <c r="D1673" s="454">
        <v>1327.72</v>
      </c>
    </row>
    <row r="1674" spans="1:4" ht="13.2" x14ac:dyDescent="0.3">
      <c r="A1674" s="460">
        <v>804116</v>
      </c>
      <c r="B1674" s="461" t="s">
        <v>2486</v>
      </c>
      <c r="C1674" s="460" t="s">
        <v>110</v>
      </c>
      <c r="D1674" s="454">
        <v>1050.2</v>
      </c>
    </row>
    <row r="1675" spans="1:4" ht="13.2" x14ac:dyDescent="0.3">
      <c r="A1675" s="460">
        <v>804391</v>
      </c>
      <c r="B1675" s="461" t="s">
        <v>2487</v>
      </c>
      <c r="C1675" s="460" t="s">
        <v>110</v>
      </c>
      <c r="D1675" s="454">
        <v>2613.65</v>
      </c>
    </row>
    <row r="1676" spans="1:4" ht="13.2" x14ac:dyDescent="0.3">
      <c r="A1676" s="460">
        <v>804119</v>
      </c>
      <c r="B1676" s="461" t="s">
        <v>2488</v>
      </c>
      <c r="C1676" s="460" t="s">
        <v>110</v>
      </c>
      <c r="D1676" s="454">
        <v>1363.69</v>
      </c>
    </row>
    <row r="1677" spans="1:4" ht="13.2" x14ac:dyDescent="0.3">
      <c r="A1677" s="460">
        <v>804390</v>
      </c>
      <c r="B1677" s="461" t="s">
        <v>2489</v>
      </c>
      <c r="C1677" s="460" t="s">
        <v>110</v>
      </c>
      <c r="D1677" s="454">
        <v>2071.88</v>
      </c>
    </row>
    <row r="1678" spans="1:4" ht="13.2" x14ac:dyDescent="0.3">
      <c r="A1678" s="460">
        <v>804118</v>
      </c>
      <c r="B1678" s="461" t="s">
        <v>2490</v>
      </c>
      <c r="C1678" s="460" t="s">
        <v>110</v>
      </c>
      <c r="D1678" s="454">
        <v>1085.67</v>
      </c>
    </row>
    <row r="1679" spans="1:4" ht="13.2" x14ac:dyDescent="0.3">
      <c r="A1679" s="460">
        <v>804103</v>
      </c>
      <c r="B1679" s="461" t="s">
        <v>2491</v>
      </c>
      <c r="C1679" s="460" t="s">
        <v>110</v>
      </c>
      <c r="D1679" s="454">
        <v>1240.23</v>
      </c>
    </row>
    <row r="1680" spans="1:4" ht="13.2" x14ac:dyDescent="0.3">
      <c r="A1680" s="460">
        <v>804102</v>
      </c>
      <c r="B1680" s="461" t="s">
        <v>2492</v>
      </c>
      <c r="C1680" s="460" t="s">
        <v>110</v>
      </c>
      <c r="D1680" s="454">
        <v>965.09</v>
      </c>
    </row>
    <row r="1681" spans="1:4" ht="13.2" x14ac:dyDescent="0.3">
      <c r="A1681" s="460">
        <v>804393</v>
      </c>
      <c r="B1681" s="461" t="s">
        <v>2493</v>
      </c>
      <c r="C1681" s="460" t="s">
        <v>110</v>
      </c>
      <c r="D1681" s="454">
        <v>2773.12</v>
      </c>
    </row>
    <row r="1682" spans="1:4" ht="13.2" x14ac:dyDescent="0.3">
      <c r="A1682" s="460">
        <v>804121</v>
      </c>
      <c r="B1682" s="461" t="s">
        <v>2494</v>
      </c>
      <c r="C1682" s="460" t="s">
        <v>110</v>
      </c>
      <c r="D1682" s="454">
        <v>1859.72</v>
      </c>
    </row>
    <row r="1683" spans="1:4" ht="13.2" x14ac:dyDescent="0.3">
      <c r="A1683" s="460">
        <v>804392</v>
      </c>
      <c r="B1683" s="461" t="s">
        <v>2495</v>
      </c>
      <c r="C1683" s="460" t="s">
        <v>110</v>
      </c>
      <c r="D1683" s="454">
        <v>2166.94</v>
      </c>
    </row>
    <row r="1684" spans="1:4" ht="13.2" x14ac:dyDescent="0.3">
      <c r="A1684" s="460">
        <v>804120</v>
      </c>
      <c r="B1684" s="461" t="s">
        <v>2496</v>
      </c>
      <c r="C1684" s="460" t="s">
        <v>110</v>
      </c>
      <c r="D1684" s="454">
        <v>1432.49</v>
      </c>
    </row>
    <row r="1685" spans="1:4" ht="13.2" x14ac:dyDescent="0.3">
      <c r="A1685" s="460">
        <v>804125</v>
      </c>
      <c r="B1685" s="461" t="s">
        <v>2497</v>
      </c>
      <c r="C1685" s="460" t="s">
        <v>110</v>
      </c>
      <c r="D1685" s="454">
        <v>1865.03</v>
      </c>
    </row>
    <row r="1686" spans="1:4" ht="13.2" x14ac:dyDescent="0.3">
      <c r="A1686" s="460">
        <v>804124</v>
      </c>
      <c r="B1686" s="461" t="s">
        <v>2498</v>
      </c>
      <c r="C1686" s="460" t="s">
        <v>110</v>
      </c>
      <c r="D1686" s="454">
        <v>1437.63</v>
      </c>
    </row>
    <row r="1687" spans="1:4" ht="13.2" x14ac:dyDescent="0.3">
      <c r="A1687" s="460">
        <v>804395</v>
      </c>
      <c r="B1687" s="461" t="s">
        <v>2499</v>
      </c>
      <c r="C1687" s="460" t="s">
        <v>110</v>
      </c>
      <c r="D1687" s="454">
        <v>2913.56</v>
      </c>
    </row>
    <row r="1688" spans="1:4" ht="13.2" x14ac:dyDescent="0.3">
      <c r="A1688" s="460">
        <v>804127</v>
      </c>
      <c r="B1688" s="461" t="s">
        <v>2500</v>
      </c>
      <c r="C1688" s="460" t="s">
        <v>110</v>
      </c>
      <c r="D1688" s="454">
        <v>1872.89</v>
      </c>
    </row>
    <row r="1689" spans="1:4" ht="13.2" x14ac:dyDescent="0.3">
      <c r="A1689" s="460">
        <v>804394</v>
      </c>
      <c r="B1689" s="461" t="s">
        <v>2501</v>
      </c>
      <c r="C1689" s="460" t="s">
        <v>110</v>
      </c>
      <c r="D1689" s="454">
        <v>2275.1</v>
      </c>
    </row>
    <row r="1690" spans="1:4" ht="13.2" x14ac:dyDescent="0.3">
      <c r="A1690" s="460">
        <v>804126</v>
      </c>
      <c r="B1690" s="461" t="s">
        <v>2502</v>
      </c>
      <c r="C1690" s="460" t="s">
        <v>110</v>
      </c>
      <c r="D1690" s="454">
        <v>1445.15</v>
      </c>
    </row>
    <row r="1691" spans="1:4" ht="13.2" x14ac:dyDescent="0.3">
      <c r="A1691" s="460">
        <v>804129</v>
      </c>
      <c r="B1691" s="461" t="s">
        <v>2503</v>
      </c>
      <c r="C1691" s="460" t="s">
        <v>110</v>
      </c>
      <c r="D1691" s="454">
        <v>1883.98</v>
      </c>
    </row>
    <row r="1692" spans="1:4" ht="13.2" x14ac:dyDescent="0.3">
      <c r="A1692" s="460">
        <v>804128</v>
      </c>
      <c r="B1692" s="461" t="s">
        <v>2504</v>
      </c>
      <c r="C1692" s="460" t="s">
        <v>110</v>
      </c>
      <c r="D1692" s="454">
        <v>1455.73</v>
      </c>
    </row>
    <row r="1693" spans="1:4" ht="13.2" x14ac:dyDescent="0.3">
      <c r="A1693" s="460">
        <v>804131</v>
      </c>
      <c r="B1693" s="461" t="s">
        <v>2505</v>
      </c>
      <c r="C1693" s="460" t="s">
        <v>110</v>
      </c>
      <c r="D1693" s="454">
        <v>1899.22</v>
      </c>
    </row>
    <row r="1694" spans="1:4" ht="13.2" x14ac:dyDescent="0.3">
      <c r="A1694" s="460">
        <v>804130</v>
      </c>
      <c r="B1694" s="461" t="s">
        <v>2506</v>
      </c>
      <c r="C1694" s="460" t="s">
        <v>110</v>
      </c>
      <c r="D1694" s="454">
        <v>1470.47</v>
      </c>
    </row>
    <row r="1695" spans="1:4" ht="13.2" x14ac:dyDescent="0.3">
      <c r="A1695" s="460">
        <v>804397</v>
      </c>
      <c r="B1695" s="461" t="s">
        <v>2507</v>
      </c>
      <c r="C1695" s="460" t="s">
        <v>110</v>
      </c>
      <c r="D1695" s="454">
        <v>3248.77</v>
      </c>
    </row>
    <row r="1696" spans="1:4" ht="13.2" x14ac:dyDescent="0.3">
      <c r="A1696" s="460">
        <v>804133</v>
      </c>
      <c r="B1696" s="461" t="s">
        <v>2508</v>
      </c>
      <c r="C1696" s="460" t="s">
        <v>110</v>
      </c>
      <c r="D1696" s="454">
        <v>1920.47</v>
      </c>
    </row>
    <row r="1697" spans="1:4" ht="13.2" x14ac:dyDescent="0.3">
      <c r="A1697" s="460">
        <v>804396</v>
      </c>
      <c r="B1697" s="461" t="s">
        <v>2509</v>
      </c>
      <c r="C1697" s="460" t="s">
        <v>110</v>
      </c>
      <c r="D1697" s="454">
        <v>2534.17</v>
      </c>
    </row>
    <row r="1698" spans="1:4" ht="13.2" x14ac:dyDescent="0.3">
      <c r="A1698" s="460">
        <v>804132</v>
      </c>
      <c r="B1698" s="461" t="s">
        <v>2510</v>
      </c>
      <c r="C1698" s="460" t="s">
        <v>110</v>
      </c>
      <c r="D1698" s="454">
        <v>1491.03</v>
      </c>
    </row>
    <row r="1699" spans="1:4" ht="13.2" x14ac:dyDescent="0.3">
      <c r="A1699" s="460">
        <v>804135</v>
      </c>
      <c r="B1699" s="461" t="s">
        <v>2511</v>
      </c>
      <c r="C1699" s="460" t="s">
        <v>110</v>
      </c>
      <c r="D1699" s="454">
        <v>1947.94</v>
      </c>
    </row>
    <row r="1700" spans="1:4" ht="13.2" x14ac:dyDescent="0.3">
      <c r="A1700" s="460">
        <v>804134</v>
      </c>
      <c r="B1700" s="461" t="s">
        <v>2512</v>
      </c>
      <c r="C1700" s="460" t="s">
        <v>110</v>
      </c>
      <c r="D1700" s="454">
        <v>1517.82</v>
      </c>
    </row>
    <row r="1701" spans="1:4" ht="13.2" x14ac:dyDescent="0.3">
      <c r="A1701" s="460">
        <v>804137</v>
      </c>
      <c r="B1701" s="461" t="s">
        <v>2513</v>
      </c>
      <c r="C1701" s="460" t="s">
        <v>110</v>
      </c>
      <c r="D1701" s="454">
        <v>1917.13</v>
      </c>
    </row>
    <row r="1702" spans="1:4" ht="13.2" x14ac:dyDescent="0.3">
      <c r="A1702" s="460">
        <v>804136</v>
      </c>
      <c r="B1702" s="461" t="s">
        <v>2514</v>
      </c>
      <c r="C1702" s="460" t="s">
        <v>110</v>
      </c>
      <c r="D1702" s="454">
        <v>1486.16</v>
      </c>
    </row>
    <row r="1703" spans="1:4" ht="13.2" x14ac:dyDescent="0.3">
      <c r="A1703" s="460">
        <v>804399</v>
      </c>
      <c r="B1703" s="461" t="s">
        <v>2515</v>
      </c>
      <c r="C1703" s="460" t="s">
        <v>110</v>
      </c>
      <c r="D1703" s="454">
        <v>4048.13</v>
      </c>
    </row>
    <row r="1704" spans="1:4" ht="13.2" x14ac:dyDescent="0.3">
      <c r="A1704" s="460">
        <v>804139</v>
      </c>
      <c r="B1704" s="461" t="s">
        <v>2516</v>
      </c>
      <c r="C1704" s="460" t="s">
        <v>110</v>
      </c>
      <c r="D1704" s="454">
        <v>2038.15</v>
      </c>
    </row>
    <row r="1705" spans="1:4" ht="13.2" x14ac:dyDescent="0.3">
      <c r="A1705" s="460">
        <v>804398</v>
      </c>
      <c r="B1705" s="461" t="s">
        <v>2517</v>
      </c>
      <c r="C1705" s="460" t="s">
        <v>110</v>
      </c>
      <c r="D1705" s="454">
        <v>3148.64</v>
      </c>
    </row>
    <row r="1706" spans="1:4" ht="13.2" x14ac:dyDescent="0.3">
      <c r="A1706" s="460">
        <v>804138</v>
      </c>
      <c r="B1706" s="461" t="s">
        <v>2518</v>
      </c>
      <c r="C1706" s="460" t="s">
        <v>110</v>
      </c>
      <c r="D1706" s="454">
        <v>1606.16</v>
      </c>
    </row>
    <row r="1707" spans="1:4" ht="13.2" x14ac:dyDescent="0.3">
      <c r="A1707" s="460">
        <v>804123</v>
      </c>
      <c r="B1707" s="461" t="s">
        <v>2519</v>
      </c>
      <c r="C1707" s="460" t="s">
        <v>110</v>
      </c>
      <c r="D1707" s="454">
        <v>1860.41</v>
      </c>
    </row>
    <row r="1708" spans="1:4" ht="13.2" x14ac:dyDescent="0.3">
      <c r="A1708" s="460">
        <v>804122</v>
      </c>
      <c r="B1708" s="461" t="s">
        <v>2520</v>
      </c>
      <c r="C1708" s="460" t="s">
        <v>110</v>
      </c>
      <c r="D1708" s="454">
        <v>1433.18</v>
      </c>
    </row>
    <row r="1709" spans="1:4" ht="13.2" x14ac:dyDescent="0.3">
      <c r="A1709" s="460">
        <v>804401</v>
      </c>
      <c r="B1709" s="461" t="s">
        <v>2521</v>
      </c>
      <c r="C1709" s="460" t="s">
        <v>110</v>
      </c>
      <c r="D1709" s="454">
        <v>4034.98</v>
      </c>
    </row>
    <row r="1710" spans="1:4" ht="13.2" x14ac:dyDescent="0.3">
      <c r="A1710" s="460">
        <v>804141</v>
      </c>
      <c r="B1710" s="461" t="s">
        <v>2522</v>
      </c>
      <c r="C1710" s="460" t="s">
        <v>110</v>
      </c>
      <c r="D1710" s="454">
        <v>2594.58</v>
      </c>
    </row>
    <row r="1711" spans="1:4" ht="13.2" x14ac:dyDescent="0.3">
      <c r="A1711" s="460">
        <v>804400</v>
      </c>
      <c r="B1711" s="461" t="s">
        <v>2523</v>
      </c>
      <c r="C1711" s="460" t="s">
        <v>110</v>
      </c>
      <c r="D1711" s="454">
        <v>3099.29</v>
      </c>
    </row>
    <row r="1712" spans="1:4" ht="13.2" x14ac:dyDescent="0.3">
      <c r="A1712" s="460">
        <v>804140</v>
      </c>
      <c r="B1712" s="461" t="s">
        <v>2524</v>
      </c>
      <c r="C1712" s="460" t="s">
        <v>110</v>
      </c>
      <c r="D1712" s="454">
        <v>1976.34</v>
      </c>
    </row>
    <row r="1713" spans="1:4" ht="13.2" x14ac:dyDescent="0.3">
      <c r="A1713" s="460">
        <v>804145</v>
      </c>
      <c r="B1713" s="461" t="s">
        <v>2525</v>
      </c>
      <c r="C1713" s="460" t="s">
        <v>110</v>
      </c>
      <c r="D1713" s="454">
        <v>2603.39</v>
      </c>
    </row>
    <row r="1714" spans="1:4" ht="13.2" x14ac:dyDescent="0.3">
      <c r="A1714" s="460">
        <v>804144</v>
      </c>
      <c r="B1714" s="461" t="s">
        <v>2526</v>
      </c>
      <c r="C1714" s="460" t="s">
        <v>110</v>
      </c>
      <c r="D1714" s="454">
        <v>1984.46</v>
      </c>
    </row>
    <row r="1715" spans="1:4" ht="13.2" x14ac:dyDescent="0.3">
      <c r="A1715" s="460">
        <v>804403</v>
      </c>
      <c r="B1715" s="461" t="s">
        <v>2527</v>
      </c>
      <c r="C1715" s="460" t="s">
        <v>110</v>
      </c>
      <c r="D1715" s="454">
        <v>4250.96</v>
      </c>
    </row>
    <row r="1716" spans="1:4" ht="13.2" x14ac:dyDescent="0.3">
      <c r="A1716" s="460">
        <v>804147</v>
      </c>
      <c r="B1716" s="461" t="s">
        <v>2528</v>
      </c>
      <c r="C1716" s="460" t="s">
        <v>110</v>
      </c>
      <c r="D1716" s="454">
        <v>2614.2600000000002</v>
      </c>
    </row>
    <row r="1717" spans="1:4" ht="13.2" x14ac:dyDescent="0.3">
      <c r="A1717" s="460">
        <v>804402</v>
      </c>
      <c r="B1717" s="461" t="s">
        <v>2529</v>
      </c>
      <c r="C1717" s="460" t="s">
        <v>110</v>
      </c>
      <c r="D1717" s="454">
        <v>3262.08</v>
      </c>
    </row>
    <row r="1718" spans="1:4" ht="13.2" x14ac:dyDescent="0.3">
      <c r="A1718" s="460">
        <v>804146</v>
      </c>
      <c r="B1718" s="461" t="s">
        <v>2530</v>
      </c>
      <c r="C1718" s="460" t="s">
        <v>110</v>
      </c>
      <c r="D1718" s="454">
        <v>1994.66</v>
      </c>
    </row>
    <row r="1719" spans="1:4" ht="13.2" x14ac:dyDescent="0.3">
      <c r="A1719" s="460">
        <v>804149</v>
      </c>
      <c r="B1719" s="461" t="s">
        <v>2531</v>
      </c>
      <c r="C1719" s="460" t="s">
        <v>110</v>
      </c>
      <c r="D1719" s="454">
        <v>2630.71</v>
      </c>
    </row>
    <row r="1720" spans="1:4" ht="13.2" x14ac:dyDescent="0.3">
      <c r="A1720" s="460">
        <v>804148</v>
      </c>
      <c r="B1720" s="461" t="s">
        <v>2532</v>
      </c>
      <c r="C1720" s="460" t="s">
        <v>110</v>
      </c>
      <c r="D1720" s="454">
        <v>2009.92</v>
      </c>
    </row>
    <row r="1721" spans="1:4" ht="13.2" x14ac:dyDescent="0.3">
      <c r="A1721" s="460">
        <v>804151</v>
      </c>
      <c r="B1721" s="461" t="s">
        <v>2533</v>
      </c>
      <c r="C1721" s="460" t="s">
        <v>110</v>
      </c>
      <c r="D1721" s="454">
        <v>2653.16</v>
      </c>
    </row>
    <row r="1722" spans="1:4" ht="13.2" x14ac:dyDescent="0.3">
      <c r="A1722" s="460">
        <v>804150</v>
      </c>
      <c r="B1722" s="461" t="s">
        <v>2534</v>
      </c>
      <c r="C1722" s="460" t="s">
        <v>110</v>
      </c>
      <c r="D1722" s="454">
        <v>2031.01</v>
      </c>
    </row>
    <row r="1723" spans="1:4" ht="13.2" x14ac:dyDescent="0.3">
      <c r="A1723" s="460">
        <v>804405</v>
      </c>
      <c r="B1723" s="461" t="s">
        <v>2535</v>
      </c>
      <c r="C1723" s="460" t="s">
        <v>110</v>
      </c>
      <c r="D1723" s="454">
        <v>4754.3500000000004</v>
      </c>
    </row>
    <row r="1724" spans="1:4" ht="13.2" x14ac:dyDescent="0.3">
      <c r="A1724" s="460">
        <v>804153</v>
      </c>
      <c r="B1724" s="461" t="s">
        <v>2536</v>
      </c>
      <c r="C1724" s="460" t="s">
        <v>110</v>
      </c>
      <c r="D1724" s="454">
        <v>2683.47</v>
      </c>
    </row>
    <row r="1725" spans="1:4" ht="13.2" x14ac:dyDescent="0.3">
      <c r="A1725" s="460">
        <v>804404</v>
      </c>
      <c r="B1725" s="461" t="s">
        <v>2537</v>
      </c>
      <c r="C1725" s="460" t="s">
        <v>110</v>
      </c>
      <c r="D1725" s="454">
        <v>3643.62</v>
      </c>
    </row>
    <row r="1726" spans="1:4" ht="13.2" x14ac:dyDescent="0.3">
      <c r="A1726" s="460">
        <v>804152</v>
      </c>
      <c r="B1726" s="461" t="s">
        <v>2538</v>
      </c>
      <c r="C1726" s="460" t="s">
        <v>110</v>
      </c>
      <c r="D1726" s="454">
        <v>2059.62</v>
      </c>
    </row>
    <row r="1727" spans="1:4" ht="13.2" x14ac:dyDescent="0.3">
      <c r="A1727" s="460">
        <v>804155</v>
      </c>
      <c r="B1727" s="461" t="s">
        <v>2539</v>
      </c>
      <c r="C1727" s="460" t="s">
        <v>110</v>
      </c>
      <c r="D1727" s="454">
        <v>2722.54</v>
      </c>
    </row>
    <row r="1728" spans="1:4" ht="13.2" x14ac:dyDescent="0.3">
      <c r="A1728" s="460">
        <v>804154</v>
      </c>
      <c r="B1728" s="461" t="s">
        <v>2540</v>
      </c>
      <c r="C1728" s="460" t="s">
        <v>110</v>
      </c>
      <c r="D1728" s="454">
        <v>2096.8200000000002</v>
      </c>
    </row>
    <row r="1729" spans="1:4" ht="13.2" x14ac:dyDescent="0.3">
      <c r="A1729" s="460">
        <v>804157</v>
      </c>
      <c r="B1729" s="461" t="s">
        <v>2541</v>
      </c>
      <c r="C1729" s="460" t="s">
        <v>110</v>
      </c>
      <c r="D1729" s="454">
        <v>2776.38</v>
      </c>
    </row>
    <row r="1730" spans="1:4" ht="13.2" x14ac:dyDescent="0.3">
      <c r="A1730" s="460">
        <v>804156</v>
      </c>
      <c r="B1730" s="461" t="s">
        <v>2542</v>
      </c>
      <c r="C1730" s="460" t="s">
        <v>110</v>
      </c>
      <c r="D1730" s="454">
        <v>2148.46</v>
      </c>
    </row>
    <row r="1731" spans="1:4" ht="13.2" x14ac:dyDescent="0.3">
      <c r="A1731" s="460">
        <v>804407</v>
      </c>
      <c r="B1731" s="461" t="s">
        <v>2543</v>
      </c>
      <c r="C1731" s="460" t="s">
        <v>110</v>
      </c>
      <c r="D1731" s="454">
        <v>5931.9</v>
      </c>
    </row>
    <row r="1732" spans="1:4" ht="13.2" x14ac:dyDescent="0.3">
      <c r="A1732" s="460">
        <v>804159</v>
      </c>
      <c r="B1732" s="461" t="s">
        <v>2544</v>
      </c>
      <c r="C1732" s="460" t="s">
        <v>110</v>
      </c>
      <c r="D1732" s="454">
        <v>2847.98</v>
      </c>
    </row>
    <row r="1733" spans="1:4" ht="13.2" x14ac:dyDescent="0.3">
      <c r="A1733" s="460">
        <v>804406</v>
      </c>
      <c r="B1733" s="461" t="s">
        <v>2545</v>
      </c>
      <c r="C1733" s="460" t="s">
        <v>110</v>
      </c>
      <c r="D1733" s="454">
        <v>4531.09</v>
      </c>
    </row>
    <row r="1734" spans="1:4" ht="13.2" x14ac:dyDescent="0.3">
      <c r="A1734" s="460">
        <v>804158</v>
      </c>
      <c r="B1734" s="461" t="s">
        <v>2546</v>
      </c>
      <c r="C1734" s="460" t="s">
        <v>110</v>
      </c>
      <c r="D1734" s="454">
        <v>2217.67</v>
      </c>
    </row>
    <row r="1735" spans="1:4" ht="13.2" x14ac:dyDescent="0.3">
      <c r="A1735" s="460">
        <v>804143</v>
      </c>
      <c r="B1735" s="461" t="s">
        <v>2547</v>
      </c>
      <c r="C1735" s="460" t="s">
        <v>110</v>
      </c>
      <c r="D1735" s="454">
        <v>2597.13</v>
      </c>
    </row>
    <row r="1736" spans="1:4" ht="13.2" x14ac:dyDescent="0.3">
      <c r="A1736" s="460">
        <v>804142</v>
      </c>
      <c r="B1736" s="461" t="s">
        <v>2548</v>
      </c>
      <c r="C1736" s="460" t="s">
        <v>110</v>
      </c>
      <c r="D1736" s="454">
        <v>1978.71</v>
      </c>
    </row>
    <row r="1737" spans="1:4" ht="13.2" x14ac:dyDescent="0.3">
      <c r="A1737" s="460">
        <v>804409</v>
      </c>
      <c r="B1737" s="461" t="s">
        <v>2549</v>
      </c>
      <c r="C1737" s="460" t="s">
        <v>110</v>
      </c>
      <c r="D1737" s="454">
        <v>7368.89</v>
      </c>
    </row>
    <row r="1738" spans="1:4" ht="13.2" x14ac:dyDescent="0.3">
      <c r="A1738" s="460">
        <v>804161</v>
      </c>
      <c r="B1738" s="461" t="s">
        <v>2550</v>
      </c>
      <c r="C1738" s="460" t="s">
        <v>110</v>
      </c>
      <c r="D1738" s="454">
        <v>4481.66</v>
      </c>
    </row>
    <row r="1739" spans="1:4" ht="13.2" x14ac:dyDescent="0.3">
      <c r="A1739" s="460">
        <v>804408</v>
      </c>
      <c r="B1739" s="461" t="s">
        <v>2551</v>
      </c>
      <c r="C1739" s="460" t="s">
        <v>110</v>
      </c>
      <c r="D1739" s="454">
        <v>5531.84</v>
      </c>
    </row>
    <row r="1740" spans="1:4" ht="13.2" x14ac:dyDescent="0.3">
      <c r="A1740" s="460">
        <v>804160</v>
      </c>
      <c r="B1740" s="461" t="s">
        <v>2552</v>
      </c>
      <c r="C1740" s="460" t="s">
        <v>110</v>
      </c>
      <c r="D1740" s="454">
        <v>3379.25</v>
      </c>
    </row>
    <row r="1741" spans="1:4" ht="13.2" x14ac:dyDescent="0.3">
      <c r="A1741" s="460">
        <v>804165</v>
      </c>
      <c r="B1741" s="461" t="s">
        <v>2553</v>
      </c>
      <c r="C1741" s="460" t="s">
        <v>110</v>
      </c>
      <c r="D1741" s="454">
        <v>4493.7</v>
      </c>
    </row>
    <row r="1742" spans="1:4" ht="13.2" x14ac:dyDescent="0.3">
      <c r="A1742" s="460">
        <v>804164</v>
      </c>
      <c r="B1742" s="461" t="s">
        <v>2554</v>
      </c>
      <c r="C1742" s="460" t="s">
        <v>110</v>
      </c>
      <c r="D1742" s="454">
        <v>3390.45</v>
      </c>
    </row>
    <row r="1743" spans="1:4" ht="13.2" x14ac:dyDescent="0.3">
      <c r="A1743" s="460">
        <v>804411</v>
      </c>
      <c r="B1743" s="461" t="s">
        <v>2555</v>
      </c>
      <c r="C1743" s="460" t="s">
        <v>110</v>
      </c>
      <c r="D1743" s="454">
        <v>7774.29</v>
      </c>
    </row>
    <row r="1744" spans="1:4" ht="13.2" x14ac:dyDescent="0.3">
      <c r="A1744" s="460">
        <v>804167</v>
      </c>
      <c r="B1744" s="461" t="s">
        <v>2556</v>
      </c>
      <c r="C1744" s="460" t="s">
        <v>110</v>
      </c>
      <c r="D1744" s="454">
        <v>4509.45</v>
      </c>
    </row>
    <row r="1745" spans="1:4" ht="13.2" x14ac:dyDescent="0.3">
      <c r="A1745" s="460">
        <v>804410</v>
      </c>
      <c r="B1745" s="461" t="s">
        <v>2557</v>
      </c>
      <c r="C1745" s="460" t="s">
        <v>110</v>
      </c>
      <c r="D1745" s="454">
        <v>5831.7</v>
      </c>
    </row>
    <row r="1746" spans="1:4" ht="13.2" x14ac:dyDescent="0.3">
      <c r="A1746" s="460">
        <v>804166</v>
      </c>
      <c r="B1746" s="461" t="s">
        <v>2558</v>
      </c>
      <c r="C1746" s="460" t="s">
        <v>110</v>
      </c>
      <c r="D1746" s="454">
        <v>3405.01</v>
      </c>
    </row>
    <row r="1747" spans="1:4" ht="13.2" x14ac:dyDescent="0.3">
      <c r="A1747" s="460">
        <v>804169</v>
      </c>
      <c r="B1747" s="461" t="s">
        <v>2559</v>
      </c>
      <c r="C1747" s="460" t="s">
        <v>110</v>
      </c>
      <c r="D1747" s="454">
        <v>4532.38</v>
      </c>
    </row>
    <row r="1748" spans="1:4" ht="13.2" x14ac:dyDescent="0.3">
      <c r="A1748" s="460">
        <v>804168</v>
      </c>
      <c r="B1748" s="461" t="s">
        <v>2560</v>
      </c>
      <c r="C1748" s="460" t="s">
        <v>110</v>
      </c>
      <c r="D1748" s="454">
        <v>3426.41</v>
      </c>
    </row>
    <row r="1749" spans="1:4" ht="13.2" x14ac:dyDescent="0.3">
      <c r="A1749" s="460">
        <v>804171</v>
      </c>
      <c r="B1749" s="461" t="s">
        <v>2561</v>
      </c>
      <c r="C1749" s="460" t="s">
        <v>110</v>
      </c>
      <c r="D1749" s="454">
        <v>4563.63</v>
      </c>
    </row>
    <row r="1750" spans="1:4" ht="13.2" x14ac:dyDescent="0.3">
      <c r="A1750" s="460">
        <v>804170</v>
      </c>
      <c r="B1750" s="461" t="s">
        <v>2562</v>
      </c>
      <c r="C1750" s="460" t="s">
        <v>110</v>
      </c>
      <c r="D1750" s="454">
        <v>3455.62</v>
      </c>
    </row>
    <row r="1751" spans="1:4" ht="13.2" x14ac:dyDescent="0.3">
      <c r="A1751" s="460">
        <v>804413</v>
      </c>
      <c r="B1751" s="461" t="s">
        <v>2563</v>
      </c>
      <c r="C1751" s="460" t="s">
        <v>110</v>
      </c>
      <c r="D1751" s="454">
        <v>8717.52</v>
      </c>
    </row>
    <row r="1752" spans="1:4" ht="13.2" x14ac:dyDescent="0.3">
      <c r="A1752" s="460">
        <v>804173</v>
      </c>
      <c r="B1752" s="461" t="s">
        <v>2564</v>
      </c>
      <c r="C1752" s="460" t="s">
        <v>110</v>
      </c>
      <c r="D1752" s="454">
        <v>4605.51</v>
      </c>
    </row>
    <row r="1753" spans="1:4" ht="13.2" x14ac:dyDescent="0.3">
      <c r="A1753" s="460">
        <v>804412</v>
      </c>
      <c r="B1753" s="461" t="s">
        <v>2565</v>
      </c>
      <c r="C1753" s="460" t="s">
        <v>110</v>
      </c>
      <c r="D1753" s="454">
        <v>6530.74</v>
      </c>
    </row>
    <row r="1754" spans="1:4" ht="13.2" x14ac:dyDescent="0.3">
      <c r="A1754" s="460">
        <v>804172</v>
      </c>
      <c r="B1754" s="461" t="s">
        <v>2566</v>
      </c>
      <c r="C1754" s="460" t="s">
        <v>110</v>
      </c>
      <c r="D1754" s="454">
        <v>3495.12</v>
      </c>
    </row>
    <row r="1755" spans="1:4" ht="13.2" x14ac:dyDescent="0.3">
      <c r="A1755" s="460">
        <v>804175</v>
      </c>
      <c r="B1755" s="461" t="s">
        <v>2567</v>
      </c>
      <c r="C1755" s="460" t="s">
        <v>110</v>
      </c>
      <c r="D1755" s="454">
        <v>4661.46</v>
      </c>
    </row>
    <row r="1756" spans="1:4" ht="13.2" x14ac:dyDescent="0.3">
      <c r="A1756" s="460">
        <v>804174</v>
      </c>
      <c r="B1756" s="461" t="s">
        <v>2568</v>
      </c>
      <c r="C1756" s="460" t="s">
        <v>110</v>
      </c>
      <c r="D1756" s="454">
        <v>3548.36</v>
      </c>
    </row>
    <row r="1757" spans="1:4" ht="13.2" x14ac:dyDescent="0.3">
      <c r="A1757" s="460">
        <v>804177</v>
      </c>
      <c r="B1757" s="461" t="s">
        <v>2569</v>
      </c>
      <c r="C1757" s="460" t="s">
        <v>110</v>
      </c>
      <c r="D1757" s="454">
        <v>4736.12</v>
      </c>
    </row>
    <row r="1758" spans="1:4" ht="13.2" x14ac:dyDescent="0.3">
      <c r="A1758" s="460">
        <v>804176</v>
      </c>
      <c r="B1758" s="461" t="s">
        <v>2570</v>
      </c>
      <c r="C1758" s="460" t="s">
        <v>110</v>
      </c>
      <c r="D1758" s="454">
        <v>3619.78</v>
      </c>
    </row>
    <row r="1759" spans="1:4" ht="13.2" x14ac:dyDescent="0.3">
      <c r="A1759" s="460">
        <v>804415</v>
      </c>
      <c r="B1759" s="461" t="s">
        <v>2571</v>
      </c>
      <c r="C1759" s="460" t="s">
        <v>110</v>
      </c>
      <c r="D1759" s="454">
        <v>10942.28</v>
      </c>
    </row>
    <row r="1760" spans="1:4" ht="13.2" x14ac:dyDescent="0.3">
      <c r="A1760" s="460">
        <v>804179</v>
      </c>
      <c r="B1760" s="461" t="s">
        <v>2572</v>
      </c>
      <c r="C1760" s="460" t="s">
        <v>110</v>
      </c>
      <c r="D1760" s="454">
        <v>4837.9799999999996</v>
      </c>
    </row>
    <row r="1761" spans="1:4" ht="13.2" x14ac:dyDescent="0.3">
      <c r="A1761" s="460">
        <v>804414</v>
      </c>
      <c r="B1761" s="461" t="s">
        <v>2573</v>
      </c>
      <c r="C1761" s="460" t="s">
        <v>110</v>
      </c>
      <c r="D1761" s="454">
        <v>8171.75</v>
      </c>
    </row>
    <row r="1762" spans="1:4" ht="13.2" x14ac:dyDescent="0.3">
      <c r="A1762" s="460">
        <v>804178</v>
      </c>
      <c r="B1762" s="461" t="s">
        <v>2574</v>
      </c>
      <c r="C1762" s="460" t="s">
        <v>110</v>
      </c>
      <c r="D1762" s="454">
        <v>3718.08</v>
      </c>
    </row>
    <row r="1763" spans="1:4" ht="13.2" x14ac:dyDescent="0.3">
      <c r="A1763" s="460">
        <v>804163</v>
      </c>
      <c r="B1763" s="461" t="s">
        <v>2575</v>
      </c>
      <c r="C1763" s="460" t="s">
        <v>110</v>
      </c>
      <c r="D1763" s="454">
        <v>4484.8900000000003</v>
      </c>
    </row>
    <row r="1764" spans="1:4" ht="13.2" x14ac:dyDescent="0.3">
      <c r="A1764" s="460">
        <v>804162</v>
      </c>
      <c r="B1764" s="461" t="s">
        <v>2576</v>
      </c>
      <c r="C1764" s="460" t="s">
        <v>110</v>
      </c>
      <c r="D1764" s="454">
        <v>3382.32</v>
      </c>
    </row>
    <row r="1765" spans="1:4" ht="13.2" x14ac:dyDescent="0.3">
      <c r="A1765" s="460">
        <v>804441</v>
      </c>
      <c r="B1765" s="461" t="s">
        <v>2577</v>
      </c>
      <c r="C1765" s="460" t="s">
        <v>110</v>
      </c>
      <c r="D1765" s="454">
        <v>4977.37</v>
      </c>
    </row>
    <row r="1766" spans="1:4" ht="13.2" x14ac:dyDescent="0.3">
      <c r="A1766" s="460">
        <v>804317</v>
      </c>
      <c r="B1766" s="461" t="s">
        <v>727</v>
      </c>
      <c r="C1766" s="460" t="s">
        <v>110</v>
      </c>
      <c r="D1766" s="454">
        <v>2726.97</v>
      </c>
    </row>
    <row r="1767" spans="1:4" ht="13.2" x14ac:dyDescent="0.3">
      <c r="A1767" s="460">
        <v>804440</v>
      </c>
      <c r="B1767" s="461" t="s">
        <v>2578</v>
      </c>
      <c r="C1767" s="460" t="s">
        <v>110</v>
      </c>
      <c r="D1767" s="454">
        <v>3848.12</v>
      </c>
    </row>
    <row r="1768" spans="1:4" ht="13.2" x14ac:dyDescent="0.3">
      <c r="A1768" s="460">
        <v>804316</v>
      </c>
      <c r="B1768" s="461" t="s">
        <v>2579</v>
      </c>
      <c r="C1768" s="460" t="s">
        <v>110</v>
      </c>
      <c r="D1768" s="454">
        <v>2079.33</v>
      </c>
    </row>
    <row r="1769" spans="1:4" ht="13.2" x14ac:dyDescent="0.3">
      <c r="A1769" s="460">
        <v>804321</v>
      </c>
      <c r="B1769" s="461" t="s">
        <v>2580</v>
      </c>
      <c r="C1769" s="460" t="s">
        <v>110</v>
      </c>
      <c r="D1769" s="454">
        <v>2745.09</v>
      </c>
    </row>
    <row r="1770" spans="1:4" ht="13.2" x14ac:dyDescent="0.3">
      <c r="A1770" s="460">
        <v>804320</v>
      </c>
      <c r="B1770" s="461" t="s">
        <v>2581</v>
      </c>
      <c r="C1770" s="460" t="s">
        <v>110</v>
      </c>
      <c r="D1770" s="454">
        <v>2095.41</v>
      </c>
    </row>
    <row r="1771" spans="1:4" ht="13.2" x14ac:dyDescent="0.3">
      <c r="A1771" s="460">
        <v>804443</v>
      </c>
      <c r="B1771" s="461" t="s">
        <v>2582</v>
      </c>
      <c r="C1771" s="460" t="s">
        <v>110</v>
      </c>
      <c r="D1771" s="454">
        <v>5194.75</v>
      </c>
    </row>
    <row r="1772" spans="1:4" ht="13.2" x14ac:dyDescent="0.3">
      <c r="A1772" s="460">
        <v>804323</v>
      </c>
      <c r="B1772" s="461" t="s">
        <v>2583</v>
      </c>
      <c r="C1772" s="460" t="s">
        <v>110</v>
      </c>
      <c r="D1772" s="454">
        <v>2769.26</v>
      </c>
    </row>
    <row r="1773" spans="1:4" ht="13.2" x14ac:dyDescent="0.3">
      <c r="A1773" s="460">
        <v>804442</v>
      </c>
      <c r="B1773" s="461" t="s">
        <v>2584</v>
      </c>
      <c r="C1773" s="460" t="s">
        <v>110</v>
      </c>
      <c r="D1773" s="454">
        <v>4015.03</v>
      </c>
    </row>
    <row r="1774" spans="1:4" ht="13.2" x14ac:dyDescent="0.3">
      <c r="A1774" s="460">
        <v>804322</v>
      </c>
      <c r="B1774" s="461" t="s">
        <v>2585</v>
      </c>
      <c r="C1774" s="460" t="s">
        <v>110</v>
      </c>
      <c r="D1774" s="454">
        <v>2116.86</v>
      </c>
    </row>
    <row r="1775" spans="1:4" ht="13.2" x14ac:dyDescent="0.3">
      <c r="A1775" s="460">
        <v>804325</v>
      </c>
      <c r="B1775" s="461" t="s">
        <v>2586</v>
      </c>
      <c r="C1775" s="460" t="s">
        <v>110</v>
      </c>
      <c r="D1775" s="454">
        <v>2804.08</v>
      </c>
    </row>
    <row r="1776" spans="1:4" ht="13.2" x14ac:dyDescent="0.3">
      <c r="A1776" s="460">
        <v>804324</v>
      </c>
      <c r="B1776" s="461" t="s">
        <v>2587</v>
      </c>
      <c r="C1776" s="460" t="s">
        <v>110</v>
      </c>
      <c r="D1776" s="454">
        <v>2148.12</v>
      </c>
    </row>
    <row r="1777" spans="1:4" ht="13.2" x14ac:dyDescent="0.3">
      <c r="A1777" s="460">
        <v>804327</v>
      </c>
      <c r="B1777" s="461" t="s">
        <v>2588</v>
      </c>
      <c r="C1777" s="460" t="s">
        <v>110</v>
      </c>
      <c r="D1777" s="454">
        <v>2851.9</v>
      </c>
    </row>
    <row r="1778" spans="1:4" ht="13.2" x14ac:dyDescent="0.3">
      <c r="A1778" s="460">
        <v>804326</v>
      </c>
      <c r="B1778" s="461" t="s">
        <v>2589</v>
      </c>
      <c r="C1778" s="460" t="s">
        <v>110</v>
      </c>
      <c r="D1778" s="454">
        <v>2191.17</v>
      </c>
    </row>
    <row r="1779" spans="1:4" ht="13.2" x14ac:dyDescent="0.3">
      <c r="A1779" s="460">
        <v>804445</v>
      </c>
      <c r="B1779" s="461" t="s">
        <v>2590</v>
      </c>
      <c r="C1779" s="460" t="s">
        <v>110</v>
      </c>
      <c r="D1779" s="454">
        <v>5798.58</v>
      </c>
    </row>
    <row r="1780" spans="1:4" ht="13.2" x14ac:dyDescent="0.3">
      <c r="A1780" s="460">
        <v>804329</v>
      </c>
      <c r="B1780" s="461" t="s">
        <v>2591</v>
      </c>
      <c r="C1780" s="460" t="s">
        <v>110</v>
      </c>
      <c r="D1780" s="454">
        <v>2915.22</v>
      </c>
    </row>
    <row r="1781" spans="1:4" ht="13.2" x14ac:dyDescent="0.3">
      <c r="A1781" s="460">
        <v>804444</v>
      </c>
      <c r="B1781" s="461" t="s">
        <v>2592</v>
      </c>
      <c r="C1781" s="460" t="s">
        <v>110</v>
      </c>
      <c r="D1781" s="454">
        <v>4478.83</v>
      </c>
    </row>
    <row r="1782" spans="1:4" ht="13.2" x14ac:dyDescent="0.3">
      <c r="A1782" s="460">
        <v>804328</v>
      </c>
      <c r="B1782" s="461" t="s">
        <v>2593</v>
      </c>
      <c r="C1782" s="460" t="s">
        <v>110</v>
      </c>
      <c r="D1782" s="454">
        <v>2248.88</v>
      </c>
    </row>
    <row r="1783" spans="1:4" ht="13.2" x14ac:dyDescent="0.3">
      <c r="A1783" s="460">
        <v>804331</v>
      </c>
      <c r="B1783" s="461" t="s">
        <v>2594</v>
      </c>
      <c r="C1783" s="460" t="s">
        <v>110</v>
      </c>
      <c r="D1783" s="454">
        <v>2996.8</v>
      </c>
    </row>
    <row r="1784" spans="1:4" ht="13.2" x14ac:dyDescent="0.3">
      <c r="A1784" s="460">
        <v>804330</v>
      </c>
      <c r="B1784" s="461" t="s">
        <v>2595</v>
      </c>
      <c r="C1784" s="460" t="s">
        <v>110</v>
      </c>
      <c r="D1784" s="454">
        <v>2324</v>
      </c>
    </row>
    <row r="1785" spans="1:4" ht="13.2" x14ac:dyDescent="0.3">
      <c r="A1785" s="460">
        <v>804333</v>
      </c>
      <c r="B1785" s="461" t="s">
        <v>2596</v>
      </c>
      <c r="C1785" s="460" t="s">
        <v>110</v>
      </c>
      <c r="D1785" s="454">
        <v>3105.41</v>
      </c>
    </row>
    <row r="1786" spans="1:4" ht="13.2" x14ac:dyDescent="0.3">
      <c r="A1786" s="460">
        <v>804332</v>
      </c>
      <c r="B1786" s="461" t="s">
        <v>2597</v>
      </c>
      <c r="C1786" s="460" t="s">
        <v>110</v>
      </c>
      <c r="D1786" s="454">
        <v>2425.14</v>
      </c>
    </row>
    <row r="1787" spans="1:4" ht="13.2" x14ac:dyDescent="0.3">
      <c r="A1787" s="460">
        <v>804447</v>
      </c>
      <c r="B1787" s="461" t="s">
        <v>2598</v>
      </c>
      <c r="C1787" s="460" t="s">
        <v>110</v>
      </c>
      <c r="D1787" s="454">
        <v>7176.8</v>
      </c>
    </row>
    <row r="1788" spans="1:4" ht="13.2" x14ac:dyDescent="0.3">
      <c r="A1788" s="460">
        <v>804335</v>
      </c>
      <c r="B1788" s="461" t="s">
        <v>2599</v>
      </c>
      <c r="C1788" s="460" t="s">
        <v>110</v>
      </c>
      <c r="D1788" s="454">
        <v>3248.39</v>
      </c>
    </row>
    <row r="1789" spans="1:4" ht="13.2" x14ac:dyDescent="0.3">
      <c r="A1789" s="460">
        <v>804446</v>
      </c>
      <c r="B1789" s="461" t="s">
        <v>2600</v>
      </c>
      <c r="C1789" s="460" t="s">
        <v>110</v>
      </c>
      <c r="D1789" s="454">
        <v>5536.37</v>
      </c>
    </row>
    <row r="1790" spans="1:4" ht="13.2" x14ac:dyDescent="0.3">
      <c r="A1790" s="460">
        <v>804334</v>
      </c>
      <c r="B1790" s="461" t="s">
        <v>2601</v>
      </c>
      <c r="C1790" s="460" t="s">
        <v>110</v>
      </c>
      <c r="D1790" s="454">
        <v>2559.9699999999998</v>
      </c>
    </row>
    <row r="1791" spans="1:4" ht="13.2" x14ac:dyDescent="0.3">
      <c r="A1791" s="460">
        <v>804319</v>
      </c>
      <c r="B1791" s="461" t="s">
        <v>2602</v>
      </c>
      <c r="C1791" s="460" t="s">
        <v>110</v>
      </c>
      <c r="D1791" s="454">
        <v>2731.15</v>
      </c>
    </row>
    <row r="1792" spans="1:4" ht="13.2" x14ac:dyDescent="0.3">
      <c r="A1792" s="460">
        <v>804318</v>
      </c>
      <c r="B1792" s="461" t="s">
        <v>2603</v>
      </c>
      <c r="C1792" s="460" t="s">
        <v>110</v>
      </c>
      <c r="D1792" s="454">
        <v>2083</v>
      </c>
    </row>
    <row r="1793" spans="1:4" ht="13.2" x14ac:dyDescent="0.3">
      <c r="A1793" s="460">
        <v>804449</v>
      </c>
      <c r="B1793" s="461" t="s">
        <v>2604</v>
      </c>
      <c r="C1793" s="460" t="s">
        <v>110</v>
      </c>
      <c r="D1793" s="454">
        <v>7273.02</v>
      </c>
    </row>
    <row r="1794" spans="1:4" ht="13.2" x14ac:dyDescent="0.3">
      <c r="A1794" s="460">
        <v>804337</v>
      </c>
      <c r="B1794" s="461" t="s">
        <v>2605</v>
      </c>
      <c r="C1794" s="460" t="s">
        <v>110</v>
      </c>
      <c r="D1794" s="454">
        <v>3754.97</v>
      </c>
    </row>
    <row r="1795" spans="1:4" ht="13.2" x14ac:dyDescent="0.3">
      <c r="A1795" s="460">
        <v>804448</v>
      </c>
      <c r="B1795" s="461" t="s">
        <v>2606</v>
      </c>
      <c r="C1795" s="460" t="s">
        <v>110</v>
      </c>
      <c r="D1795" s="454">
        <v>5527.4</v>
      </c>
    </row>
    <row r="1796" spans="1:4" ht="13.2" x14ac:dyDescent="0.3">
      <c r="A1796" s="460">
        <v>804336</v>
      </c>
      <c r="B1796" s="461" t="s">
        <v>2607</v>
      </c>
      <c r="C1796" s="460" t="s">
        <v>110</v>
      </c>
      <c r="D1796" s="454">
        <v>2820.81</v>
      </c>
    </row>
    <row r="1797" spans="1:4" ht="13.2" x14ac:dyDescent="0.3">
      <c r="A1797" s="460">
        <v>804341</v>
      </c>
      <c r="B1797" s="461" t="s">
        <v>2608</v>
      </c>
      <c r="C1797" s="460" t="s">
        <v>110</v>
      </c>
      <c r="D1797" s="454">
        <v>3782.93</v>
      </c>
    </row>
    <row r="1798" spans="1:4" ht="13.2" x14ac:dyDescent="0.3">
      <c r="A1798" s="460">
        <v>804340</v>
      </c>
      <c r="B1798" s="461" t="s">
        <v>2609</v>
      </c>
      <c r="C1798" s="460" t="s">
        <v>110</v>
      </c>
      <c r="D1798" s="454">
        <v>2844.69</v>
      </c>
    </row>
    <row r="1799" spans="1:4" ht="13.2" x14ac:dyDescent="0.3">
      <c r="A1799" s="460">
        <v>804451</v>
      </c>
      <c r="B1799" s="461" t="s">
        <v>2610</v>
      </c>
      <c r="C1799" s="460" t="s">
        <v>110</v>
      </c>
      <c r="D1799" s="454">
        <v>7608.04</v>
      </c>
    </row>
    <row r="1800" spans="1:4" ht="13.2" x14ac:dyDescent="0.3">
      <c r="A1800" s="460">
        <v>804343</v>
      </c>
      <c r="B1800" s="461" t="s">
        <v>2611</v>
      </c>
      <c r="C1800" s="460" t="s">
        <v>110</v>
      </c>
      <c r="D1800" s="454">
        <v>3818.56</v>
      </c>
    </row>
    <row r="1801" spans="1:4" ht="13.2" x14ac:dyDescent="0.3">
      <c r="A1801" s="460">
        <v>804450</v>
      </c>
      <c r="B1801" s="461" t="s">
        <v>2612</v>
      </c>
      <c r="C1801" s="460" t="s">
        <v>110</v>
      </c>
      <c r="D1801" s="454">
        <v>5779.66</v>
      </c>
    </row>
    <row r="1802" spans="1:4" ht="13.2" x14ac:dyDescent="0.3">
      <c r="A1802" s="460">
        <v>804342</v>
      </c>
      <c r="B1802" s="461" t="s">
        <v>2613</v>
      </c>
      <c r="C1802" s="460" t="s">
        <v>110</v>
      </c>
      <c r="D1802" s="454">
        <v>2875.22</v>
      </c>
    </row>
    <row r="1803" spans="1:4" ht="13.2" x14ac:dyDescent="0.3">
      <c r="A1803" s="460">
        <v>804345</v>
      </c>
      <c r="B1803" s="461" t="s">
        <v>2614</v>
      </c>
      <c r="C1803" s="460" t="s">
        <v>110</v>
      </c>
      <c r="D1803" s="454">
        <v>3870.46</v>
      </c>
    </row>
    <row r="1804" spans="1:4" ht="13.2" x14ac:dyDescent="0.3">
      <c r="A1804" s="460">
        <v>804344</v>
      </c>
      <c r="B1804" s="461" t="s">
        <v>2615</v>
      </c>
      <c r="C1804" s="460" t="s">
        <v>110</v>
      </c>
      <c r="D1804" s="454">
        <v>2920.16</v>
      </c>
    </row>
    <row r="1805" spans="1:4" ht="13.2" x14ac:dyDescent="0.3">
      <c r="A1805" s="460">
        <v>804347</v>
      </c>
      <c r="B1805" s="461" t="s">
        <v>2616</v>
      </c>
      <c r="C1805" s="460" t="s">
        <v>110</v>
      </c>
      <c r="D1805" s="454">
        <v>3941.18</v>
      </c>
    </row>
    <row r="1806" spans="1:4" ht="13.2" x14ac:dyDescent="0.3">
      <c r="A1806" s="460">
        <v>804346</v>
      </c>
      <c r="B1806" s="461" t="s">
        <v>2617</v>
      </c>
      <c r="C1806" s="460" t="s">
        <v>110</v>
      </c>
      <c r="D1806" s="454">
        <v>2981.86</v>
      </c>
    </row>
    <row r="1807" spans="1:4" ht="13.2" x14ac:dyDescent="0.3">
      <c r="A1807" s="460">
        <v>804453</v>
      </c>
      <c r="B1807" s="461" t="s">
        <v>2618</v>
      </c>
      <c r="C1807" s="460" t="s">
        <v>110</v>
      </c>
      <c r="D1807" s="454">
        <v>8485.2099999999991</v>
      </c>
    </row>
    <row r="1808" spans="1:4" ht="13.2" x14ac:dyDescent="0.3">
      <c r="A1808" s="460">
        <v>804349</v>
      </c>
      <c r="B1808" s="461" t="s">
        <v>2619</v>
      </c>
      <c r="C1808" s="460" t="s">
        <v>110</v>
      </c>
      <c r="D1808" s="454">
        <v>4033.69</v>
      </c>
    </row>
    <row r="1809" spans="1:4" ht="13.2" x14ac:dyDescent="0.3">
      <c r="A1809" s="460">
        <v>804452</v>
      </c>
      <c r="B1809" s="461" t="s">
        <v>2620</v>
      </c>
      <c r="C1809" s="460" t="s">
        <v>110</v>
      </c>
      <c r="D1809" s="454">
        <v>6439.3</v>
      </c>
    </row>
    <row r="1810" spans="1:4" ht="13.2" x14ac:dyDescent="0.3">
      <c r="A1810" s="460">
        <v>804348</v>
      </c>
      <c r="B1810" s="461" t="s">
        <v>2621</v>
      </c>
      <c r="C1810" s="460" t="s">
        <v>110</v>
      </c>
      <c r="D1810" s="454">
        <v>3063.5</v>
      </c>
    </row>
    <row r="1811" spans="1:4" ht="13.2" x14ac:dyDescent="0.3">
      <c r="A1811" s="460">
        <v>804351</v>
      </c>
      <c r="B1811" s="461" t="s">
        <v>2622</v>
      </c>
      <c r="C1811" s="460" t="s">
        <v>110</v>
      </c>
      <c r="D1811" s="454">
        <v>4152.3599999999997</v>
      </c>
    </row>
    <row r="1812" spans="1:4" ht="13.2" x14ac:dyDescent="0.3">
      <c r="A1812" s="460">
        <v>804350</v>
      </c>
      <c r="B1812" s="461" t="s">
        <v>2623</v>
      </c>
      <c r="C1812" s="460" t="s">
        <v>110</v>
      </c>
      <c r="D1812" s="454">
        <v>3169.6</v>
      </c>
    </row>
    <row r="1813" spans="1:4" ht="13.2" x14ac:dyDescent="0.3">
      <c r="A1813" s="460">
        <v>804353</v>
      </c>
      <c r="B1813" s="461" t="s">
        <v>2624</v>
      </c>
      <c r="C1813" s="460" t="s">
        <v>110</v>
      </c>
      <c r="D1813" s="454">
        <v>4307.5600000000004</v>
      </c>
    </row>
    <row r="1814" spans="1:4" ht="13.2" x14ac:dyDescent="0.3">
      <c r="A1814" s="460">
        <v>804352</v>
      </c>
      <c r="B1814" s="461" t="s">
        <v>2625</v>
      </c>
      <c r="C1814" s="460" t="s">
        <v>110</v>
      </c>
      <c r="D1814" s="454">
        <v>3310.52</v>
      </c>
    </row>
    <row r="1815" spans="1:4" ht="13.2" x14ac:dyDescent="0.3">
      <c r="A1815" s="460">
        <v>804455</v>
      </c>
      <c r="B1815" s="461" t="s">
        <v>2626</v>
      </c>
      <c r="C1815" s="460" t="s">
        <v>110</v>
      </c>
      <c r="D1815" s="454">
        <v>10509.89</v>
      </c>
    </row>
    <row r="1816" spans="1:4" ht="13.2" x14ac:dyDescent="0.3">
      <c r="A1816" s="460">
        <v>804355</v>
      </c>
      <c r="B1816" s="461" t="s">
        <v>2627</v>
      </c>
      <c r="C1816" s="460" t="s">
        <v>110</v>
      </c>
      <c r="D1816" s="454">
        <v>4511.03</v>
      </c>
    </row>
    <row r="1817" spans="1:4" ht="13.2" x14ac:dyDescent="0.3">
      <c r="A1817" s="460">
        <v>804454</v>
      </c>
      <c r="B1817" s="461" t="s">
        <v>2628</v>
      </c>
      <c r="C1817" s="460" t="s">
        <v>110</v>
      </c>
      <c r="D1817" s="454">
        <v>7963.68</v>
      </c>
    </row>
    <row r="1818" spans="1:4" ht="13.2" x14ac:dyDescent="0.3">
      <c r="A1818" s="460">
        <v>804354</v>
      </c>
      <c r="B1818" s="461" t="s">
        <v>2629</v>
      </c>
      <c r="C1818" s="460" t="s">
        <v>110</v>
      </c>
      <c r="D1818" s="454">
        <v>3498.02</v>
      </c>
    </row>
    <row r="1819" spans="1:4" ht="13.2" x14ac:dyDescent="0.3">
      <c r="A1819" s="460">
        <v>804339</v>
      </c>
      <c r="B1819" s="461" t="s">
        <v>2630</v>
      </c>
      <c r="C1819" s="460" t="s">
        <v>110</v>
      </c>
      <c r="D1819" s="454">
        <v>3761.96</v>
      </c>
    </row>
    <row r="1820" spans="1:4" ht="13.2" x14ac:dyDescent="0.3">
      <c r="A1820" s="460">
        <v>804338</v>
      </c>
      <c r="B1820" s="461" t="s">
        <v>2631</v>
      </c>
      <c r="C1820" s="460" t="s">
        <v>110</v>
      </c>
      <c r="D1820" s="454">
        <v>2826.78</v>
      </c>
    </row>
    <row r="1821" spans="1:4" ht="13.2" x14ac:dyDescent="0.3">
      <c r="A1821" s="460">
        <v>804457</v>
      </c>
      <c r="B1821" s="461" t="s">
        <v>2632</v>
      </c>
      <c r="C1821" s="460" t="s">
        <v>110</v>
      </c>
      <c r="D1821" s="454">
        <v>12842.12</v>
      </c>
    </row>
    <row r="1822" spans="1:4" ht="13.2" x14ac:dyDescent="0.3">
      <c r="A1822" s="460">
        <v>804357</v>
      </c>
      <c r="B1822" s="461" t="s">
        <v>2633</v>
      </c>
      <c r="C1822" s="460" t="s">
        <v>110</v>
      </c>
      <c r="D1822" s="454">
        <v>6368.1</v>
      </c>
    </row>
    <row r="1823" spans="1:4" ht="13.2" x14ac:dyDescent="0.3">
      <c r="A1823" s="460">
        <v>804456</v>
      </c>
      <c r="B1823" s="461" t="s">
        <v>2634</v>
      </c>
      <c r="C1823" s="460" t="s">
        <v>110</v>
      </c>
      <c r="D1823" s="454">
        <v>9525.57</v>
      </c>
    </row>
    <row r="1824" spans="1:4" ht="13.2" x14ac:dyDescent="0.3">
      <c r="A1824" s="460">
        <v>804356</v>
      </c>
      <c r="B1824" s="461" t="s">
        <v>2635</v>
      </c>
      <c r="C1824" s="460" t="s">
        <v>110</v>
      </c>
      <c r="D1824" s="454">
        <v>4714.07</v>
      </c>
    </row>
    <row r="1825" spans="1:4" ht="13.2" x14ac:dyDescent="0.3">
      <c r="A1825" s="460">
        <v>804361</v>
      </c>
      <c r="B1825" s="461" t="s">
        <v>2636</v>
      </c>
      <c r="C1825" s="460" t="s">
        <v>110</v>
      </c>
      <c r="D1825" s="454">
        <v>6411.49</v>
      </c>
    </row>
    <row r="1826" spans="1:4" ht="13.2" x14ac:dyDescent="0.3">
      <c r="A1826" s="460">
        <v>804360</v>
      </c>
      <c r="B1826" s="461" t="s">
        <v>2637</v>
      </c>
      <c r="C1826" s="460" t="s">
        <v>110</v>
      </c>
      <c r="D1826" s="454">
        <v>4750.32</v>
      </c>
    </row>
    <row r="1827" spans="1:4" ht="13.2" x14ac:dyDescent="0.3">
      <c r="A1827" s="460">
        <v>804459</v>
      </c>
      <c r="B1827" s="461" t="s">
        <v>2638</v>
      </c>
      <c r="C1827" s="460" t="s">
        <v>110</v>
      </c>
      <c r="D1827" s="454">
        <v>13441.55</v>
      </c>
    </row>
    <row r="1828" spans="1:4" ht="13.2" x14ac:dyDescent="0.3">
      <c r="A1828" s="460">
        <v>804363</v>
      </c>
      <c r="B1828" s="461" t="s">
        <v>2639</v>
      </c>
      <c r="C1828" s="460" t="s">
        <v>110</v>
      </c>
      <c r="D1828" s="454">
        <v>6467</v>
      </c>
    </row>
    <row r="1829" spans="1:4" ht="13.2" x14ac:dyDescent="0.3">
      <c r="A1829" s="460">
        <v>804458</v>
      </c>
      <c r="B1829" s="461" t="s">
        <v>2640</v>
      </c>
      <c r="C1829" s="460" t="s">
        <v>110</v>
      </c>
      <c r="D1829" s="454">
        <v>9966.9599999999991</v>
      </c>
    </row>
    <row r="1830" spans="1:4" ht="13.2" x14ac:dyDescent="0.3">
      <c r="A1830" s="460">
        <v>804362</v>
      </c>
      <c r="B1830" s="461" t="s">
        <v>2641</v>
      </c>
      <c r="C1830" s="460" t="s">
        <v>110</v>
      </c>
      <c r="D1830" s="454">
        <v>4796.83</v>
      </c>
    </row>
    <row r="1831" spans="1:4" ht="13.2" x14ac:dyDescent="0.3">
      <c r="A1831" s="460">
        <v>804365</v>
      </c>
      <c r="B1831" s="461" t="s">
        <v>2642</v>
      </c>
      <c r="C1831" s="460" t="s">
        <v>110</v>
      </c>
      <c r="D1831" s="454">
        <v>6546.97</v>
      </c>
    </row>
    <row r="1832" spans="1:4" ht="13.2" x14ac:dyDescent="0.3">
      <c r="A1832" s="460">
        <v>804364</v>
      </c>
      <c r="B1832" s="461" t="s">
        <v>2643</v>
      </c>
      <c r="C1832" s="460" t="s">
        <v>110</v>
      </c>
      <c r="D1832" s="454">
        <v>4864.22</v>
      </c>
    </row>
    <row r="1833" spans="1:4" ht="13.2" x14ac:dyDescent="0.3">
      <c r="A1833" s="460">
        <v>804367</v>
      </c>
      <c r="B1833" s="461" t="s">
        <v>2644</v>
      </c>
      <c r="C1833" s="460" t="s">
        <v>110</v>
      </c>
      <c r="D1833" s="454">
        <v>6655.07</v>
      </c>
    </row>
    <row r="1834" spans="1:4" ht="13.2" x14ac:dyDescent="0.3">
      <c r="A1834" s="460">
        <v>804366</v>
      </c>
      <c r="B1834" s="461" t="s">
        <v>2645</v>
      </c>
      <c r="C1834" s="460" t="s">
        <v>110</v>
      </c>
      <c r="D1834" s="454">
        <v>4956.3500000000004</v>
      </c>
    </row>
    <row r="1835" spans="1:4" ht="13.2" x14ac:dyDescent="0.3">
      <c r="A1835" s="460">
        <v>804461</v>
      </c>
      <c r="B1835" s="461" t="s">
        <v>2646</v>
      </c>
      <c r="C1835" s="460" t="s">
        <v>110</v>
      </c>
      <c r="D1835" s="454">
        <v>15033.23</v>
      </c>
    </row>
    <row r="1836" spans="1:4" ht="13.2" x14ac:dyDescent="0.3">
      <c r="A1836" s="460">
        <v>804369</v>
      </c>
      <c r="B1836" s="461" t="s">
        <v>2647</v>
      </c>
      <c r="C1836" s="460" t="s">
        <v>110</v>
      </c>
      <c r="D1836" s="454">
        <v>6795.45</v>
      </c>
    </row>
    <row r="1837" spans="1:4" ht="13.2" x14ac:dyDescent="0.3">
      <c r="A1837" s="460">
        <v>804460</v>
      </c>
      <c r="B1837" s="461" t="s">
        <v>2648</v>
      </c>
      <c r="C1837" s="460" t="s">
        <v>110</v>
      </c>
      <c r="D1837" s="454">
        <v>11139.06</v>
      </c>
    </row>
    <row r="1838" spans="1:4" ht="13.2" x14ac:dyDescent="0.3">
      <c r="A1838" s="460">
        <v>804371</v>
      </c>
      <c r="B1838" s="461" t="s">
        <v>2649</v>
      </c>
      <c r="C1838" s="460" t="s">
        <v>110</v>
      </c>
      <c r="D1838" s="454">
        <v>6975.46</v>
      </c>
    </row>
    <row r="1839" spans="1:4" ht="13.2" x14ac:dyDescent="0.3">
      <c r="A1839" s="460">
        <v>804370</v>
      </c>
      <c r="B1839" s="461" t="s">
        <v>2650</v>
      </c>
      <c r="C1839" s="460" t="s">
        <v>110</v>
      </c>
      <c r="D1839" s="454">
        <v>5234.9399999999996</v>
      </c>
    </row>
    <row r="1840" spans="1:4" ht="13.2" x14ac:dyDescent="0.3">
      <c r="A1840" s="460">
        <v>804373</v>
      </c>
      <c r="B1840" s="461" t="s">
        <v>2651</v>
      </c>
      <c r="C1840" s="460" t="s">
        <v>110</v>
      </c>
      <c r="D1840" s="454">
        <v>7206.37</v>
      </c>
    </row>
    <row r="1841" spans="1:4" ht="13.2" x14ac:dyDescent="0.3">
      <c r="A1841" s="460">
        <v>804372</v>
      </c>
      <c r="B1841" s="461" t="s">
        <v>2652</v>
      </c>
      <c r="C1841" s="460" t="s">
        <v>110</v>
      </c>
      <c r="D1841" s="454">
        <v>5440.52</v>
      </c>
    </row>
    <row r="1842" spans="1:4" ht="13.2" x14ac:dyDescent="0.3">
      <c r="A1842" s="460">
        <v>804463</v>
      </c>
      <c r="B1842" s="461" t="s">
        <v>2653</v>
      </c>
      <c r="C1842" s="460" t="s">
        <v>110</v>
      </c>
      <c r="D1842" s="454">
        <v>18683.03</v>
      </c>
    </row>
    <row r="1843" spans="1:4" ht="13.2" x14ac:dyDescent="0.3">
      <c r="A1843" s="460">
        <v>804375</v>
      </c>
      <c r="B1843" s="461" t="s">
        <v>2654</v>
      </c>
      <c r="C1843" s="460" t="s">
        <v>110</v>
      </c>
      <c r="D1843" s="454">
        <v>7508.22</v>
      </c>
    </row>
    <row r="1844" spans="1:4" ht="13.2" x14ac:dyDescent="0.3">
      <c r="A1844" s="460">
        <v>804462</v>
      </c>
      <c r="B1844" s="461" t="s">
        <v>2655</v>
      </c>
      <c r="C1844" s="460" t="s">
        <v>110</v>
      </c>
      <c r="D1844" s="454">
        <v>13820.02</v>
      </c>
    </row>
    <row r="1845" spans="1:4" ht="13.2" x14ac:dyDescent="0.3">
      <c r="A1845" s="460">
        <v>804374</v>
      </c>
      <c r="B1845" s="461" t="s">
        <v>2656</v>
      </c>
      <c r="C1845" s="460" t="s">
        <v>110</v>
      </c>
      <c r="D1845" s="454">
        <v>5714.16</v>
      </c>
    </row>
    <row r="1846" spans="1:4" ht="13.2" x14ac:dyDescent="0.3">
      <c r="A1846" s="460">
        <v>804359</v>
      </c>
      <c r="B1846" s="461" t="s">
        <v>2657</v>
      </c>
      <c r="C1846" s="460" t="s">
        <v>110</v>
      </c>
      <c r="D1846" s="454">
        <v>6379.05</v>
      </c>
    </row>
    <row r="1847" spans="1:4" ht="13.2" x14ac:dyDescent="0.3">
      <c r="A1847" s="460">
        <v>804358</v>
      </c>
      <c r="B1847" s="461" t="s">
        <v>2658</v>
      </c>
      <c r="C1847" s="460" t="s">
        <v>110</v>
      </c>
      <c r="D1847" s="454">
        <v>4723.33</v>
      </c>
    </row>
    <row r="1848" spans="1:4" ht="13.2" x14ac:dyDescent="0.3">
      <c r="A1848" s="460">
        <v>804368</v>
      </c>
      <c r="B1848" s="461" t="s">
        <v>2659</v>
      </c>
      <c r="C1848" s="460" t="s">
        <v>110</v>
      </c>
      <c r="D1848" s="454">
        <v>5077.3599999999997</v>
      </c>
    </row>
    <row r="1849" spans="1:4" ht="13.2" x14ac:dyDescent="0.3">
      <c r="A1849" s="460">
        <v>804465</v>
      </c>
      <c r="B1849" s="461" t="s">
        <v>2660</v>
      </c>
      <c r="C1849" s="460" t="s">
        <v>93</v>
      </c>
      <c r="D1849" s="454">
        <v>129.66999999999999</v>
      </c>
    </row>
    <row r="1850" spans="1:4" ht="13.2" x14ac:dyDescent="0.3">
      <c r="A1850" s="460">
        <v>804464</v>
      </c>
      <c r="B1850" s="461" t="s">
        <v>2661</v>
      </c>
      <c r="C1850" s="460" t="s">
        <v>93</v>
      </c>
      <c r="D1850" s="454">
        <v>106.74</v>
      </c>
    </row>
    <row r="1851" spans="1:4" ht="13.2" x14ac:dyDescent="0.3">
      <c r="A1851" s="460">
        <v>804475</v>
      </c>
      <c r="B1851" s="461" t="s">
        <v>2662</v>
      </c>
      <c r="C1851" s="460" t="s">
        <v>93</v>
      </c>
      <c r="D1851" s="454">
        <v>143</v>
      </c>
    </row>
    <row r="1852" spans="1:4" ht="13.2" x14ac:dyDescent="0.3">
      <c r="A1852" s="460">
        <v>804474</v>
      </c>
      <c r="B1852" s="461" t="s">
        <v>2663</v>
      </c>
      <c r="C1852" s="460" t="s">
        <v>93</v>
      </c>
      <c r="D1852" s="454">
        <v>120.09</v>
      </c>
    </row>
    <row r="1853" spans="1:4" ht="13.2" x14ac:dyDescent="0.3">
      <c r="A1853" s="460">
        <v>804485</v>
      </c>
      <c r="B1853" s="461" t="s">
        <v>2664</v>
      </c>
      <c r="C1853" s="460" t="s">
        <v>93</v>
      </c>
      <c r="D1853" s="454">
        <v>209.65</v>
      </c>
    </row>
    <row r="1854" spans="1:4" ht="13.2" x14ac:dyDescent="0.3">
      <c r="A1854" s="460">
        <v>804484</v>
      </c>
      <c r="B1854" s="461" t="s">
        <v>2665</v>
      </c>
      <c r="C1854" s="460" t="s">
        <v>93</v>
      </c>
      <c r="D1854" s="454">
        <v>186.85</v>
      </c>
    </row>
    <row r="1855" spans="1:4" ht="13.2" x14ac:dyDescent="0.3">
      <c r="A1855" s="460">
        <v>804495</v>
      </c>
      <c r="B1855" s="461" t="s">
        <v>2666</v>
      </c>
      <c r="C1855" s="460" t="s">
        <v>93</v>
      </c>
      <c r="D1855" s="454">
        <v>261.60000000000002</v>
      </c>
    </row>
    <row r="1856" spans="1:4" ht="13.2" x14ac:dyDescent="0.3">
      <c r="A1856" s="460">
        <v>804494</v>
      </c>
      <c r="B1856" s="461" t="s">
        <v>2667</v>
      </c>
      <c r="C1856" s="460" t="s">
        <v>93</v>
      </c>
      <c r="D1856" s="454">
        <v>234.57</v>
      </c>
    </row>
    <row r="1857" spans="1:4" ht="13.2" x14ac:dyDescent="0.3">
      <c r="A1857" s="460">
        <v>804467</v>
      </c>
      <c r="B1857" s="461" t="s">
        <v>2668</v>
      </c>
      <c r="C1857" s="460" t="s">
        <v>93</v>
      </c>
      <c r="D1857" s="454">
        <v>197.35</v>
      </c>
    </row>
    <row r="1858" spans="1:4" ht="13.2" x14ac:dyDescent="0.3">
      <c r="A1858" s="460">
        <v>804466</v>
      </c>
      <c r="B1858" s="461" t="s">
        <v>2669</v>
      </c>
      <c r="C1858" s="460" t="s">
        <v>93</v>
      </c>
      <c r="D1858" s="454">
        <v>160.84</v>
      </c>
    </row>
    <row r="1859" spans="1:4" ht="13.2" x14ac:dyDescent="0.3">
      <c r="A1859" s="460">
        <v>804477</v>
      </c>
      <c r="B1859" s="461" t="s">
        <v>2670</v>
      </c>
      <c r="C1859" s="460" t="s">
        <v>93</v>
      </c>
      <c r="D1859" s="454">
        <v>250.67</v>
      </c>
    </row>
    <row r="1860" spans="1:4" ht="13.2" x14ac:dyDescent="0.3">
      <c r="A1860" s="460">
        <v>804476</v>
      </c>
      <c r="B1860" s="461" t="s">
        <v>2671</v>
      </c>
      <c r="C1860" s="460" t="s">
        <v>93</v>
      </c>
      <c r="D1860" s="454">
        <v>214.24</v>
      </c>
    </row>
    <row r="1861" spans="1:4" ht="13.2" x14ac:dyDescent="0.3">
      <c r="A1861" s="460">
        <v>804487</v>
      </c>
      <c r="B1861" s="461" t="s">
        <v>2672</v>
      </c>
      <c r="C1861" s="460" t="s">
        <v>93</v>
      </c>
      <c r="D1861" s="454">
        <v>356.5</v>
      </c>
    </row>
    <row r="1862" spans="1:4" ht="13.2" x14ac:dyDescent="0.3">
      <c r="A1862" s="460">
        <v>804486</v>
      </c>
      <c r="B1862" s="461" t="s">
        <v>2673</v>
      </c>
      <c r="C1862" s="460" t="s">
        <v>93</v>
      </c>
      <c r="D1862" s="454">
        <v>315.73</v>
      </c>
    </row>
    <row r="1863" spans="1:4" ht="13.2" x14ac:dyDescent="0.3">
      <c r="A1863" s="460">
        <v>804497</v>
      </c>
      <c r="B1863" s="461" t="s">
        <v>2674</v>
      </c>
      <c r="C1863" s="460" t="s">
        <v>93</v>
      </c>
      <c r="D1863" s="454">
        <v>420.62</v>
      </c>
    </row>
    <row r="1864" spans="1:4" ht="13.2" x14ac:dyDescent="0.3">
      <c r="A1864" s="460">
        <v>804496</v>
      </c>
      <c r="B1864" s="461" t="s">
        <v>2675</v>
      </c>
      <c r="C1864" s="460" t="s">
        <v>93</v>
      </c>
      <c r="D1864" s="454">
        <v>371.26</v>
      </c>
    </row>
    <row r="1865" spans="1:4" ht="13.2" x14ac:dyDescent="0.3">
      <c r="A1865" s="460">
        <v>804469</v>
      </c>
      <c r="B1865" s="461" t="s">
        <v>2676</v>
      </c>
      <c r="C1865" s="460" t="s">
        <v>93</v>
      </c>
      <c r="D1865" s="454">
        <v>346.89</v>
      </c>
    </row>
    <row r="1866" spans="1:4" ht="13.2" x14ac:dyDescent="0.3">
      <c r="A1866" s="460">
        <v>804468</v>
      </c>
      <c r="B1866" s="461" t="s">
        <v>2677</v>
      </c>
      <c r="C1866" s="460" t="s">
        <v>93</v>
      </c>
      <c r="D1866" s="454">
        <v>296.83</v>
      </c>
    </row>
    <row r="1867" spans="1:4" ht="13.2" x14ac:dyDescent="0.3">
      <c r="A1867" s="460">
        <v>804479</v>
      </c>
      <c r="B1867" s="461" t="s">
        <v>2678</v>
      </c>
      <c r="C1867" s="460" t="s">
        <v>93</v>
      </c>
      <c r="D1867" s="454">
        <v>400.21</v>
      </c>
    </row>
    <row r="1868" spans="1:4" ht="13.2" x14ac:dyDescent="0.3">
      <c r="A1868" s="460">
        <v>804478</v>
      </c>
      <c r="B1868" s="461" t="s">
        <v>2679</v>
      </c>
      <c r="C1868" s="460" t="s">
        <v>93</v>
      </c>
      <c r="D1868" s="454">
        <v>350.24</v>
      </c>
    </row>
    <row r="1869" spans="1:4" ht="13.2" x14ac:dyDescent="0.3">
      <c r="A1869" s="460">
        <v>804489</v>
      </c>
      <c r="B1869" s="461" t="s">
        <v>2680</v>
      </c>
      <c r="C1869" s="460" t="s">
        <v>93</v>
      </c>
      <c r="D1869" s="454">
        <v>505.64</v>
      </c>
    </row>
    <row r="1870" spans="1:4" ht="13.2" x14ac:dyDescent="0.3">
      <c r="A1870" s="460">
        <v>804488</v>
      </c>
      <c r="B1870" s="461" t="s">
        <v>2681</v>
      </c>
      <c r="C1870" s="460" t="s">
        <v>93</v>
      </c>
      <c r="D1870" s="454">
        <v>441.86</v>
      </c>
    </row>
    <row r="1871" spans="1:4" ht="13.2" x14ac:dyDescent="0.3">
      <c r="A1871" s="460">
        <v>804499</v>
      </c>
      <c r="B1871" s="461" t="s">
        <v>2682</v>
      </c>
      <c r="C1871" s="460" t="s">
        <v>93</v>
      </c>
      <c r="D1871" s="454">
        <v>642.34</v>
      </c>
    </row>
    <row r="1872" spans="1:4" ht="13.2" x14ac:dyDescent="0.3">
      <c r="A1872" s="460">
        <v>804498</v>
      </c>
      <c r="B1872" s="461" t="s">
        <v>2683</v>
      </c>
      <c r="C1872" s="460" t="s">
        <v>93</v>
      </c>
      <c r="D1872" s="454">
        <v>567.94000000000005</v>
      </c>
    </row>
    <row r="1873" spans="1:4" ht="13.2" x14ac:dyDescent="0.3">
      <c r="A1873" s="460">
        <v>804471</v>
      </c>
      <c r="B1873" s="461" t="s">
        <v>2684</v>
      </c>
      <c r="C1873" s="460" t="s">
        <v>93</v>
      </c>
      <c r="D1873" s="454">
        <v>471.14</v>
      </c>
    </row>
    <row r="1874" spans="1:4" ht="13.2" x14ac:dyDescent="0.3">
      <c r="A1874" s="460">
        <v>804470</v>
      </c>
      <c r="B1874" s="461" t="s">
        <v>2685</v>
      </c>
      <c r="C1874" s="460" t="s">
        <v>93</v>
      </c>
      <c r="D1874" s="454">
        <v>398.24</v>
      </c>
    </row>
    <row r="1875" spans="1:4" ht="13.2" x14ac:dyDescent="0.3">
      <c r="A1875" s="460">
        <v>804481</v>
      </c>
      <c r="B1875" s="461" t="s">
        <v>2686</v>
      </c>
      <c r="C1875" s="460" t="s">
        <v>93</v>
      </c>
      <c r="D1875" s="454">
        <v>591.1</v>
      </c>
    </row>
    <row r="1876" spans="1:4" ht="13.2" x14ac:dyDescent="0.3">
      <c r="A1876" s="460">
        <v>804480</v>
      </c>
      <c r="B1876" s="461" t="s">
        <v>2687</v>
      </c>
      <c r="C1876" s="460" t="s">
        <v>93</v>
      </c>
      <c r="D1876" s="454">
        <v>518.4</v>
      </c>
    </row>
    <row r="1877" spans="1:4" ht="13.2" x14ac:dyDescent="0.3">
      <c r="A1877" s="460">
        <v>804491</v>
      </c>
      <c r="B1877" s="461" t="s">
        <v>2688</v>
      </c>
      <c r="C1877" s="460" t="s">
        <v>93</v>
      </c>
      <c r="D1877" s="454">
        <v>779.63</v>
      </c>
    </row>
    <row r="1878" spans="1:4" ht="13.2" x14ac:dyDescent="0.3">
      <c r="A1878" s="460">
        <v>804490</v>
      </c>
      <c r="B1878" s="461" t="s">
        <v>2689</v>
      </c>
      <c r="C1878" s="460" t="s">
        <v>93</v>
      </c>
      <c r="D1878" s="454">
        <v>682.52</v>
      </c>
    </row>
    <row r="1879" spans="1:4" ht="13.2" x14ac:dyDescent="0.3">
      <c r="A1879" s="460">
        <v>804501</v>
      </c>
      <c r="B1879" s="461" t="s">
        <v>2690</v>
      </c>
      <c r="C1879" s="460" t="s">
        <v>93</v>
      </c>
      <c r="D1879" s="454">
        <v>936.3</v>
      </c>
    </row>
    <row r="1880" spans="1:4" ht="13.2" x14ac:dyDescent="0.3">
      <c r="A1880" s="460">
        <v>804500</v>
      </c>
      <c r="B1880" s="461" t="s">
        <v>2691</v>
      </c>
      <c r="C1880" s="460" t="s">
        <v>93</v>
      </c>
      <c r="D1880" s="454">
        <v>826.22</v>
      </c>
    </row>
    <row r="1881" spans="1:4" ht="13.2" x14ac:dyDescent="0.3">
      <c r="A1881" s="460">
        <v>804473</v>
      </c>
      <c r="B1881" s="461" t="s">
        <v>2692</v>
      </c>
      <c r="C1881" s="460" t="s">
        <v>93</v>
      </c>
      <c r="D1881" s="454">
        <v>759.96</v>
      </c>
    </row>
    <row r="1882" spans="1:4" ht="13.2" x14ac:dyDescent="0.3">
      <c r="A1882" s="460">
        <v>804472</v>
      </c>
      <c r="B1882" s="461" t="s">
        <v>2693</v>
      </c>
      <c r="C1882" s="460" t="s">
        <v>93</v>
      </c>
      <c r="D1882" s="454">
        <v>646.1</v>
      </c>
    </row>
    <row r="1883" spans="1:4" ht="13.2" x14ac:dyDescent="0.3">
      <c r="A1883" s="460">
        <v>804483</v>
      </c>
      <c r="B1883" s="461" t="s">
        <v>2694</v>
      </c>
      <c r="C1883" s="460" t="s">
        <v>93</v>
      </c>
      <c r="D1883" s="454">
        <v>946.58</v>
      </c>
    </row>
    <row r="1884" spans="1:4" ht="13.2" x14ac:dyDescent="0.3">
      <c r="A1884" s="460">
        <v>804482</v>
      </c>
      <c r="B1884" s="461" t="s">
        <v>2695</v>
      </c>
      <c r="C1884" s="460" t="s">
        <v>93</v>
      </c>
      <c r="D1884" s="454">
        <v>833.02</v>
      </c>
    </row>
    <row r="1885" spans="1:4" ht="13.2" x14ac:dyDescent="0.3">
      <c r="A1885" s="460">
        <v>804493</v>
      </c>
      <c r="B1885" s="461" t="s">
        <v>2696</v>
      </c>
      <c r="C1885" s="460" t="s">
        <v>93</v>
      </c>
      <c r="D1885" s="454">
        <v>1249.8599999999999</v>
      </c>
    </row>
    <row r="1886" spans="1:4" ht="13.2" x14ac:dyDescent="0.3">
      <c r="A1886" s="460">
        <v>804492</v>
      </c>
      <c r="B1886" s="461" t="s">
        <v>2697</v>
      </c>
      <c r="C1886" s="460" t="s">
        <v>93</v>
      </c>
      <c r="D1886" s="454">
        <v>1099.55</v>
      </c>
    </row>
    <row r="1887" spans="1:4" ht="13.2" x14ac:dyDescent="0.3">
      <c r="A1887" s="460">
        <v>804503</v>
      </c>
      <c r="B1887" s="461" t="s">
        <v>2698</v>
      </c>
      <c r="C1887" s="460" t="s">
        <v>93</v>
      </c>
      <c r="D1887" s="454">
        <v>1491.61</v>
      </c>
    </row>
    <row r="1888" spans="1:4" ht="13.2" x14ac:dyDescent="0.3">
      <c r="A1888" s="460">
        <v>804502</v>
      </c>
      <c r="B1888" s="461" t="s">
        <v>2699</v>
      </c>
      <c r="C1888" s="460" t="s">
        <v>93</v>
      </c>
      <c r="D1888" s="454">
        <v>1336.23</v>
      </c>
    </row>
    <row r="1889" spans="1:4" ht="13.2" x14ac:dyDescent="0.3">
      <c r="A1889" s="460">
        <v>804180</v>
      </c>
      <c r="B1889" s="461" t="s">
        <v>2700</v>
      </c>
      <c r="C1889" s="460" t="s">
        <v>93</v>
      </c>
      <c r="D1889" s="454">
        <v>1120.31</v>
      </c>
    </row>
    <row r="1890" spans="1:4" ht="13.2" x14ac:dyDescent="0.3">
      <c r="A1890" s="460">
        <v>804181</v>
      </c>
      <c r="B1890" s="461" t="s">
        <v>2701</v>
      </c>
      <c r="C1890" s="460" t="s">
        <v>93</v>
      </c>
      <c r="D1890" s="454">
        <v>1226.32</v>
      </c>
    </row>
    <row r="1891" spans="1:4" ht="13.2" x14ac:dyDescent="0.3">
      <c r="A1891" s="460">
        <v>804182</v>
      </c>
      <c r="B1891" s="461" t="s">
        <v>2702</v>
      </c>
      <c r="C1891" s="460" t="s">
        <v>93</v>
      </c>
      <c r="D1891" s="454">
        <v>1200.93</v>
      </c>
    </row>
    <row r="1892" spans="1:4" ht="13.2" x14ac:dyDescent="0.3">
      <c r="A1892" s="460">
        <v>804183</v>
      </c>
      <c r="B1892" s="461" t="s">
        <v>2703</v>
      </c>
      <c r="C1892" s="460" t="s">
        <v>93</v>
      </c>
      <c r="D1892" s="454">
        <v>1306.95</v>
      </c>
    </row>
    <row r="1893" spans="1:4" ht="13.2" x14ac:dyDescent="0.3">
      <c r="A1893" s="460">
        <v>804184</v>
      </c>
      <c r="B1893" s="461" t="s">
        <v>2704</v>
      </c>
      <c r="C1893" s="460" t="s">
        <v>93</v>
      </c>
      <c r="D1893" s="454">
        <v>1276.23</v>
      </c>
    </row>
    <row r="1894" spans="1:4" ht="13.2" x14ac:dyDescent="0.3">
      <c r="A1894" s="460">
        <v>804185</v>
      </c>
      <c r="B1894" s="461" t="s">
        <v>2705</v>
      </c>
      <c r="C1894" s="460" t="s">
        <v>93</v>
      </c>
      <c r="D1894" s="454">
        <v>1382.24</v>
      </c>
    </row>
    <row r="1895" spans="1:4" ht="13.2" x14ac:dyDescent="0.3">
      <c r="A1895" s="460">
        <v>804186</v>
      </c>
      <c r="B1895" s="461" t="s">
        <v>2706</v>
      </c>
      <c r="C1895" s="460" t="s">
        <v>93</v>
      </c>
      <c r="D1895" s="454">
        <v>1343.92</v>
      </c>
    </row>
    <row r="1896" spans="1:4" ht="13.2" x14ac:dyDescent="0.3">
      <c r="A1896" s="460">
        <v>804187</v>
      </c>
      <c r="B1896" s="461" t="s">
        <v>2707</v>
      </c>
      <c r="C1896" s="460" t="s">
        <v>93</v>
      </c>
      <c r="D1896" s="454">
        <v>1449.93</v>
      </c>
    </row>
    <row r="1897" spans="1:4" ht="13.2" x14ac:dyDescent="0.3">
      <c r="A1897" s="460">
        <v>804188</v>
      </c>
      <c r="B1897" s="461" t="s">
        <v>2708</v>
      </c>
      <c r="C1897" s="460" t="s">
        <v>93</v>
      </c>
      <c r="D1897" s="454">
        <v>1572.25</v>
      </c>
    </row>
    <row r="1898" spans="1:4" ht="13.2" x14ac:dyDescent="0.3">
      <c r="A1898" s="460">
        <v>804189</v>
      </c>
      <c r="B1898" s="461" t="s">
        <v>2709</v>
      </c>
      <c r="C1898" s="460" t="s">
        <v>93</v>
      </c>
      <c r="D1898" s="454">
        <v>1714.06</v>
      </c>
    </row>
    <row r="1899" spans="1:4" ht="13.2" x14ac:dyDescent="0.3">
      <c r="A1899" s="460">
        <v>804190</v>
      </c>
      <c r="B1899" s="461" t="s">
        <v>2710</v>
      </c>
      <c r="C1899" s="460" t="s">
        <v>93</v>
      </c>
      <c r="D1899" s="454">
        <v>1585.74</v>
      </c>
    </row>
    <row r="1900" spans="1:4" ht="13.2" x14ac:dyDescent="0.3">
      <c r="A1900" s="460">
        <v>804191</v>
      </c>
      <c r="B1900" s="461" t="s">
        <v>2711</v>
      </c>
      <c r="C1900" s="460" t="s">
        <v>93</v>
      </c>
      <c r="D1900" s="454">
        <v>1727.55</v>
      </c>
    </row>
    <row r="1901" spans="1:4" ht="13.2" x14ac:dyDescent="0.3">
      <c r="A1901" s="460">
        <v>804192</v>
      </c>
      <c r="B1901" s="461" t="s">
        <v>2712</v>
      </c>
      <c r="C1901" s="460" t="s">
        <v>93</v>
      </c>
      <c r="D1901" s="454">
        <v>1718.61</v>
      </c>
    </row>
    <row r="1902" spans="1:4" ht="13.2" x14ac:dyDescent="0.3">
      <c r="A1902" s="460">
        <v>804193</v>
      </c>
      <c r="B1902" s="461" t="s">
        <v>2713</v>
      </c>
      <c r="C1902" s="460" t="s">
        <v>93</v>
      </c>
      <c r="D1902" s="454">
        <v>1860.41</v>
      </c>
    </row>
    <row r="1903" spans="1:4" ht="13.2" x14ac:dyDescent="0.3">
      <c r="A1903" s="460">
        <v>804194</v>
      </c>
      <c r="B1903" s="461" t="s">
        <v>2714</v>
      </c>
      <c r="C1903" s="460" t="s">
        <v>93</v>
      </c>
      <c r="D1903" s="454">
        <v>1792.03</v>
      </c>
    </row>
    <row r="1904" spans="1:4" ht="13.2" x14ac:dyDescent="0.3">
      <c r="A1904" s="460">
        <v>804195</v>
      </c>
      <c r="B1904" s="461" t="s">
        <v>2715</v>
      </c>
      <c r="C1904" s="460" t="s">
        <v>93</v>
      </c>
      <c r="D1904" s="454">
        <v>1933.83</v>
      </c>
    </row>
    <row r="1905" spans="1:4" ht="13.2" x14ac:dyDescent="0.3">
      <c r="A1905" s="460">
        <v>804196</v>
      </c>
      <c r="B1905" s="461" t="s">
        <v>2716</v>
      </c>
      <c r="C1905" s="460" t="s">
        <v>93</v>
      </c>
      <c r="D1905" s="454">
        <v>1835.19</v>
      </c>
    </row>
    <row r="1906" spans="1:4" ht="13.2" x14ac:dyDescent="0.3">
      <c r="A1906" s="460">
        <v>804197</v>
      </c>
      <c r="B1906" s="461" t="s">
        <v>2717</v>
      </c>
      <c r="C1906" s="460" t="s">
        <v>93</v>
      </c>
      <c r="D1906" s="454">
        <v>2015.99</v>
      </c>
    </row>
    <row r="1907" spans="1:4" ht="13.2" x14ac:dyDescent="0.3">
      <c r="A1907" s="460">
        <v>804198</v>
      </c>
      <c r="B1907" s="461" t="s">
        <v>2718</v>
      </c>
      <c r="C1907" s="460" t="s">
        <v>93</v>
      </c>
      <c r="D1907" s="454">
        <v>1980.62</v>
      </c>
    </row>
    <row r="1908" spans="1:4" ht="13.2" x14ac:dyDescent="0.3">
      <c r="A1908" s="460">
        <v>804199</v>
      </c>
      <c r="B1908" s="461" t="s">
        <v>2719</v>
      </c>
      <c r="C1908" s="460" t="s">
        <v>93</v>
      </c>
      <c r="D1908" s="454">
        <v>2161.42</v>
      </c>
    </row>
    <row r="1909" spans="1:4" ht="13.2" x14ac:dyDescent="0.3">
      <c r="A1909" s="460">
        <v>804200</v>
      </c>
      <c r="B1909" s="461" t="s">
        <v>2720</v>
      </c>
      <c r="C1909" s="460" t="s">
        <v>93</v>
      </c>
      <c r="D1909" s="454">
        <v>2267.44</v>
      </c>
    </row>
    <row r="1910" spans="1:4" ht="13.2" x14ac:dyDescent="0.3">
      <c r="A1910" s="460">
        <v>804201</v>
      </c>
      <c r="B1910" s="461" t="s">
        <v>2721</v>
      </c>
      <c r="C1910" s="460" t="s">
        <v>93</v>
      </c>
      <c r="D1910" s="454">
        <v>2448.2399999999998</v>
      </c>
    </row>
    <row r="1911" spans="1:4" ht="13.2" x14ac:dyDescent="0.3">
      <c r="A1911" s="460">
        <v>804202</v>
      </c>
      <c r="B1911" s="461" t="s">
        <v>2722</v>
      </c>
      <c r="C1911" s="460" t="s">
        <v>93</v>
      </c>
      <c r="D1911" s="454">
        <v>2441.29</v>
      </c>
    </row>
    <row r="1912" spans="1:4" ht="13.2" x14ac:dyDescent="0.3">
      <c r="A1912" s="460">
        <v>804203</v>
      </c>
      <c r="B1912" s="461" t="s">
        <v>2723</v>
      </c>
      <c r="C1912" s="460" t="s">
        <v>93</v>
      </c>
      <c r="D1912" s="454">
        <v>2622.1</v>
      </c>
    </row>
    <row r="1913" spans="1:4" ht="13.2" x14ac:dyDescent="0.3">
      <c r="A1913" s="460">
        <v>804204</v>
      </c>
      <c r="B1913" s="461" t="s">
        <v>2724</v>
      </c>
      <c r="C1913" s="460" t="s">
        <v>93</v>
      </c>
      <c r="D1913" s="454">
        <v>3027.73</v>
      </c>
    </row>
    <row r="1914" spans="1:4" ht="13.2" x14ac:dyDescent="0.3">
      <c r="A1914" s="460">
        <v>804205</v>
      </c>
      <c r="B1914" s="461" t="s">
        <v>2725</v>
      </c>
      <c r="C1914" s="460" t="s">
        <v>93</v>
      </c>
      <c r="D1914" s="454">
        <v>3261.27</v>
      </c>
    </row>
    <row r="1915" spans="1:4" ht="13.2" x14ac:dyDescent="0.3">
      <c r="A1915" s="460">
        <v>804206</v>
      </c>
      <c r="B1915" s="461" t="s">
        <v>2726</v>
      </c>
      <c r="C1915" s="460" t="s">
        <v>93</v>
      </c>
      <c r="D1915" s="454">
        <v>3096.72</v>
      </c>
    </row>
    <row r="1916" spans="1:4" ht="13.2" x14ac:dyDescent="0.3">
      <c r="A1916" s="460">
        <v>804207</v>
      </c>
      <c r="B1916" s="461" t="s">
        <v>2727</v>
      </c>
      <c r="C1916" s="460" t="s">
        <v>93</v>
      </c>
      <c r="D1916" s="454">
        <v>3330.25</v>
      </c>
    </row>
    <row r="1917" spans="1:4" ht="13.2" x14ac:dyDescent="0.3">
      <c r="A1917" s="460">
        <v>804208</v>
      </c>
      <c r="B1917" s="461" t="s">
        <v>2728</v>
      </c>
      <c r="C1917" s="460" t="s">
        <v>93</v>
      </c>
      <c r="D1917" s="454">
        <v>3124.17</v>
      </c>
    </row>
    <row r="1918" spans="1:4" ht="13.2" x14ac:dyDescent="0.3">
      <c r="A1918" s="460">
        <v>804209</v>
      </c>
      <c r="B1918" s="461" t="s">
        <v>2729</v>
      </c>
      <c r="C1918" s="460" t="s">
        <v>93</v>
      </c>
      <c r="D1918" s="454">
        <v>3357.7</v>
      </c>
    </row>
    <row r="1919" spans="1:4" ht="13.2" x14ac:dyDescent="0.3">
      <c r="A1919" s="460">
        <v>804210</v>
      </c>
      <c r="B1919" s="461" t="s">
        <v>2730</v>
      </c>
      <c r="C1919" s="460" t="s">
        <v>93</v>
      </c>
      <c r="D1919" s="454">
        <v>3470.89</v>
      </c>
    </row>
    <row r="1920" spans="1:4" ht="13.2" x14ac:dyDescent="0.3">
      <c r="A1920" s="460">
        <v>804211</v>
      </c>
      <c r="B1920" s="461" t="s">
        <v>2731</v>
      </c>
      <c r="C1920" s="460" t="s">
        <v>93</v>
      </c>
      <c r="D1920" s="454">
        <v>3704.43</v>
      </c>
    </row>
    <row r="1921" spans="1:4" ht="13.2" x14ac:dyDescent="0.3">
      <c r="A1921" s="460">
        <v>804012</v>
      </c>
      <c r="B1921" s="461" t="s">
        <v>2732</v>
      </c>
      <c r="C1921" s="460" t="s">
        <v>93</v>
      </c>
      <c r="D1921" s="454">
        <v>234.96</v>
      </c>
    </row>
    <row r="1922" spans="1:4" ht="13.2" x14ac:dyDescent="0.3">
      <c r="A1922" s="460">
        <v>804013</v>
      </c>
      <c r="B1922" s="461" t="s">
        <v>2733</v>
      </c>
      <c r="C1922" s="460" t="s">
        <v>93</v>
      </c>
      <c r="D1922" s="454">
        <v>260.76</v>
      </c>
    </row>
    <row r="1923" spans="1:4" ht="13.2" x14ac:dyDescent="0.3">
      <c r="A1923" s="460">
        <v>804014</v>
      </c>
      <c r="B1923" s="461" t="s">
        <v>2734</v>
      </c>
      <c r="C1923" s="460" t="s">
        <v>93</v>
      </c>
      <c r="D1923" s="454">
        <v>240.46</v>
      </c>
    </row>
    <row r="1924" spans="1:4" ht="13.2" x14ac:dyDescent="0.3">
      <c r="A1924" s="460">
        <v>804015</v>
      </c>
      <c r="B1924" s="461" t="s">
        <v>2735</v>
      </c>
      <c r="C1924" s="460" t="s">
        <v>93</v>
      </c>
      <c r="D1924" s="454">
        <v>266.26</v>
      </c>
    </row>
    <row r="1925" spans="1:4" ht="13.2" x14ac:dyDescent="0.3">
      <c r="A1925" s="460">
        <v>804016</v>
      </c>
      <c r="B1925" s="461" t="s">
        <v>2736</v>
      </c>
      <c r="C1925" s="460" t="s">
        <v>93</v>
      </c>
      <c r="D1925" s="454">
        <v>244.11</v>
      </c>
    </row>
    <row r="1926" spans="1:4" ht="13.2" x14ac:dyDescent="0.3">
      <c r="A1926" s="460">
        <v>804017</v>
      </c>
      <c r="B1926" s="461" t="s">
        <v>2737</v>
      </c>
      <c r="C1926" s="460" t="s">
        <v>93</v>
      </c>
      <c r="D1926" s="454">
        <v>269.92</v>
      </c>
    </row>
    <row r="1927" spans="1:4" ht="13.2" x14ac:dyDescent="0.3">
      <c r="A1927" s="460">
        <v>804018</v>
      </c>
      <c r="B1927" s="461" t="s">
        <v>2738</v>
      </c>
      <c r="C1927" s="460" t="s">
        <v>93</v>
      </c>
      <c r="D1927" s="454">
        <v>302.76</v>
      </c>
    </row>
    <row r="1928" spans="1:4" ht="13.2" x14ac:dyDescent="0.3">
      <c r="A1928" s="460">
        <v>804019</v>
      </c>
      <c r="B1928" s="461" t="s">
        <v>2739</v>
      </c>
      <c r="C1928" s="460" t="s">
        <v>93</v>
      </c>
      <c r="D1928" s="454">
        <v>328.56</v>
      </c>
    </row>
    <row r="1929" spans="1:4" ht="13.2" x14ac:dyDescent="0.3">
      <c r="A1929" s="460">
        <v>804020</v>
      </c>
      <c r="B1929" s="461" t="s">
        <v>2740</v>
      </c>
      <c r="C1929" s="460" t="s">
        <v>93</v>
      </c>
      <c r="D1929" s="454">
        <v>383.5</v>
      </c>
    </row>
    <row r="1930" spans="1:4" ht="13.2" x14ac:dyDescent="0.3">
      <c r="A1930" s="460">
        <v>804021</v>
      </c>
      <c r="B1930" s="461" t="s">
        <v>2741</v>
      </c>
      <c r="C1930" s="460" t="s">
        <v>93</v>
      </c>
      <c r="D1930" s="454">
        <v>422.27</v>
      </c>
    </row>
    <row r="1931" spans="1:4" ht="13.2" x14ac:dyDescent="0.3">
      <c r="A1931" s="460">
        <v>804022</v>
      </c>
      <c r="B1931" s="461" t="s">
        <v>2742</v>
      </c>
      <c r="C1931" s="460" t="s">
        <v>93</v>
      </c>
      <c r="D1931" s="454">
        <v>414.21</v>
      </c>
    </row>
    <row r="1932" spans="1:4" ht="13.2" x14ac:dyDescent="0.3">
      <c r="A1932" s="460">
        <v>804023</v>
      </c>
      <c r="B1932" s="461" t="s">
        <v>2743</v>
      </c>
      <c r="C1932" s="460" t="s">
        <v>93</v>
      </c>
      <c r="D1932" s="454">
        <v>452.98</v>
      </c>
    </row>
    <row r="1933" spans="1:4" ht="13.2" x14ac:dyDescent="0.3">
      <c r="A1933" s="460">
        <v>804024</v>
      </c>
      <c r="B1933" s="461" t="s">
        <v>2744</v>
      </c>
      <c r="C1933" s="460" t="s">
        <v>93</v>
      </c>
      <c r="D1933" s="454">
        <v>429</v>
      </c>
    </row>
    <row r="1934" spans="1:4" ht="13.2" x14ac:dyDescent="0.3">
      <c r="A1934" s="460">
        <v>804025</v>
      </c>
      <c r="B1934" s="461" t="s">
        <v>2745</v>
      </c>
      <c r="C1934" s="460" t="s">
        <v>93</v>
      </c>
      <c r="D1934" s="454">
        <v>467.77</v>
      </c>
    </row>
    <row r="1935" spans="1:4" ht="13.2" x14ac:dyDescent="0.3">
      <c r="A1935" s="460">
        <v>804026</v>
      </c>
      <c r="B1935" s="461" t="s">
        <v>2746</v>
      </c>
      <c r="C1935" s="460" t="s">
        <v>93</v>
      </c>
      <c r="D1935" s="454">
        <v>541.65</v>
      </c>
    </row>
    <row r="1936" spans="1:4" ht="13.2" x14ac:dyDescent="0.3">
      <c r="A1936" s="460">
        <v>804027</v>
      </c>
      <c r="B1936" s="461" t="s">
        <v>2747</v>
      </c>
      <c r="C1936" s="460" t="s">
        <v>93</v>
      </c>
      <c r="D1936" s="454">
        <v>580.41999999999996</v>
      </c>
    </row>
    <row r="1937" spans="1:4" ht="13.2" x14ac:dyDescent="0.3">
      <c r="A1937" s="460">
        <v>804028</v>
      </c>
      <c r="B1937" s="461" t="s">
        <v>2748</v>
      </c>
      <c r="C1937" s="460" t="s">
        <v>93</v>
      </c>
      <c r="D1937" s="454">
        <v>584.34</v>
      </c>
    </row>
    <row r="1938" spans="1:4" ht="13.2" x14ac:dyDescent="0.3">
      <c r="A1938" s="460">
        <v>804029</v>
      </c>
      <c r="B1938" s="461" t="s">
        <v>2749</v>
      </c>
      <c r="C1938" s="460" t="s">
        <v>93</v>
      </c>
      <c r="D1938" s="454">
        <v>637.35</v>
      </c>
    </row>
    <row r="1939" spans="1:4" ht="13.2" x14ac:dyDescent="0.3">
      <c r="A1939" s="460">
        <v>804030</v>
      </c>
      <c r="B1939" s="461" t="s">
        <v>2750</v>
      </c>
      <c r="C1939" s="460" t="s">
        <v>93</v>
      </c>
      <c r="D1939" s="454">
        <v>624.65</v>
      </c>
    </row>
    <row r="1940" spans="1:4" ht="13.2" x14ac:dyDescent="0.3">
      <c r="A1940" s="460">
        <v>804031</v>
      </c>
      <c r="B1940" s="461" t="s">
        <v>2751</v>
      </c>
      <c r="C1940" s="460" t="s">
        <v>93</v>
      </c>
      <c r="D1940" s="454">
        <v>677.66</v>
      </c>
    </row>
    <row r="1941" spans="1:4" ht="13.2" x14ac:dyDescent="0.3">
      <c r="A1941" s="460">
        <v>804032</v>
      </c>
      <c r="B1941" s="461" t="s">
        <v>2752</v>
      </c>
      <c r="C1941" s="460" t="s">
        <v>93</v>
      </c>
      <c r="D1941" s="454">
        <v>662.3</v>
      </c>
    </row>
    <row r="1942" spans="1:4" ht="13.2" x14ac:dyDescent="0.3">
      <c r="A1942" s="460">
        <v>804033</v>
      </c>
      <c r="B1942" s="461" t="s">
        <v>2753</v>
      </c>
      <c r="C1942" s="460" t="s">
        <v>93</v>
      </c>
      <c r="D1942" s="454">
        <v>715.31</v>
      </c>
    </row>
    <row r="1943" spans="1:4" ht="13.2" x14ac:dyDescent="0.3">
      <c r="A1943" s="460">
        <v>804034</v>
      </c>
      <c r="B1943" s="461" t="s">
        <v>2754</v>
      </c>
      <c r="C1943" s="460" t="s">
        <v>93</v>
      </c>
      <c r="D1943" s="454">
        <v>696.15</v>
      </c>
    </row>
    <row r="1944" spans="1:4" ht="13.2" x14ac:dyDescent="0.3">
      <c r="A1944" s="460">
        <v>804035</v>
      </c>
      <c r="B1944" s="461" t="s">
        <v>2755</v>
      </c>
      <c r="C1944" s="460" t="s">
        <v>93</v>
      </c>
      <c r="D1944" s="454">
        <v>749.15</v>
      </c>
    </row>
    <row r="1945" spans="1:4" ht="13.2" x14ac:dyDescent="0.3">
      <c r="A1945" s="460">
        <v>804036</v>
      </c>
      <c r="B1945" s="461" t="s">
        <v>2756</v>
      </c>
      <c r="C1945" s="460" t="s">
        <v>93</v>
      </c>
      <c r="D1945" s="454">
        <v>811.31</v>
      </c>
    </row>
    <row r="1946" spans="1:4" ht="13.2" x14ac:dyDescent="0.3">
      <c r="A1946" s="460">
        <v>804037</v>
      </c>
      <c r="B1946" s="461" t="s">
        <v>2757</v>
      </c>
      <c r="C1946" s="460" t="s">
        <v>93</v>
      </c>
      <c r="D1946" s="454">
        <v>880.52</v>
      </c>
    </row>
    <row r="1947" spans="1:4" ht="13.2" x14ac:dyDescent="0.3">
      <c r="A1947" s="460">
        <v>804038</v>
      </c>
      <c r="B1947" s="461" t="s">
        <v>2758</v>
      </c>
      <c r="C1947" s="460" t="s">
        <v>93</v>
      </c>
      <c r="D1947" s="454">
        <v>818.05</v>
      </c>
    </row>
    <row r="1948" spans="1:4" ht="13.2" x14ac:dyDescent="0.3">
      <c r="A1948" s="460">
        <v>804039</v>
      </c>
      <c r="B1948" s="461" t="s">
        <v>2759</v>
      </c>
      <c r="C1948" s="460" t="s">
        <v>93</v>
      </c>
      <c r="D1948" s="454">
        <v>887.26</v>
      </c>
    </row>
    <row r="1949" spans="1:4" ht="13.2" x14ac:dyDescent="0.3">
      <c r="A1949" s="460">
        <v>804040</v>
      </c>
      <c r="B1949" s="461" t="s">
        <v>2760</v>
      </c>
      <c r="C1949" s="460" t="s">
        <v>93</v>
      </c>
      <c r="D1949" s="454">
        <v>884.48</v>
      </c>
    </row>
    <row r="1950" spans="1:4" ht="13.2" x14ac:dyDescent="0.3">
      <c r="A1950" s="460">
        <v>804041</v>
      </c>
      <c r="B1950" s="461" t="s">
        <v>2761</v>
      </c>
      <c r="C1950" s="460" t="s">
        <v>93</v>
      </c>
      <c r="D1950" s="454">
        <v>953.7</v>
      </c>
    </row>
    <row r="1951" spans="1:4" ht="13.2" x14ac:dyDescent="0.3">
      <c r="A1951" s="460">
        <v>804042</v>
      </c>
      <c r="B1951" s="461" t="s">
        <v>2762</v>
      </c>
      <c r="C1951" s="460" t="s">
        <v>93</v>
      </c>
      <c r="D1951" s="454">
        <v>921.2</v>
      </c>
    </row>
    <row r="1952" spans="1:4" ht="13.2" x14ac:dyDescent="0.3">
      <c r="A1952" s="460">
        <v>804043</v>
      </c>
      <c r="B1952" s="461" t="s">
        <v>2763</v>
      </c>
      <c r="C1952" s="460" t="s">
        <v>93</v>
      </c>
      <c r="D1952" s="454">
        <v>990.41</v>
      </c>
    </row>
    <row r="1953" spans="1:4" ht="13.2" x14ac:dyDescent="0.3">
      <c r="A1953" s="460">
        <v>804044</v>
      </c>
      <c r="B1953" s="461" t="s">
        <v>2764</v>
      </c>
      <c r="C1953" s="460" t="s">
        <v>93</v>
      </c>
      <c r="D1953" s="454">
        <v>943.03</v>
      </c>
    </row>
    <row r="1954" spans="1:4" ht="13.2" x14ac:dyDescent="0.3">
      <c r="A1954" s="460">
        <v>804045</v>
      </c>
      <c r="B1954" s="461" t="s">
        <v>2765</v>
      </c>
      <c r="C1954" s="460" t="s">
        <v>93</v>
      </c>
      <c r="D1954" s="454">
        <v>1029.54</v>
      </c>
    </row>
    <row r="1955" spans="1:4" ht="13.2" x14ac:dyDescent="0.3">
      <c r="A1955" s="460">
        <v>804046</v>
      </c>
      <c r="B1955" s="461" t="s">
        <v>2766</v>
      </c>
      <c r="C1955" s="460" t="s">
        <v>93</v>
      </c>
      <c r="D1955" s="454">
        <v>1015.74</v>
      </c>
    </row>
    <row r="1956" spans="1:4" ht="13.2" x14ac:dyDescent="0.3">
      <c r="A1956" s="460">
        <v>804047</v>
      </c>
      <c r="B1956" s="461" t="s">
        <v>2767</v>
      </c>
      <c r="C1956" s="460" t="s">
        <v>93</v>
      </c>
      <c r="D1956" s="454">
        <v>1102.25</v>
      </c>
    </row>
    <row r="1957" spans="1:4" ht="13.2" x14ac:dyDescent="0.3">
      <c r="A1957" s="460">
        <v>804048</v>
      </c>
      <c r="B1957" s="461" t="s">
        <v>2768</v>
      </c>
      <c r="C1957" s="460" t="s">
        <v>93</v>
      </c>
      <c r="D1957" s="454">
        <v>1159.1500000000001</v>
      </c>
    </row>
    <row r="1958" spans="1:4" ht="13.2" x14ac:dyDescent="0.3">
      <c r="A1958" s="460">
        <v>804049</v>
      </c>
      <c r="B1958" s="461" t="s">
        <v>2769</v>
      </c>
      <c r="C1958" s="460" t="s">
        <v>93</v>
      </c>
      <c r="D1958" s="454">
        <v>1245.6600000000001</v>
      </c>
    </row>
    <row r="1959" spans="1:4" ht="13.2" x14ac:dyDescent="0.3">
      <c r="A1959" s="460">
        <v>804050</v>
      </c>
      <c r="B1959" s="461" t="s">
        <v>2770</v>
      </c>
      <c r="C1959" s="460" t="s">
        <v>93</v>
      </c>
      <c r="D1959" s="454">
        <v>1246.08</v>
      </c>
    </row>
    <row r="1960" spans="1:4" ht="13.2" x14ac:dyDescent="0.3">
      <c r="A1960" s="460">
        <v>804051</v>
      </c>
      <c r="B1960" s="461" t="s">
        <v>2771</v>
      </c>
      <c r="C1960" s="460" t="s">
        <v>93</v>
      </c>
      <c r="D1960" s="454">
        <v>1332.59</v>
      </c>
    </row>
    <row r="1961" spans="1:4" ht="13.2" x14ac:dyDescent="0.3">
      <c r="A1961" s="460">
        <v>804052</v>
      </c>
      <c r="B1961" s="461" t="s">
        <v>2772</v>
      </c>
      <c r="C1961" s="460" t="s">
        <v>93</v>
      </c>
      <c r="D1961" s="454">
        <v>1542.26</v>
      </c>
    </row>
    <row r="1962" spans="1:4" ht="13.2" x14ac:dyDescent="0.3">
      <c r="A1962" s="460">
        <v>804053</v>
      </c>
      <c r="B1962" s="461" t="s">
        <v>2773</v>
      </c>
      <c r="C1962" s="460" t="s">
        <v>93</v>
      </c>
      <c r="D1962" s="454">
        <v>1654.8</v>
      </c>
    </row>
    <row r="1963" spans="1:4" ht="13.2" x14ac:dyDescent="0.3">
      <c r="A1963" s="460">
        <v>804054</v>
      </c>
      <c r="B1963" s="461" t="s">
        <v>2774</v>
      </c>
      <c r="C1963" s="460" t="s">
        <v>93</v>
      </c>
      <c r="D1963" s="454">
        <v>1576.75</v>
      </c>
    </row>
    <row r="1964" spans="1:4" ht="13.2" x14ac:dyDescent="0.3">
      <c r="A1964" s="460">
        <v>804055</v>
      </c>
      <c r="B1964" s="461" t="s">
        <v>2775</v>
      </c>
      <c r="C1964" s="460" t="s">
        <v>93</v>
      </c>
      <c r="D1964" s="454">
        <v>1689.29</v>
      </c>
    </row>
    <row r="1965" spans="1:4" ht="13.2" x14ac:dyDescent="0.3">
      <c r="A1965" s="460">
        <v>804056</v>
      </c>
      <c r="B1965" s="461" t="s">
        <v>2776</v>
      </c>
      <c r="C1965" s="460" t="s">
        <v>93</v>
      </c>
      <c r="D1965" s="454">
        <v>1590.47</v>
      </c>
    </row>
    <row r="1966" spans="1:4" ht="13.2" x14ac:dyDescent="0.3">
      <c r="A1966" s="460">
        <v>804057</v>
      </c>
      <c r="B1966" s="461" t="s">
        <v>2777</v>
      </c>
      <c r="C1966" s="460" t="s">
        <v>93</v>
      </c>
      <c r="D1966" s="454">
        <v>1703.02</v>
      </c>
    </row>
    <row r="1967" spans="1:4" ht="13.2" x14ac:dyDescent="0.3">
      <c r="A1967" s="460">
        <v>804058</v>
      </c>
      <c r="B1967" s="461" t="s">
        <v>2778</v>
      </c>
      <c r="C1967" s="460" t="s">
        <v>93</v>
      </c>
      <c r="D1967" s="454">
        <v>1763.84</v>
      </c>
    </row>
    <row r="1968" spans="1:4" ht="13.2" x14ac:dyDescent="0.3">
      <c r="A1968" s="460">
        <v>804059</v>
      </c>
      <c r="B1968" s="461" t="s">
        <v>2779</v>
      </c>
      <c r="C1968" s="460" t="s">
        <v>93</v>
      </c>
      <c r="D1968" s="454">
        <v>1876.38</v>
      </c>
    </row>
    <row r="1969" spans="1:4" ht="13.2" x14ac:dyDescent="0.3">
      <c r="A1969" s="460">
        <v>804292</v>
      </c>
      <c r="B1969" s="461" t="s">
        <v>2780</v>
      </c>
      <c r="C1969" s="460" t="s">
        <v>93</v>
      </c>
      <c r="D1969" s="454">
        <v>2333.21</v>
      </c>
    </row>
    <row r="1970" spans="1:4" ht="13.2" x14ac:dyDescent="0.3">
      <c r="A1970" s="460">
        <v>804293</v>
      </c>
      <c r="B1970" s="461" t="s">
        <v>2781</v>
      </c>
      <c r="C1970" s="460" t="s">
        <v>93</v>
      </c>
      <c r="D1970" s="454">
        <v>2547.6</v>
      </c>
    </row>
    <row r="1971" spans="1:4" ht="13.2" x14ac:dyDescent="0.3">
      <c r="A1971" s="460">
        <v>804294</v>
      </c>
      <c r="B1971" s="461" t="s">
        <v>2782</v>
      </c>
      <c r="C1971" s="460" t="s">
        <v>93</v>
      </c>
      <c r="D1971" s="454">
        <v>2353.44</v>
      </c>
    </row>
    <row r="1972" spans="1:4" ht="13.2" x14ac:dyDescent="0.3">
      <c r="A1972" s="460">
        <v>804295</v>
      </c>
      <c r="B1972" s="461" t="s">
        <v>2783</v>
      </c>
      <c r="C1972" s="460" t="s">
        <v>93</v>
      </c>
      <c r="D1972" s="454">
        <v>2567.83</v>
      </c>
    </row>
    <row r="1973" spans="1:4" ht="13.2" x14ac:dyDescent="0.3">
      <c r="A1973" s="460">
        <v>804296</v>
      </c>
      <c r="B1973" s="461" t="s">
        <v>2784</v>
      </c>
      <c r="C1973" s="460" t="s">
        <v>93</v>
      </c>
      <c r="D1973" s="454">
        <v>2552.7399999999998</v>
      </c>
    </row>
    <row r="1974" spans="1:4" ht="13.2" x14ac:dyDescent="0.3">
      <c r="A1974" s="460">
        <v>804297</v>
      </c>
      <c r="B1974" s="461" t="s">
        <v>2785</v>
      </c>
      <c r="C1974" s="460" t="s">
        <v>93</v>
      </c>
      <c r="D1974" s="454">
        <v>2767.13</v>
      </c>
    </row>
    <row r="1975" spans="1:4" ht="13.2" x14ac:dyDescent="0.3">
      <c r="A1975" s="460">
        <v>804298</v>
      </c>
      <c r="B1975" s="461" t="s">
        <v>2786</v>
      </c>
      <c r="C1975" s="460" t="s">
        <v>93</v>
      </c>
      <c r="D1975" s="454">
        <v>2662.87</v>
      </c>
    </row>
    <row r="1976" spans="1:4" ht="13.2" x14ac:dyDescent="0.3">
      <c r="A1976" s="460">
        <v>804299</v>
      </c>
      <c r="B1976" s="461" t="s">
        <v>2787</v>
      </c>
      <c r="C1976" s="460" t="s">
        <v>93</v>
      </c>
      <c r="D1976" s="454">
        <v>2877.27</v>
      </c>
    </row>
    <row r="1977" spans="1:4" ht="13.2" x14ac:dyDescent="0.3">
      <c r="A1977" s="460">
        <v>804300</v>
      </c>
      <c r="B1977" s="461" t="s">
        <v>2788</v>
      </c>
      <c r="C1977" s="460" t="s">
        <v>93</v>
      </c>
      <c r="D1977" s="454">
        <v>2727.12</v>
      </c>
    </row>
    <row r="1978" spans="1:4" ht="13.2" x14ac:dyDescent="0.3">
      <c r="A1978" s="460">
        <v>804301</v>
      </c>
      <c r="B1978" s="461" t="s">
        <v>2789</v>
      </c>
      <c r="C1978" s="460" t="s">
        <v>93</v>
      </c>
      <c r="D1978" s="454">
        <v>3002.03</v>
      </c>
    </row>
    <row r="1979" spans="1:4" ht="13.2" x14ac:dyDescent="0.3">
      <c r="A1979" s="460">
        <v>804302</v>
      </c>
      <c r="B1979" s="461" t="s">
        <v>2790</v>
      </c>
      <c r="C1979" s="460" t="s">
        <v>93</v>
      </c>
      <c r="D1979" s="454">
        <v>2945.25</v>
      </c>
    </row>
    <row r="1980" spans="1:4" ht="13.2" x14ac:dyDescent="0.3">
      <c r="A1980" s="460">
        <v>804303</v>
      </c>
      <c r="B1980" s="461" t="s">
        <v>722</v>
      </c>
      <c r="C1980" s="460" t="s">
        <v>93</v>
      </c>
      <c r="D1980" s="454">
        <v>3220.17</v>
      </c>
    </row>
    <row r="1981" spans="1:4" ht="13.2" x14ac:dyDescent="0.3">
      <c r="A1981" s="460">
        <v>804304</v>
      </c>
      <c r="B1981" s="461" t="s">
        <v>2791</v>
      </c>
      <c r="C1981" s="460" t="s">
        <v>93</v>
      </c>
      <c r="D1981" s="454">
        <v>3375.48</v>
      </c>
    </row>
    <row r="1982" spans="1:4" ht="13.2" x14ac:dyDescent="0.3">
      <c r="A1982" s="460">
        <v>804305</v>
      </c>
      <c r="B1982" s="461" t="s">
        <v>2792</v>
      </c>
      <c r="C1982" s="460" t="s">
        <v>93</v>
      </c>
      <c r="D1982" s="454">
        <v>3650.4</v>
      </c>
    </row>
    <row r="1983" spans="1:4" ht="13.2" x14ac:dyDescent="0.3">
      <c r="A1983" s="460">
        <v>804306</v>
      </c>
      <c r="B1983" s="461" t="s">
        <v>2793</v>
      </c>
      <c r="C1983" s="460" t="s">
        <v>93</v>
      </c>
      <c r="D1983" s="454">
        <v>3636.27</v>
      </c>
    </row>
    <row r="1984" spans="1:4" ht="13.2" x14ac:dyDescent="0.3">
      <c r="A1984" s="460">
        <v>804307</v>
      </c>
      <c r="B1984" s="461" t="s">
        <v>2794</v>
      </c>
      <c r="C1984" s="460" t="s">
        <v>93</v>
      </c>
      <c r="D1984" s="454">
        <v>3911.19</v>
      </c>
    </row>
    <row r="1985" spans="1:4" ht="13.2" x14ac:dyDescent="0.3">
      <c r="A1985" s="460">
        <v>804308</v>
      </c>
      <c r="B1985" s="461" t="s">
        <v>2795</v>
      </c>
      <c r="C1985" s="460" t="s">
        <v>93</v>
      </c>
      <c r="D1985" s="454">
        <v>4513.45</v>
      </c>
    </row>
    <row r="1986" spans="1:4" ht="13.2" x14ac:dyDescent="0.3">
      <c r="A1986" s="460">
        <v>804309</v>
      </c>
      <c r="B1986" s="461" t="s">
        <v>2796</v>
      </c>
      <c r="C1986" s="460" t="s">
        <v>93</v>
      </c>
      <c r="D1986" s="454">
        <v>4868.1499999999996</v>
      </c>
    </row>
    <row r="1987" spans="1:4" ht="13.2" x14ac:dyDescent="0.3">
      <c r="A1987" s="460">
        <v>804310</v>
      </c>
      <c r="B1987" s="461" t="s">
        <v>2797</v>
      </c>
      <c r="C1987" s="460" t="s">
        <v>93</v>
      </c>
      <c r="D1987" s="454">
        <v>4616.93</v>
      </c>
    </row>
    <row r="1988" spans="1:4" ht="13.2" x14ac:dyDescent="0.3">
      <c r="A1988" s="460">
        <v>804311</v>
      </c>
      <c r="B1988" s="461" t="s">
        <v>2798</v>
      </c>
      <c r="C1988" s="460" t="s">
        <v>93</v>
      </c>
      <c r="D1988" s="454">
        <v>4971.63</v>
      </c>
    </row>
    <row r="1989" spans="1:4" ht="13.2" x14ac:dyDescent="0.3">
      <c r="A1989" s="460">
        <v>804312</v>
      </c>
      <c r="B1989" s="461" t="s">
        <v>2799</v>
      </c>
      <c r="C1989" s="460" t="s">
        <v>93</v>
      </c>
      <c r="D1989" s="454">
        <v>4658.1099999999997</v>
      </c>
    </row>
    <row r="1990" spans="1:4" ht="13.2" x14ac:dyDescent="0.3">
      <c r="A1990" s="460">
        <v>804313</v>
      </c>
      <c r="B1990" s="461" t="s">
        <v>2800</v>
      </c>
      <c r="C1990" s="460" t="s">
        <v>93</v>
      </c>
      <c r="D1990" s="454">
        <v>5012.8</v>
      </c>
    </row>
    <row r="1991" spans="1:4" ht="13.2" x14ac:dyDescent="0.3">
      <c r="A1991" s="460">
        <v>804314</v>
      </c>
      <c r="B1991" s="461" t="s">
        <v>2801</v>
      </c>
      <c r="C1991" s="460" t="s">
        <v>93</v>
      </c>
      <c r="D1991" s="454">
        <v>5178.1899999999996</v>
      </c>
    </row>
    <row r="1992" spans="1:4" ht="13.2" x14ac:dyDescent="0.3">
      <c r="A1992" s="460">
        <v>804315</v>
      </c>
      <c r="B1992" s="461" t="s">
        <v>2802</v>
      </c>
      <c r="C1992" s="460" t="s">
        <v>93</v>
      </c>
      <c r="D1992" s="454">
        <v>5532.89</v>
      </c>
    </row>
    <row r="1993" spans="1:4" ht="13.2" x14ac:dyDescent="0.3">
      <c r="A1993" s="460">
        <v>805446</v>
      </c>
      <c r="B1993" s="461" t="s">
        <v>2803</v>
      </c>
      <c r="C1993" s="460" t="s">
        <v>110</v>
      </c>
      <c r="D1993" s="454">
        <v>38.6</v>
      </c>
    </row>
    <row r="1994" spans="1:4" ht="13.2" x14ac:dyDescent="0.3">
      <c r="A1994" s="460">
        <v>805447</v>
      </c>
      <c r="B1994" s="461" t="s">
        <v>2804</v>
      </c>
      <c r="C1994" s="460" t="s">
        <v>110</v>
      </c>
      <c r="D1994" s="454">
        <v>54.81</v>
      </c>
    </row>
    <row r="1995" spans="1:4" ht="13.2" x14ac:dyDescent="0.3">
      <c r="A1995" s="460">
        <v>805448</v>
      </c>
      <c r="B1995" s="461" t="s">
        <v>2805</v>
      </c>
      <c r="C1995" s="460" t="s">
        <v>110</v>
      </c>
      <c r="D1995" s="454">
        <v>46.27</v>
      </c>
    </row>
    <row r="1996" spans="1:4" ht="13.2" x14ac:dyDescent="0.3">
      <c r="A1996" s="460">
        <v>805449</v>
      </c>
      <c r="B1996" s="461" t="s">
        <v>2806</v>
      </c>
      <c r="C1996" s="460" t="s">
        <v>110</v>
      </c>
      <c r="D1996" s="454">
        <v>65.69</v>
      </c>
    </row>
    <row r="1997" spans="1:4" ht="13.2" x14ac:dyDescent="0.3">
      <c r="A1997" s="460">
        <v>805450</v>
      </c>
      <c r="B1997" s="461" t="s">
        <v>2807</v>
      </c>
      <c r="C1997" s="460" t="s">
        <v>110</v>
      </c>
      <c r="D1997" s="454">
        <v>53.69</v>
      </c>
    </row>
    <row r="1998" spans="1:4" ht="13.2" x14ac:dyDescent="0.3">
      <c r="A1998" s="460">
        <v>805451</v>
      </c>
      <c r="B1998" s="461" t="s">
        <v>2808</v>
      </c>
      <c r="C1998" s="460" t="s">
        <v>110</v>
      </c>
      <c r="D1998" s="454">
        <v>76.16</v>
      </c>
    </row>
    <row r="1999" spans="1:4" ht="13.2" x14ac:dyDescent="0.3">
      <c r="A1999" s="460">
        <v>805452</v>
      </c>
      <c r="B1999" s="461" t="s">
        <v>2809</v>
      </c>
      <c r="C1999" s="460" t="s">
        <v>110</v>
      </c>
      <c r="D1999" s="454">
        <v>62.84</v>
      </c>
    </row>
    <row r="2000" spans="1:4" ht="13.2" x14ac:dyDescent="0.3">
      <c r="A2000" s="460">
        <v>805453</v>
      </c>
      <c r="B2000" s="461" t="s">
        <v>2810</v>
      </c>
      <c r="C2000" s="460" t="s">
        <v>110</v>
      </c>
      <c r="D2000" s="454">
        <v>89.53</v>
      </c>
    </row>
    <row r="2001" spans="1:4" ht="13.2" x14ac:dyDescent="0.3">
      <c r="A2001" s="460">
        <v>805434</v>
      </c>
      <c r="B2001" s="461" t="s">
        <v>2811</v>
      </c>
      <c r="C2001" s="460" t="s">
        <v>110</v>
      </c>
      <c r="D2001" s="454">
        <v>13.12</v>
      </c>
    </row>
    <row r="2002" spans="1:4" ht="13.2" x14ac:dyDescent="0.3">
      <c r="A2002" s="460">
        <v>805435</v>
      </c>
      <c r="B2002" s="461" t="s">
        <v>2812</v>
      </c>
      <c r="C2002" s="460" t="s">
        <v>110</v>
      </c>
      <c r="D2002" s="454">
        <v>18.02</v>
      </c>
    </row>
    <row r="2003" spans="1:4" ht="13.2" x14ac:dyDescent="0.3">
      <c r="A2003" s="460">
        <v>805436</v>
      </c>
      <c r="B2003" s="461" t="s">
        <v>2813</v>
      </c>
      <c r="C2003" s="460" t="s">
        <v>110</v>
      </c>
      <c r="D2003" s="454">
        <v>15.34</v>
      </c>
    </row>
    <row r="2004" spans="1:4" ht="13.2" x14ac:dyDescent="0.3">
      <c r="A2004" s="460">
        <v>805437</v>
      </c>
      <c r="B2004" s="461" t="s">
        <v>2814</v>
      </c>
      <c r="C2004" s="460" t="s">
        <v>110</v>
      </c>
      <c r="D2004" s="454">
        <v>21.76</v>
      </c>
    </row>
    <row r="2005" spans="1:4" ht="13.2" x14ac:dyDescent="0.3">
      <c r="A2005" s="460">
        <v>805438</v>
      </c>
      <c r="B2005" s="461" t="s">
        <v>2815</v>
      </c>
      <c r="C2005" s="460" t="s">
        <v>110</v>
      </c>
      <c r="D2005" s="454">
        <v>20.79</v>
      </c>
    </row>
    <row r="2006" spans="1:4" ht="13.2" x14ac:dyDescent="0.3">
      <c r="A2006" s="460">
        <v>805439</v>
      </c>
      <c r="B2006" s="461" t="s">
        <v>2816</v>
      </c>
      <c r="C2006" s="460" t="s">
        <v>110</v>
      </c>
      <c r="D2006" s="454">
        <v>28.9</v>
      </c>
    </row>
    <row r="2007" spans="1:4" ht="13.2" x14ac:dyDescent="0.3">
      <c r="A2007" s="460">
        <v>805440</v>
      </c>
      <c r="B2007" s="461" t="s">
        <v>2817</v>
      </c>
      <c r="C2007" s="460" t="s">
        <v>110</v>
      </c>
      <c r="D2007" s="454">
        <v>23.26</v>
      </c>
    </row>
    <row r="2008" spans="1:4" ht="13.2" x14ac:dyDescent="0.3">
      <c r="A2008" s="460">
        <v>805441</v>
      </c>
      <c r="B2008" s="461" t="s">
        <v>2818</v>
      </c>
      <c r="C2008" s="460" t="s">
        <v>110</v>
      </c>
      <c r="D2008" s="454">
        <v>33.06</v>
      </c>
    </row>
    <row r="2009" spans="1:4" ht="13.2" x14ac:dyDescent="0.3">
      <c r="A2009" s="460">
        <v>805442</v>
      </c>
      <c r="B2009" s="461" t="s">
        <v>2819</v>
      </c>
      <c r="C2009" s="460" t="s">
        <v>110</v>
      </c>
      <c r="D2009" s="454">
        <v>28.21</v>
      </c>
    </row>
    <row r="2010" spans="1:4" ht="13.2" x14ac:dyDescent="0.3">
      <c r="A2010" s="460">
        <v>805443</v>
      </c>
      <c r="B2010" s="461" t="s">
        <v>2820</v>
      </c>
      <c r="C2010" s="460" t="s">
        <v>110</v>
      </c>
      <c r="D2010" s="454">
        <v>39.36</v>
      </c>
    </row>
    <row r="2011" spans="1:4" ht="13.2" x14ac:dyDescent="0.3">
      <c r="A2011" s="460">
        <v>805444</v>
      </c>
      <c r="B2011" s="461" t="s">
        <v>2821</v>
      </c>
      <c r="C2011" s="460" t="s">
        <v>110</v>
      </c>
      <c r="D2011" s="454">
        <v>31.42</v>
      </c>
    </row>
    <row r="2012" spans="1:4" ht="13.2" x14ac:dyDescent="0.3">
      <c r="A2012" s="460">
        <v>805445</v>
      </c>
      <c r="B2012" s="461" t="s">
        <v>2822</v>
      </c>
      <c r="C2012" s="460" t="s">
        <v>110</v>
      </c>
      <c r="D2012" s="454">
        <v>44.77</v>
      </c>
    </row>
    <row r="2013" spans="1:4" ht="13.2" x14ac:dyDescent="0.3">
      <c r="A2013" s="460">
        <v>805454</v>
      </c>
      <c r="B2013" s="461" t="s">
        <v>2823</v>
      </c>
      <c r="C2013" s="460" t="s">
        <v>110</v>
      </c>
      <c r="D2013" s="454">
        <v>69.53</v>
      </c>
    </row>
    <row r="2014" spans="1:4" ht="13.2" x14ac:dyDescent="0.3">
      <c r="A2014" s="460">
        <v>805455</v>
      </c>
      <c r="B2014" s="461" t="s">
        <v>2824</v>
      </c>
      <c r="C2014" s="460" t="s">
        <v>110</v>
      </c>
      <c r="D2014" s="454">
        <v>98.75</v>
      </c>
    </row>
    <row r="2015" spans="1:4" ht="13.2" x14ac:dyDescent="0.3">
      <c r="A2015" s="460">
        <v>805456</v>
      </c>
      <c r="B2015" s="461" t="s">
        <v>2825</v>
      </c>
      <c r="C2015" s="460" t="s">
        <v>110</v>
      </c>
      <c r="D2015" s="454">
        <v>78.92</v>
      </c>
    </row>
    <row r="2016" spans="1:4" ht="13.2" x14ac:dyDescent="0.3">
      <c r="A2016" s="460">
        <v>805457</v>
      </c>
      <c r="B2016" s="461" t="s">
        <v>2826</v>
      </c>
      <c r="C2016" s="460" t="s">
        <v>110</v>
      </c>
      <c r="D2016" s="454">
        <v>112.54</v>
      </c>
    </row>
    <row r="2017" spans="1:4" ht="13.2" x14ac:dyDescent="0.3">
      <c r="A2017" s="460">
        <v>805458</v>
      </c>
      <c r="B2017" s="461" t="s">
        <v>2827</v>
      </c>
      <c r="C2017" s="460" t="s">
        <v>110</v>
      </c>
      <c r="D2017" s="454">
        <v>94.51</v>
      </c>
    </row>
    <row r="2018" spans="1:4" ht="13.2" x14ac:dyDescent="0.3">
      <c r="A2018" s="460">
        <v>805459</v>
      </c>
      <c r="B2018" s="461" t="s">
        <v>2828</v>
      </c>
      <c r="C2018" s="460" t="s">
        <v>110</v>
      </c>
      <c r="D2018" s="454">
        <v>134.71</v>
      </c>
    </row>
    <row r="2019" spans="1:4" ht="26.4" x14ac:dyDescent="0.3">
      <c r="A2019" s="460">
        <v>909620</v>
      </c>
      <c r="B2019" s="461" t="s">
        <v>2829</v>
      </c>
      <c r="C2019" s="460" t="s">
        <v>84</v>
      </c>
      <c r="D2019" s="454">
        <v>120.7</v>
      </c>
    </row>
    <row r="2020" spans="1:4" ht="26.4" x14ac:dyDescent="0.3">
      <c r="A2020" s="460">
        <v>909621</v>
      </c>
      <c r="B2020" s="461" t="s">
        <v>2830</v>
      </c>
      <c r="C2020" s="460" t="s">
        <v>84</v>
      </c>
      <c r="D2020" s="454">
        <v>118.71</v>
      </c>
    </row>
    <row r="2021" spans="1:4" ht="13.2" x14ac:dyDescent="0.3">
      <c r="A2021" s="460">
        <v>903802</v>
      </c>
      <c r="B2021" s="461" t="s">
        <v>2831</v>
      </c>
      <c r="C2021" s="460" t="s">
        <v>110</v>
      </c>
      <c r="D2021" s="454">
        <v>14743.29</v>
      </c>
    </row>
    <row r="2022" spans="1:4" ht="13.2" x14ac:dyDescent="0.3">
      <c r="A2022" s="460">
        <v>919113</v>
      </c>
      <c r="B2022" s="461" t="s">
        <v>2832</v>
      </c>
      <c r="C2022" s="460" t="s">
        <v>93</v>
      </c>
      <c r="D2022" s="454">
        <v>148.55000000000001</v>
      </c>
    </row>
    <row r="2023" spans="1:4" ht="13.2" x14ac:dyDescent="0.3">
      <c r="A2023" s="460">
        <v>903788</v>
      </c>
      <c r="B2023" s="461" t="s">
        <v>2833</v>
      </c>
      <c r="C2023" s="460" t="s">
        <v>84</v>
      </c>
      <c r="D2023" s="454">
        <v>4.28</v>
      </c>
    </row>
    <row r="2024" spans="1:4" ht="13.2" x14ac:dyDescent="0.3">
      <c r="A2024" s="460">
        <v>919247</v>
      </c>
      <c r="B2024" s="461" t="s">
        <v>2834</v>
      </c>
      <c r="C2024" s="460" t="s">
        <v>84</v>
      </c>
      <c r="D2024" s="454">
        <v>38.130000000000003</v>
      </c>
    </row>
    <row r="2025" spans="1:4" ht="13.2" x14ac:dyDescent="0.3">
      <c r="A2025" s="460">
        <v>919016</v>
      </c>
      <c r="B2025" s="461" t="s">
        <v>2835</v>
      </c>
      <c r="C2025" s="460" t="s">
        <v>110</v>
      </c>
      <c r="D2025" s="454">
        <v>7513.56</v>
      </c>
    </row>
    <row r="2026" spans="1:4" ht="13.2" x14ac:dyDescent="0.3">
      <c r="A2026" s="460">
        <v>919078</v>
      </c>
      <c r="B2026" s="461" t="s">
        <v>2836</v>
      </c>
      <c r="C2026" s="460" t="s">
        <v>110</v>
      </c>
      <c r="D2026" s="454">
        <v>36188.43</v>
      </c>
    </row>
    <row r="2027" spans="1:4" ht="26.4" x14ac:dyDescent="0.3">
      <c r="A2027" s="460">
        <v>903789</v>
      </c>
      <c r="B2027" s="461" t="s">
        <v>2837</v>
      </c>
      <c r="C2027" s="460" t="s">
        <v>84</v>
      </c>
      <c r="D2027" s="454">
        <v>31.8</v>
      </c>
    </row>
    <row r="2028" spans="1:4" ht="13.2" x14ac:dyDescent="0.3">
      <c r="A2028" s="460">
        <v>919250</v>
      </c>
      <c r="B2028" s="461" t="s">
        <v>2838</v>
      </c>
      <c r="C2028" s="460" t="s">
        <v>110</v>
      </c>
      <c r="D2028" s="454">
        <v>612.08000000000004</v>
      </c>
    </row>
    <row r="2029" spans="1:4" ht="13.2" x14ac:dyDescent="0.3">
      <c r="A2029" s="460">
        <v>903807</v>
      </c>
      <c r="B2029" s="461" t="s">
        <v>2839</v>
      </c>
      <c r="C2029" s="460" t="s">
        <v>110</v>
      </c>
      <c r="D2029" s="454">
        <v>104192.55</v>
      </c>
    </row>
    <row r="2030" spans="1:4" ht="13.2" x14ac:dyDescent="0.3">
      <c r="A2030" s="460">
        <v>903806</v>
      </c>
      <c r="B2030" s="461" t="s">
        <v>2840</v>
      </c>
      <c r="C2030" s="460" t="s">
        <v>110</v>
      </c>
      <c r="D2030" s="454">
        <v>175145.5</v>
      </c>
    </row>
    <row r="2031" spans="1:4" ht="13.2" x14ac:dyDescent="0.3">
      <c r="A2031" s="460">
        <v>903804</v>
      </c>
      <c r="B2031" s="461" t="s">
        <v>2841</v>
      </c>
      <c r="C2031" s="460" t="s">
        <v>110</v>
      </c>
      <c r="D2031" s="454">
        <v>64844.11</v>
      </c>
    </row>
    <row r="2032" spans="1:4" ht="13.2" x14ac:dyDescent="0.3">
      <c r="A2032" s="460">
        <v>903805</v>
      </c>
      <c r="B2032" s="461" t="s">
        <v>2842</v>
      </c>
      <c r="C2032" s="460" t="s">
        <v>110</v>
      </c>
      <c r="D2032" s="454">
        <v>75302.710000000006</v>
      </c>
    </row>
    <row r="2033" spans="1:4" ht="13.2" x14ac:dyDescent="0.3">
      <c r="A2033" s="460">
        <v>903810</v>
      </c>
      <c r="B2033" s="461" t="s">
        <v>2843</v>
      </c>
      <c r="C2033" s="460" t="s">
        <v>110</v>
      </c>
      <c r="D2033" s="454">
        <v>186310.95</v>
      </c>
    </row>
    <row r="2034" spans="1:4" ht="13.2" x14ac:dyDescent="0.3">
      <c r="A2034" s="460">
        <v>903809</v>
      </c>
      <c r="B2034" s="461" t="s">
        <v>2844</v>
      </c>
      <c r="C2034" s="460" t="s">
        <v>110</v>
      </c>
      <c r="D2034" s="454">
        <v>119896.08</v>
      </c>
    </row>
    <row r="2035" spans="1:4" ht="13.2" x14ac:dyDescent="0.3">
      <c r="A2035" s="460">
        <v>903808</v>
      </c>
      <c r="B2035" s="461" t="s">
        <v>2845</v>
      </c>
      <c r="C2035" s="460" t="s">
        <v>110</v>
      </c>
      <c r="D2035" s="454">
        <v>109283.19</v>
      </c>
    </row>
    <row r="2036" spans="1:4" ht="13.2" x14ac:dyDescent="0.3">
      <c r="A2036" s="460">
        <v>903845</v>
      </c>
      <c r="B2036" s="461" t="s">
        <v>2846</v>
      </c>
      <c r="C2036" s="460" t="s">
        <v>2</v>
      </c>
      <c r="D2036" s="454">
        <v>151.46</v>
      </c>
    </row>
    <row r="2037" spans="1:4" ht="26.4" x14ac:dyDescent="0.3">
      <c r="A2037" s="460">
        <v>919009</v>
      </c>
      <c r="B2037" s="461" t="s">
        <v>2847</v>
      </c>
      <c r="C2037" s="460" t="s">
        <v>110</v>
      </c>
      <c r="D2037" s="454">
        <v>63009.25</v>
      </c>
    </row>
    <row r="2038" spans="1:4" ht="26.4" x14ac:dyDescent="0.3">
      <c r="A2038" s="460">
        <v>919007</v>
      </c>
      <c r="B2038" s="461" t="s">
        <v>2848</v>
      </c>
      <c r="C2038" s="460" t="s">
        <v>110</v>
      </c>
      <c r="D2038" s="454">
        <v>116852.95</v>
      </c>
    </row>
    <row r="2039" spans="1:4" ht="26.4" x14ac:dyDescent="0.3">
      <c r="A2039" s="460">
        <v>919011</v>
      </c>
      <c r="B2039" s="461" t="s">
        <v>2849</v>
      </c>
      <c r="C2039" s="460" t="s">
        <v>110</v>
      </c>
      <c r="D2039" s="454">
        <v>33169.800000000003</v>
      </c>
    </row>
    <row r="2040" spans="1:4" ht="26.4" x14ac:dyDescent="0.3">
      <c r="A2040" s="460">
        <v>919246</v>
      </c>
      <c r="B2040" s="461" t="s">
        <v>2850</v>
      </c>
      <c r="C2040" s="460" t="s">
        <v>110</v>
      </c>
      <c r="D2040" s="454">
        <v>45418.51</v>
      </c>
    </row>
    <row r="2041" spans="1:4" ht="26.4" x14ac:dyDescent="0.3">
      <c r="A2041" s="460">
        <v>919013</v>
      </c>
      <c r="B2041" s="461" t="s">
        <v>2851</v>
      </c>
      <c r="C2041" s="460" t="s">
        <v>110</v>
      </c>
      <c r="D2041" s="454">
        <v>127304.48</v>
      </c>
    </row>
    <row r="2042" spans="1:4" ht="26.4" x14ac:dyDescent="0.3">
      <c r="A2042" s="460">
        <v>919008</v>
      </c>
      <c r="B2042" s="461" t="s">
        <v>2852</v>
      </c>
      <c r="C2042" s="460" t="s">
        <v>110</v>
      </c>
      <c r="D2042" s="454">
        <v>91931.5</v>
      </c>
    </row>
    <row r="2043" spans="1:4" ht="26.4" x14ac:dyDescent="0.3">
      <c r="A2043" s="460">
        <v>919012</v>
      </c>
      <c r="B2043" s="461" t="s">
        <v>2853</v>
      </c>
      <c r="C2043" s="460" t="s">
        <v>110</v>
      </c>
      <c r="D2043" s="454">
        <v>59668.32</v>
      </c>
    </row>
    <row r="2044" spans="1:4" ht="13.2" x14ac:dyDescent="0.3">
      <c r="A2044" s="460">
        <v>903848</v>
      </c>
      <c r="B2044" s="461" t="s">
        <v>2854</v>
      </c>
      <c r="C2044" s="460" t="s">
        <v>93</v>
      </c>
      <c r="D2044" s="454">
        <v>166.38</v>
      </c>
    </row>
    <row r="2045" spans="1:4" ht="26.4" x14ac:dyDescent="0.3">
      <c r="A2045" s="460">
        <v>919002</v>
      </c>
      <c r="B2045" s="461" t="s">
        <v>2855</v>
      </c>
      <c r="C2045" s="460" t="s">
        <v>110</v>
      </c>
      <c r="D2045" s="454">
        <v>37361.06</v>
      </c>
    </row>
    <row r="2046" spans="1:4" ht="13.2" x14ac:dyDescent="0.3">
      <c r="A2046" s="460">
        <v>919210</v>
      </c>
      <c r="B2046" s="461" t="s">
        <v>2856</v>
      </c>
      <c r="C2046" s="460" t="s">
        <v>110</v>
      </c>
      <c r="D2046" s="454">
        <v>21981.11</v>
      </c>
    </row>
    <row r="2047" spans="1:4" ht="26.4" x14ac:dyDescent="0.3">
      <c r="A2047" s="460">
        <v>909612</v>
      </c>
      <c r="B2047" s="461" t="s">
        <v>2857</v>
      </c>
      <c r="C2047" s="460" t="s">
        <v>110</v>
      </c>
      <c r="D2047" s="454">
        <v>12613.18</v>
      </c>
    </row>
    <row r="2048" spans="1:4" ht="13.2" x14ac:dyDescent="0.3">
      <c r="A2048" s="460">
        <v>909613</v>
      </c>
      <c r="B2048" s="461" t="s">
        <v>2858</v>
      </c>
      <c r="C2048" s="460" t="s">
        <v>110</v>
      </c>
      <c r="D2048" s="454">
        <v>20748.009999999998</v>
      </c>
    </row>
    <row r="2049" spans="1:4" ht="13.2" x14ac:dyDescent="0.3">
      <c r="A2049" s="460">
        <v>909614</v>
      </c>
      <c r="B2049" s="461" t="s">
        <v>2859</v>
      </c>
      <c r="C2049" s="460" t="s">
        <v>110</v>
      </c>
      <c r="D2049" s="454">
        <v>46170.83</v>
      </c>
    </row>
    <row r="2050" spans="1:4" ht="13.2" x14ac:dyDescent="0.3">
      <c r="A2050" s="460">
        <v>909616</v>
      </c>
      <c r="B2050" s="461" t="s">
        <v>2860</v>
      </c>
      <c r="C2050" s="460" t="s">
        <v>110</v>
      </c>
      <c r="D2050" s="454">
        <v>36126.94</v>
      </c>
    </row>
    <row r="2051" spans="1:4" ht="26.4" x14ac:dyDescent="0.3">
      <c r="A2051" s="460">
        <v>909617</v>
      </c>
      <c r="B2051" s="461" t="s">
        <v>2861</v>
      </c>
      <c r="C2051" s="460" t="s">
        <v>110</v>
      </c>
      <c r="D2051" s="454">
        <v>21330.5</v>
      </c>
    </row>
    <row r="2052" spans="1:4" ht="13.2" x14ac:dyDescent="0.3">
      <c r="A2052" s="460">
        <v>909615</v>
      </c>
      <c r="B2052" s="461" t="s">
        <v>2862</v>
      </c>
      <c r="C2052" s="460" t="s">
        <v>110</v>
      </c>
      <c r="D2052" s="454">
        <v>16384.400000000001</v>
      </c>
    </row>
    <row r="2053" spans="1:4" ht="13.2" x14ac:dyDescent="0.3">
      <c r="A2053" s="460">
        <v>903860</v>
      </c>
      <c r="B2053" s="461" t="s">
        <v>2863</v>
      </c>
      <c r="C2053" s="460" t="s">
        <v>84</v>
      </c>
      <c r="D2053" s="454">
        <v>2.87</v>
      </c>
    </row>
    <row r="2054" spans="1:4" ht="13.2" x14ac:dyDescent="0.3">
      <c r="A2054" s="460">
        <v>919101</v>
      </c>
      <c r="B2054" s="461" t="s">
        <v>2864</v>
      </c>
      <c r="C2054" s="460" t="s">
        <v>110</v>
      </c>
      <c r="D2054" s="454">
        <v>1786.77</v>
      </c>
    </row>
    <row r="2055" spans="1:4" ht="13.2" x14ac:dyDescent="0.3">
      <c r="A2055" s="460">
        <v>903818</v>
      </c>
      <c r="B2055" s="461" t="s">
        <v>2865</v>
      </c>
      <c r="C2055" s="460" t="s">
        <v>84</v>
      </c>
      <c r="D2055" s="454">
        <v>14.86</v>
      </c>
    </row>
    <row r="2056" spans="1:4" ht="13.2" x14ac:dyDescent="0.3">
      <c r="A2056" s="460">
        <v>1100657</v>
      </c>
      <c r="B2056" s="461" t="s">
        <v>736</v>
      </c>
      <c r="C2056" s="460" t="s">
        <v>2</v>
      </c>
      <c r="D2056" s="454">
        <v>3.16</v>
      </c>
    </row>
    <row r="2057" spans="1:4" ht="26.4" x14ac:dyDescent="0.3">
      <c r="A2057" s="460">
        <v>1108055</v>
      </c>
      <c r="B2057" s="461" t="s">
        <v>2866</v>
      </c>
      <c r="C2057" s="460" t="s">
        <v>2</v>
      </c>
      <c r="D2057" s="454">
        <v>3235.66</v>
      </c>
    </row>
    <row r="2058" spans="1:4" ht="26.4" x14ac:dyDescent="0.3">
      <c r="A2058" s="460">
        <v>1109665</v>
      </c>
      <c r="B2058" s="461" t="s">
        <v>2867</v>
      </c>
      <c r="C2058" s="460" t="s">
        <v>2</v>
      </c>
      <c r="D2058" s="454">
        <v>755.24</v>
      </c>
    </row>
    <row r="2059" spans="1:4" ht="13.2" x14ac:dyDescent="0.3">
      <c r="A2059" s="460">
        <v>1109664</v>
      </c>
      <c r="B2059" s="461" t="s">
        <v>2868</v>
      </c>
      <c r="C2059" s="460" t="s">
        <v>2</v>
      </c>
      <c r="D2059" s="454">
        <v>677.49</v>
      </c>
    </row>
    <row r="2060" spans="1:4" ht="26.4" x14ac:dyDescent="0.3">
      <c r="A2060" s="460">
        <v>1109667</v>
      </c>
      <c r="B2060" s="461" t="s">
        <v>2869</v>
      </c>
      <c r="C2060" s="460" t="s">
        <v>2</v>
      </c>
      <c r="D2060" s="454">
        <v>600.4</v>
      </c>
    </row>
    <row r="2061" spans="1:4" ht="13.2" x14ac:dyDescent="0.3">
      <c r="A2061" s="460">
        <v>1109666</v>
      </c>
      <c r="B2061" s="461" t="s">
        <v>2870</v>
      </c>
      <c r="C2061" s="460" t="s">
        <v>2</v>
      </c>
      <c r="D2061" s="454">
        <v>465.64</v>
      </c>
    </row>
    <row r="2062" spans="1:4" ht="26.4" x14ac:dyDescent="0.3">
      <c r="A2062" s="460">
        <v>1109669</v>
      </c>
      <c r="B2062" s="461" t="s">
        <v>735</v>
      </c>
      <c r="C2062" s="460" t="s">
        <v>2</v>
      </c>
      <c r="D2062" s="454">
        <v>523.66999999999996</v>
      </c>
    </row>
    <row r="2063" spans="1:4" ht="13.2" x14ac:dyDescent="0.3">
      <c r="A2063" s="460">
        <v>1109668</v>
      </c>
      <c r="B2063" s="461" t="s">
        <v>2871</v>
      </c>
      <c r="C2063" s="460" t="s">
        <v>2</v>
      </c>
      <c r="D2063" s="454">
        <v>362.01</v>
      </c>
    </row>
    <row r="2064" spans="1:4" ht="26.4" x14ac:dyDescent="0.3">
      <c r="A2064" s="460">
        <v>1108060</v>
      </c>
      <c r="B2064" s="461" t="s">
        <v>2872</v>
      </c>
      <c r="C2064" s="460" t="s">
        <v>2</v>
      </c>
      <c r="D2064" s="454">
        <v>626.72</v>
      </c>
    </row>
    <row r="2065" spans="1:4" ht="26.4" x14ac:dyDescent="0.3">
      <c r="A2065" s="460">
        <v>1109626</v>
      </c>
      <c r="B2065" s="461" t="s">
        <v>2873</v>
      </c>
      <c r="C2065" s="460" t="s">
        <v>2</v>
      </c>
      <c r="D2065" s="454">
        <v>444.08</v>
      </c>
    </row>
    <row r="2066" spans="1:4" ht="26.4" x14ac:dyDescent="0.3">
      <c r="A2066" s="460">
        <v>1109671</v>
      </c>
      <c r="B2066" s="461" t="s">
        <v>725</v>
      </c>
      <c r="C2066" s="460" t="s">
        <v>2</v>
      </c>
      <c r="D2066" s="454">
        <v>486.11</v>
      </c>
    </row>
    <row r="2067" spans="1:4" ht="13.2" x14ac:dyDescent="0.3">
      <c r="A2067" s="460">
        <v>1109670</v>
      </c>
      <c r="B2067" s="461" t="s">
        <v>2874</v>
      </c>
      <c r="C2067" s="460" t="s">
        <v>2</v>
      </c>
      <c r="D2067" s="454">
        <v>308.8</v>
      </c>
    </row>
    <row r="2068" spans="1:4" ht="26.4" x14ac:dyDescent="0.3">
      <c r="A2068" s="460">
        <v>1109672</v>
      </c>
      <c r="B2068" s="461" t="s">
        <v>2875</v>
      </c>
      <c r="C2068" s="460" t="s">
        <v>2</v>
      </c>
      <c r="D2068" s="454">
        <v>412.13</v>
      </c>
    </row>
    <row r="2069" spans="1:4" ht="26.4" x14ac:dyDescent="0.3">
      <c r="A2069" s="460">
        <v>1109624</v>
      </c>
      <c r="B2069" s="461" t="s">
        <v>2876</v>
      </c>
      <c r="C2069" s="460" t="s">
        <v>2</v>
      </c>
      <c r="D2069" s="454">
        <v>207.82</v>
      </c>
    </row>
    <row r="2070" spans="1:4" ht="26.4" x14ac:dyDescent="0.3">
      <c r="A2070" s="460">
        <v>1109622</v>
      </c>
      <c r="B2070" s="461" t="s">
        <v>2877</v>
      </c>
      <c r="C2070" s="460" t="s">
        <v>2</v>
      </c>
      <c r="D2070" s="454">
        <v>472.66</v>
      </c>
    </row>
    <row r="2071" spans="1:4" ht="26.4" x14ac:dyDescent="0.3">
      <c r="A2071" s="460">
        <v>1109623</v>
      </c>
      <c r="B2071" s="461" t="s">
        <v>2878</v>
      </c>
      <c r="C2071" s="460" t="s">
        <v>2</v>
      </c>
      <c r="D2071" s="454">
        <v>340.56</v>
      </c>
    </row>
    <row r="2072" spans="1:4" ht="26.4" x14ac:dyDescent="0.3">
      <c r="A2072" s="460">
        <v>1109697</v>
      </c>
      <c r="B2072" s="461" t="s">
        <v>2879</v>
      </c>
      <c r="C2072" s="460" t="s">
        <v>2</v>
      </c>
      <c r="D2072" s="454">
        <v>375.85</v>
      </c>
    </row>
    <row r="2073" spans="1:4" ht="26.4" x14ac:dyDescent="0.3">
      <c r="A2073" s="460">
        <v>1109698</v>
      </c>
      <c r="B2073" s="461" t="s">
        <v>2880</v>
      </c>
      <c r="C2073" s="460" t="s">
        <v>2</v>
      </c>
      <c r="D2073" s="454">
        <v>208.55</v>
      </c>
    </row>
    <row r="2074" spans="1:4" ht="26.4" x14ac:dyDescent="0.3">
      <c r="A2074" s="460">
        <v>1109679</v>
      </c>
      <c r="B2074" s="461" t="s">
        <v>2881</v>
      </c>
      <c r="C2074" s="460" t="s">
        <v>2</v>
      </c>
      <c r="D2074" s="454">
        <v>421.76</v>
      </c>
    </row>
    <row r="2075" spans="1:4" ht="26.4" x14ac:dyDescent="0.3">
      <c r="A2075" s="460">
        <v>1109625</v>
      </c>
      <c r="B2075" s="461" t="s">
        <v>2882</v>
      </c>
      <c r="C2075" s="460" t="s">
        <v>2</v>
      </c>
      <c r="D2075" s="454">
        <v>270</v>
      </c>
    </row>
    <row r="2076" spans="1:4" ht="26.4" x14ac:dyDescent="0.3">
      <c r="A2076" s="460">
        <v>1109678</v>
      </c>
      <c r="B2076" s="461" t="s">
        <v>2883</v>
      </c>
      <c r="C2076" s="460" t="s">
        <v>2</v>
      </c>
      <c r="D2076" s="454">
        <v>394.56</v>
      </c>
    </row>
    <row r="2077" spans="1:4" ht="26.4" x14ac:dyDescent="0.3">
      <c r="A2077" s="460">
        <v>1109694</v>
      </c>
      <c r="B2077" s="461" t="s">
        <v>2884</v>
      </c>
      <c r="C2077" s="460" t="s">
        <v>2</v>
      </c>
      <c r="D2077" s="454">
        <v>231.86</v>
      </c>
    </row>
    <row r="2078" spans="1:4" ht="26.4" x14ac:dyDescent="0.3">
      <c r="A2078" s="460">
        <v>1109673</v>
      </c>
      <c r="B2078" s="461" t="s">
        <v>2885</v>
      </c>
      <c r="C2078" s="460" t="s">
        <v>2</v>
      </c>
      <c r="D2078" s="454">
        <v>455.51</v>
      </c>
    </row>
    <row r="2079" spans="1:4" ht="26.4" x14ac:dyDescent="0.3">
      <c r="A2079" s="460">
        <v>1109690</v>
      </c>
      <c r="B2079" s="461" t="s">
        <v>2886</v>
      </c>
      <c r="C2079" s="460" t="s">
        <v>2</v>
      </c>
      <c r="D2079" s="454">
        <v>313.81</v>
      </c>
    </row>
    <row r="2080" spans="1:4" ht="26.4" x14ac:dyDescent="0.3">
      <c r="A2080" s="460">
        <v>1109674</v>
      </c>
      <c r="B2080" s="461" t="s">
        <v>2887</v>
      </c>
      <c r="C2080" s="460" t="s">
        <v>2</v>
      </c>
      <c r="D2080" s="454">
        <v>434.99</v>
      </c>
    </row>
    <row r="2081" spans="1:4" ht="26.4" x14ac:dyDescent="0.3">
      <c r="A2081" s="460">
        <v>1109691</v>
      </c>
      <c r="B2081" s="461" t="s">
        <v>2888</v>
      </c>
      <c r="C2081" s="460" t="s">
        <v>2</v>
      </c>
      <c r="D2081" s="454">
        <v>286.22000000000003</v>
      </c>
    </row>
    <row r="2082" spans="1:4" ht="26.4" x14ac:dyDescent="0.3">
      <c r="A2082" s="460">
        <v>1109675</v>
      </c>
      <c r="B2082" s="461" t="s">
        <v>2889</v>
      </c>
      <c r="C2082" s="460" t="s">
        <v>2</v>
      </c>
      <c r="D2082" s="454">
        <v>418.62</v>
      </c>
    </row>
    <row r="2083" spans="1:4" ht="26.4" x14ac:dyDescent="0.3">
      <c r="A2083" s="460">
        <v>1109692</v>
      </c>
      <c r="B2083" s="461" t="s">
        <v>2890</v>
      </c>
      <c r="C2083" s="460" t="s">
        <v>2</v>
      </c>
      <c r="D2083" s="454">
        <v>264.25</v>
      </c>
    </row>
    <row r="2084" spans="1:4" ht="26.4" x14ac:dyDescent="0.3">
      <c r="A2084" s="460">
        <v>1109676</v>
      </c>
      <c r="B2084" s="461" t="s">
        <v>2891</v>
      </c>
      <c r="C2084" s="460" t="s">
        <v>2</v>
      </c>
      <c r="D2084" s="454">
        <v>405.39</v>
      </c>
    </row>
    <row r="2085" spans="1:4" ht="26.4" x14ac:dyDescent="0.3">
      <c r="A2085" s="460">
        <v>1109693</v>
      </c>
      <c r="B2085" s="461" t="s">
        <v>2892</v>
      </c>
      <c r="C2085" s="460" t="s">
        <v>2</v>
      </c>
      <c r="D2085" s="454">
        <v>246.47</v>
      </c>
    </row>
    <row r="2086" spans="1:4" ht="13.2" x14ac:dyDescent="0.3">
      <c r="A2086" s="460">
        <v>1109680</v>
      </c>
      <c r="B2086" s="461" t="s">
        <v>2893</v>
      </c>
      <c r="C2086" s="460" t="s">
        <v>2</v>
      </c>
      <c r="D2086" s="454">
        <v>4033.51</v>
      </c>
    </row>
    <row r="2087" spans="1:4" ht="26.4" x14ac:dyDescent="0.3">
      <c r="A2087" s="460">
        <v>1107748</v>
      </c>
      <c r="B2087" s="461" t="s">
        <v>2894</v>
      </c>
      <c r="C2087" s="460" t="s">
        <v>2</v>
      </c>
      <c r="D2087" s="454">
        <v>10938.98</v>
      </c>
    </row>
    <row r="2088" spans="1:4" ht="13.2" x14ac:dyDescent="0.3">
      <c r="A2088" s="460">
        <v>1110000</v>
      </c>
      <c r="B2088" s="461" t="s">
        <v>790</v>
      </c>
      <c r="C2088" s="460" t="s">
        <v>2</v>
      </c>
      <c r="D2088" s="454">
        <v>0</v>
      </c>
    </row>
    <row r="2089" spans="1:4" ht="26.4" x14ac:dyDescent="0.3">
      <c r="A2089" s="460">
        <v>1106059</v>
      </c>
      <c r="B2089" s="461" t="s">
        <v>2895</v>
      </c>
      <c r="C2089" s="460" t="s">
        <v>2</v>
      </c>
      <c r="D2089" s="454">
        <v>593.96</v>
      </c>
    </row>
    <row r="2090" spans="1:4" ht="26.4" x14ac:dyDescent="0.3">
      <c r="A2090" s="460">
        <v>1106060</v>
      </c>
      <c r="B2090" s="461" t="s">
        <v>2896</v>
      </c>
      <c r="C2090" s="460" t="s">
        <v>2</v>
      </c>
      <c r="D2090" s="454">
        <v>424.53</v>
      </c>
    </row>
    <row r="2091" spans="1:4" ht="26.4" x14ac:dyDescent="0.3">
      <c r="A2091" s="460">
        <v>1100658</v>
      </c>
      <c r="B2091" s="461" t="s">
        <v>2897</v>
      </c>
      <c r="C2091" s="460" t="s">
        <v>2</v>
      </c>
      <c r="D2091" s="454">
        <v>518.29</v>
      </c>
    </row>
    <row r="2092" spans="1:4" ht="26.4" x14ac:dyDescent="0.3">
      <c r="A2092" s="460">
        <v>1106159</v>
      </c>
      <c r="B2092" s="461" t="s">
        <v>2898</v>
      </c>
      <c r="C2092" s="460" t="s">
        <v>2</v>
      </c>
      <c r="D2092" s="454">
        <v>547.76</v>
      </c>
    </row>
    <row r="2093" spans="1:4" ht="26.4" x14ac:dyDescent="0.3">
      <c r="A2093" s="460">
        <v>1107902</v>
      </c>
      <c r="B2093" s="461" t="s">
        <v>2899</v>
      </c>
      <c r="C2093" s="460" t="s">
        <v>2</v>
      </c>
      <c r="D2093" s="454">
        <v>580.64</v>
      </c>
    </row>
    <row r="2094" spans="1:4" ht="26.4" x14ac:dyDescent="0.3">
      <c r="A2094" s="460">
        <v>1107906</v>
      </c>
      <c r="B2094" s="461" t="s">
        <v>2900</v>
      </c>
      <c r="C2094" s="460" t="s">
        <v>2</v>
      </c>
      <c r="D2094" s="454">
        <v>617.4</v>
      </c>
    </row>
    <row r="2095" spans="1:4" ht="26.4" x14ac:dyDescent="0.3">
      <c r="A2095" s="460">
        <v>1107910</v>
      </c>
      <c r="B2095" s="461" t="s">
        <v>2901</v>
      </c>
      <c r="C2095" s="460" t="s">
        <v>2</v>
      </c>
      <c r="D2095" s="454">
        <v>658.48</v>
      </c>
    </row>
    <row r="2096" spans="1:4" ht="26.4" x14ac:dyDescent="0.3">
      <c r="A2096" s="460">
        <v>1107911</v>
      </c>
      <c r="B2096" s="461" t="s">
        <v>2902</v>
      </c>
      <c r="C2096" s="460" t="s">
        <v>2</v>
      </c>
      <c r="D2096" s="454">
        <v>704.39</v>
      </c>
    </row>
    <row r="2097" spans="1:4" ht="26.4" x14ac:dyDescent="0.3">
      <c r="A2097" s="460">
        <v>1107912</v>
      </c>
      <c r="B2097" s="461" t="s">
        <v>2903</v>
      </c>
      <c r="C2097" s="460" t="s">
        <v>2</v>
      </c>
      <c r="D2097" s="454">
        <v>770.19</v>
      </c>
    </row>
    <row r="2098" spans="1:4" ht="26.4" x14ac:dyDescent="0.3">
      <c r="A2098" s="460">
        <v>1106164</v>
      </c>
      <c r="B2098" s="461" t="s">
        <v>2904</v>
      </c>
      <c r="C2098" s="460" t="s">
        <v>2</v>
      </c>
      <c r="D2098" s="454">
        <v>246.59</v>
      </c>
    </row>
    <row r="2099" spans="1:4" ht="26.4" x14ac:dyDescent="0.3">
      <c r="A2099" s="460">
        <v>1106165</v>
      </c>
      <c r="B2099" s="461" t="s">
        <v>526</v>
      </c>
      <c r="C2099" s="460" t="s">
        <v>2</v>
      </c>
      <c r="D2099" s="454">
        <v>415.52</v>
      </c>
    </row>
    <row r="2100" spans="1:4" ht="26.4" x14ac:dyDescent="0.3">
      <c r="A2100" s="460">
        <v>1106156</v>
      </c>
      <c r="B2100" s="461" t="s">
        <v>2905</v>
      </c>
      <c r="C2100" s="460" t="s">
        <v>2</v>
      </c>
      <c r="D2100" s="454">
        <v>567.32000000000005</v>
      </c>
    </row>
    <row r="2101" spans="1:4" ht="26.4" x14ac:dyDescent="0.3">
      <c r="A2101" s="460">
        <v>1107932</v>
      </c>
      <c r="B2101" s="461" t="s">
        <v>2906</v>
      </c>
      <c r="C2101" s="460" t="s">
        <v>2</v>
      </c>
      <c r="D2101" s="454">
        <v>602.16</v>
      </c>
    </row>
    <row r="2102" spans="1:4" ht="26.4" x14ac:dyDescent="0.3">
      <c r="A2102" s="460">
        <v>1108111</v>
      </c>
      <c r="B2102" s="461" t="s">
        <v>2907</v>
      </c>
      <c r="C2102" s="460" t="s">
        <v>2</v>
      </c>
      <c r="D2102" s="454">
        <v>467.52</v>
      </c>
    </row>
    <row r="2103" spans="1:4" ht="26.4" x14ac:dyDescent="0.3">
      <c r="A2103" s="460">
        <v>1108112</v>
      </c>
      <c r="B2103" s="461" t="s">
        <v>2908</v>
      </c>
      <c r="C2103" s="460" t="s">
        <v>2</v>
      </c>
      <c r="D2103" s="454">
        <v>478.05</v>
      </c>
    </row>
    <row r="2104" spans="1:4" ht="26.4" x14ac:dyDescent="0.3">
      <c r="A2104" s="460">
        <v>1108113</v>
      </c>
      <c r="B2104" s="461" t="s">
        <v>2909</v>
      </c>
      <c r="C2104" s="460" t="s">
        <v>2</v>
      </c>
      <c r="D2104" s="454">
        <v>502.39</v>
      </c>
    </row>
    <row r="2105" spans="1:4" ht="26.4" x14ac:dyDescent="0.3">
      <c r="A2105" s="460">
        <v>1108114</v>
      </c>
      <c r="B2105" s="461" t="s">
        <v>2910</v>
      </c>
      <c r="C2105" s="460" t="s">
        <v>2</v>
      </c>
      <c r="D2105" s="454">
        <v>529.54999999999995</v>
      </c>
    </row>
    <row r="2106" spans="1:4" ht="26.4" x14ac:dyDescent="0.3">
      <c r="A2106" s="460">
        <v>1108061</v>
      </c>
      <c r="B2106" s="461" t="s">
        <v>2911</v>
      </c>
      <c r="C2106" s="460" t="s">
        <v>2</v>
      </c>
      <c r="D2106" s="454">
        <v>896.22</v>
      </c>
    </row>
    <row r="2107" spans="1:4" ht="26.4" x14ac:dyDescent="0.3">
      <c r="A2107" s="460">
        <v>1108064</v>
      </c>
      <c r="B2107" s="461" t="s">
        <v>2912</v>
      </c>
      <c r="C2107" s="460" t="s">
        <v>2</v>
      </c>
      <c r="D2107" s="454">
        <v>964.65</v>
      </c>
    </row>
    <row r="2108" spans="1:4" ht="13.2" x14ac:dyDescent="0.3">
      <c r="A2108" s="460">
        <v>1107888</v>
      </c>
      <c r="B2108" s="461" t="s">
        <v>2913</v>
      </c>
      <c r="C2108" s="460" t="s">
        <v>2</v>
      </c>
      <c r="D2108" s="454">
        <v>456.84</v>
      </c>
    </row>
    <row r="2109" spans="1:4" ht="26.4" x14ac:dyDescent="0.3">
      <c r="A2109" s="460">
        <v>1107889</v>
      </c>
      <c r="B2109" s="461" t="s">
        <v>2914</v>
      </c>
      <c r="C2109" s="460" t="s">
        <v>2</v>
      </c>
      <c r="D2109" s="454">
        <v>284.2</v>
      </c>
    </row>
    <row r="2110" spans="1:4" ht="13.2" x14ac:dyDescent="0.3">
      <c r="A2110" s="460">
        <v>1107892</v>
      </c>
      <c r="B2110" s="461" t="s">
        <v>728</v>
      </c>
      <c r="C2110" s="460" t="s">
        <v>2</v>
      </c>
      <c r="D2110" s="454">
        <v>473.64</v>
      </c>
    </row>
    <row r="2111" spans="1:4" ht="26.4" x14ac:dyDescent="0.3">
      <c r="A2111" s="460">
        <v>1107891</v>
      </c>
      <c r="B2111" s="461" t="s">
        <v>2915</v>
      </c>
      <c r="C2111" s="460" t="s">
        <v>2</v>
      </c>
      <c r="D2111" s="454">
        <v>303.7</v>
      </c>
    </row>
    <row r="2112" spans="1:4" ht="13.2" x14ac:dyDescent="0.3">
      <c r="A2112" s="460">
        <v>1107928</v>
      </c>
      <c r="B2112" s="461" t="s">
        <v>2916</v>
      </c>
      <c r="C2112" s="460" t="s">
        <v>2</v>
      </c>
      <c r="D2112" s="454">
        <v>415.92</v>
      </c>
    </row>
    <row r="2113" spans="1:4" ht="26.4" x14ac:dyDescent="0.3">
      <c r="A2113" s="460">
        <v>1107929</v>
      </c>
      <c r="B2113" s="461" t="s">
        <v>2917</v>
      </c>
      <c r="C2113" s="460" t="s">
        <v>2</v>
      </c>
      <c r="D2113" s="454">
        <v>245.3</v>
      </c>
    </row>
    <row r="2114" spans="1:4" ht="13.2" x14ac:dyDescent="0.3">
      <c r="A2114" s="460">
        <v>1106109</v>
      </c>
      <c r="B2114" s="461" t="s">
        <v>2918</v>
      </c>
      <c r="C2114" s="460" t="s">
        <v>2</v>
      </c>
      <c r="D2114" s="454">
        <v>404.21</v>
      </c>
    </row>
    <row r="2115" spans="1:4" ht="26.4" x14ac:dyDescent="0.3">
      <c r="A2115" s="460">
        <v>1106117</v>
      </c>
      <c r="B2115" s="461" t="s">
        <v>2919</v>
      </c>
      <c r="C2115" s="460" t="s">
        <v>2</v>
      </c>
      <c r="D2115" s="454">
        <v>233.59</v>
      </c>
    </row>
    <row r="2116" spans="1:4" ht="13.2" x14ac:dyDescent="0.3">
      <c r="A2116" s="460">
        <v>1107896</v>
      </c>
      <c r="B2116" s="461" t="s">
        <v>2920</v>
      </c>
      <c r="C2116" s="460" t="s">
        <v>2</v>
      </c>
      <c r="D2116" s="454">
        <v>492.49</v>
      </c>
    </row>
    <row r="2117" spans="1:4" ht="26.4" x14ac:dyDescent="0.3">
      <c r="A2117" s="460">
        <v>1107895</v>
      </c>
      <c r="B2117" s="461" t="s">
        <v>2921</v>
      </c>
      <c r="C2117" s="460" t="s">
        <v>2</v>
      </c>
      <c r="D2117" s="454">
        <v>325.57</v>
      </c>
    </row>
    <row r="2118" spans="1:4" ht="13.2" x14ac:dyDescent="0.3">
      <c r="A2118" s="460">
        <v>1119528</v>
      </c>
      <c r="B2118" s="461" t="s">
        <v>2922</v>
      </c>
      <c r="C2118" s="460" t="s">
        <v>2</v>
      </c>
      <c r="D2118" s="454">
        <v>428.47</v>
      </c>
    </row>
    <row r="2119" spans="1:4" ht="26.4" x14ac:dyDescent="0.3">
      <c r="A2119" s="460">
        <v>1106135</v>
      </c>
      <c r="B2119" s="461" t="s">
        <v>2923</v>
      </c>
      <c r="C2119" s="460" t="s">
        <v>2</v>
      </c>
      <c r="D2119" s="454">
        <v>259.93</v>
      </c>
    </row>
    <row r="2120" spans="1:4" ht="13.2" x14ac:dyDescent="0.3">
      <c r="A2120" s="460">
        <v>1106136</v>
      </c>
      <c r="B2120" s="461" t="s">
        <v>2924</v>
      </c>
      <c r="C2120" s="460" t="s">
        <v>2</v>
      </c>
      <c r="D2120" s="454">
        <v>416.13</v>
      </c>
    </row>
    <row r="2121" spans="1:4" ht="26.4" x14ac:dyDescent="0.3">
      <c r="A2121" s="460">
        <v>1106137</v>
      </c>
      <c r="B2121" s="461" t="s">
        <v>2925</v>
      </c>
      <c r="C2121" s="460" t="s">
        <v>2</v>
      </c>
      <c r="D2121" s="454">
        <v>247.59</v>
      </c>
    </row>
    <row r="2122" spans="1:4" ht="26.4" x14ac:dyDescent="0.3">
      <c r="A2122" s="460">
        <v>1116127</v>
      </c>
      <c r="B2122" s="461" t="s">
        <v>2926</v>
      </c>
      <c r="C2122" s="460" t="s">
        <v>2</v>
      </c>
      <c r="D2122" s="454">
        <v>507.56</v>
      </c>
    </row>
    <row r="2123" spans="1:4" ht="26.4" x14ac:dyDescent="0.3">
      <c r="A2123" s="460">
        <v>1116126</v>
      </c>
      <c r="B2123" s="461" t="s">
        <v>2927</v>
      </c>
      <c r="C2123" s="460" t="s">
        <v>2</v>
      </c>
      <c r="D2123" s="454">
        <v>349.78</v>
      </c>
    </row>
    <row r="2124" spans="1:4" ht="13.2" x14ac:dyDescent="0.3">
      <c r="A2124" s="460">
        <v>1107900</v>
      </c>
      <c r="B2124" s="461" t="s">
        <v>2928</v>
      </c>
      <c r="C2124" s="460" t="s">
        <v>2</v>
      </c>
      <c r="D2124" s="454">
        <v>513.47</v>
      </c>
    </row>
    <row r="2125" spans="1:4" ht="26.4" x14ac:dyDescent="0.3">
      <c r="A2125" s="460">
        <v>1107899</v>
      </c>
      <c r="B2125" s="461" t="s">
        <v>2929</v>
      </c>
      <c r="C2125" s="460" t="s">
        <v>2</v>
      </c>
      <c r="D2125" s="454">
        <v>349.93</v>
      </c>
    </row>
    <row r="2126" spans="1:4" ht="13.2" x14ac:dyDescent="0.3">
      <c r="A2126" s="460">
        <v>1107890</v>
      </c>
      <c r="B2126" s="461" t="s">
        <v>2930</v>
      </c>
      <c r="C2126" s="460" t="s">
        <v>2</v>
      </c>
      <c r="D2126" s="454">
        <v>444.84</v>
      </c>
    </row>
    <row r="2127" spans="1:4" ht="26.4" x14ac:dyDescent="0.3">
      <c r="A2127" s="460">
        <v>1106138</v>
      </c>
      <c r="B2127" s="461" t="s">
        <v>2931</v>
      </c>
      <c r="C2127" s="460" t="s">
        <v>2</v>
      </c>
      <c r="D2127" s="454">
        <v>279.02999999999997</v>
      </c>
    </row>
    <row r="2128" spans="1:4" ht="13.2" x14ac:dyDescent="0.3">
      <c r="A2128" s="460">
        <v>1106139</v>
      </c>
      <c r="B2128" s="461" t="s">
        <v>2932</v>
      </c>
      <c r="C2128" s="460" t="s">
        <v>2</v>
      </c>
      <c r="D2128" s="454">
        <v>431.75</v>
      </c>
    </row>
    <row r="2129" spans="1:4" ht="26.4" x14ac:dyDescent="0.3">
      <c r="A2129" s="460">
        <v>1106140</v>
      </c>
      <c r="B2129" s="461" t="s">
        <v>2933</v>
      </c>
      <c r="C2129" s="460" t="s">
        <v>2</v>
      </c>
      <c r="D2129" s="454">
        <v>265.94</v>
      </c>
    </row>
    <row r="2130" spans="1:4" ht="13.2" x14ac:dyDescent="0.3">
      <c r="A2130" s="460">
        <v>1107904</v>
      </c>
      <c r="B2130" s="461" t="s">
        <v>2934</v>
      </c>
      <c r="C2130" s="460" t="s">
        <v>2</v>
      </c>
      <c r="D2130" s="454">
        <v>536.97</v>
      </c>
    </row>
    <row r="2131" spans="1:4" ht="26.4" x14ac:dyDescent="0.3">
      <c r="A2131" s="460">
        <v>1107903</v>
      </c>
      <c r="B2131" s="461" t="s">
        <v>2935</v>
      </c>
      <c r="C2131" s="460" t="s">
        <v>2</v>
      </c>
      <c r="D2131" s="454">
        <v>377.2</v>
      </c>
    </row>
    <row r="2132" spans="1:4" ht="13.2" x14ac:dyDescent="0.3">
      <c r="A2132" s="460">
        <v>1107908</v>
      </c>
      <c r="B2132" s="461" t="s">
        <v>2936</v>
      </c>
      <c r="C2132" s="460" t="s">
        <v>2</v>
      </c>
      <c r="D2132" s="454">
        <v>563.15</v>
      </c>
    </row>
    <row r="2133" spans="1:4" ht="26.4" x14ac:dyDescent="0.3">
      <c r="A2133" s="460">
        <v>1107907</v>
      </c>
      <c r="B2133" s="461" t="s">
        <v>2937</v>
      </c>
      <c r="C2133" s="460" t="s">
        <v>2</v>
      </c>
      <c r="D2133" s="454">
        <v>407.59</v>
      </c>
    </row>
    <row r="2134" spans="1:4" ht="13.2" x14ac:dyDescent="0.3">
      <c r="A2134" s="460">
        <v>1107871</v>
      </c>
      <c r="B2134" s="461" t="s">
        <v>2938</v>
      </c>
      <c r="C2134" s="460" t="s">
        <v>2</v>
      </c>
      <c r="D2134" s="454">
        <v>474.6</v>
      </c>
    </row>
    <row r="2135" spans="1:4" ht="26.4" x14ac:dyDescent="0.3">
      <c r="A2135" s="460">
        <v>1107870</v>
      </c>
      <c r="B2135" s="461" t="s">
        <v>2939</v>
      </c>
      <c r="C2135" s="460" t="s">
        <v>2</v>
      </c>
      <c r="D2135" s="454">
        <v>312.44</v>
      </c>
    </row>
    <row r="2136" spans="1:4" ht="13.2" x14ac:dyDescent="0.3">
      <c r="A2136" s="460">
        <v>1106057</v>
      </c>
      <c r="B2136" s="461" t="s">
        <v>3</v>
      </c>
      <c r="C2136" s="460" t="s">
        <v>2</v>
      </c>
      <c r="D2136" s="454">
        <v>460.38</v>
      </c>
    </row>
    <row r="2137" spans="1:4" ht="13.2" x14ac:dyDescent="0.3">
      <c r="A2137" s="460">
        <v>1106058</v>
      </c>
      <c r="B2137" s="461" t="s">
        <v>2940</v>
      </c>
      <c r="C2137" s="460" t="s">
        <v>2</v>
      </c>
      <c r="D2137" s="454">
        <v>296.54000000000002</v>
      </c>
    </row>
    <row r="2138" spans="1:4" ht="26.4" x14ac:dyDescent="0.3">
      <c r="A2138" s="460">
        <v>1106380</v>
      </c>
      <c r="B2138" s="461" t="s">
        <v>2941</v>
      </c>
      <c r="C2138" s="460" t="s">
        <v>2</v>
      </c>
      <c r="D2138" s="454">
        <v>450.03</v>
      </c>
    </row>
    <row r="2139" spans="1:4" ht="26.4" x14ac:dyDescent="0.3">
      <c r="A2139" s="460">
        <v>1106378</v>
      </c>
      <c r="B2139" s="461" t="s">
        <v>2942</v>
      </c>
      <c r="C2139" s="460" t="s">
        <v>2</v>
      </c>
      <c r="D2139" s="454">
        <v>290.36</v>
      </c>
    </row>
    <row r="2140" spans="1:4" ht="26.4" x14ac:dyDescent="0.3">
      <c r="A2140" s="460">
        <v>1116263</v>
      </c>
      <c r="B2140" s="461" t="s">
        <v>2943</v>
      </c>
      <c r="C2140" s="460" t="s">
        <v>2</v>
      </c>
      <c r="D2140" s="454">
        <v>436.39</v>
      </c>
    </row>
    <row r="2141" spans="1:4" ht="26.4" x14ac:dyDescent="0.3">
      <c r="A2141" s="460">
        <v>1116267</v>
      </c>
      <c r="B2141" s="461" t="s">
        <v>2944</v>
      </c>
      <c r="C2141" s="460" t="s">
        <v>2</v>
      </c>
      <c r="D2141" s="454">
        <v>276.72000000000003</v>
      </c>
    </row>
    <row r="2142" spans="1:4" ht="26.4" x14ac:dyDescent="0.3">
      <c r="A2142" s="460">
        <v>1106280</v>
      </c>
      <c r="B2142" s="461" t="s">
        <v>2945</v>
      </c>
      <c r="C2142" s="460" t="s">
        <v>2</v>
      </c>
      <c r="D2142" s="454">
        <v>469.31</v>
      </c>
    </row>
    <row r="2143" spans="1:4" ht="26.4" x14ac:dyDescent="0.3">
      <c r="A2143" s="460">
        <v>1106289</v>
      </c>
      <c r="B2143" s="461" t="s">
        <v>2946</v>
      </c>
      <c r="C2143" s="460" t="s">
        <v>2</v>
      </c>
      <c r="D2143" s="454">
        <v>312.81</v>
      </c>
    </row>
    <row r="2144" spans="1:4" ht="26.4" x14ac:dyDescent="0.3">
      <c r="A2144" s="460">
        <v>1116264</v>
      </c>
      <c r="B2144" s="461" t="s">
        <v>2947</v>
      </c>
      <c r="C2144" s="460" t="s">
        <v>2</v>
      </c>
      <c r="D2144" s="454">
        <v>454.79</v>
      </c>
    </row>
    <row r="2145" spans="1:4" ht="26.4" x14ac:dyDescent="0.3">
      <c r="A2145" s="460">
        <v>1116268</v>
      </c>
      <c r="B2145" s="461" t="s">
        <v>2948</v>
      </c>
      <c r="C2145" s="460" t="s">
        <v>2</v>
      </c>
      <c r="D2145" s="454">
        <v>298.29000000000002</v>
      </c>
    </row>
    <row r="2146" spans="1:4" ht="26.4" x14ac:dyDescent="0.3">
      <c r="A2146" s="460">
        <v>1106281</v>
      </c>
      <c r="B2146" s="461" t="s">
        <v>2949</v>
      </c>
      <c r="C2146" s="460" t="s">
        <v>2</v>
      </c>
      <c r="D2146" s="454">
        <v>494.15</v>
      </c>
    </row>
    <row r="2147" spans="1:4" ht="26.4" x14ac:dyDescent="0.3">
      <c r="A2147" s="460">
        <v>1106382</v>
      </c>
      <c r="B2147" s="461" t="s">
        <v>2950</v>
      </c>
      <c r="C2147" s="460" t="s">
        <v>2</v>
      </c>
      <c r="D2147" s="454">
        <v>341.73</v>
      </c>
    </row>
    <row r="2148" spans="1:4" ht="26.4" x14ac:dyDescent="0.3">
      <c r="A2148" s="460">
        <v>1116265</v>
      </c>
      <c r="B2148" s="461" t="s">
        <v>2951</v>
      </c>
      <c r="C2148" s="460" t="s">
        <v>2</v>
      </c>
      <c r="D2148" s="454">
        <v>478.42</v>
      </c>
    </row>
    <row r="2149" spans="1:4" ht="26.4" x14ac:dyDescent="0.3">
      <c r="A2149" s="460">
        <v>1116269</v>
      </c>
      <c r="B2149" s="461" t="s">
        <v>2952</v>
      </c>
      <c r="C2149" s="460" t="s">
        <v>2</v>
      </c>
      <c r="D2149" s="454">
        <v>325.99</v>
      </c>
    </row>
    <row r="2150" spans="1:4" ht="26.4" x14ac:dyDescent="0.3">
      <c r="A2150" s="460">
        <v>1106282</v>
      </c>
      <c r="B2150" s="461" t="s">
        <v>2953</v>
      </c>
      <c r="C2150" s="460" t="s">
        <v>2</v>
      </c>
      <c r="D2150" s="454">
        <v>521.87</v>
      </c>
    </row>
    <row r="2151" spans="1:4" ht="26.4" x14ac:dyDescent="0.3">
      <c r="A2151" s="460">
        <v>1106384</v>
      </c>
      <c r="B2151" s="461" t="s">
        <v>2954</v>
      </c>
      <c r="C2151" s="460" t="s">
        <v>2</v>
      </c>
      <c r="D2151" s="454">
        <v>374</v>
      </c>
    </row>
    <row r="2152" spans="1:4" ht="26.4" x14ac:dyDescent="0.3">
      <c r="A2152" s="460">
        <v>1116266</v>
      </c>
      <c r="B2152" s="461" t="s">
        <v>2955</v>
      </c>
      <c r="C2152" s="460" t="s">
        <v>2</v>
      </c>
      <c r="D2152" s="454">
        <v>504.82</v>
      </c>
    </row>
    <row r="2153" spans="1:4" ht="26.4" x14ac:dyDescent="0.3">
      <c r="A2153" s="460">
        <v>1116270</v>
      </c>
      <c r="B2153" s="461" t="s">
        <v>2956</v>
      </c>
      <c r="C2153" s="460" t="s">
        <v>2</v>
      </c>
      <c r="D2153" s="454">
        <v>356.96</v>
      </c>
    </row>
    <row r="2154" spans="1:4" ht="26.4" x14ac:dyDescent="0.3">
      <c r="A2154" s="460">
        <v>1107868</v>
      </c>
      <c r="B2154" s="461" t="s">
        <v>2957</v>
      </c>
      <c r="C2154" s="460" t="s">
        <v>2</v>
      </c>
      <c r="D2154" s="454">
        <v>374.26</v>
      </c>
    </row>
    <row r="2155" spans="1:4" ht="26.4" x14ac:dyDescent="0.3">
      <c r="A2155" s="460">
        <v>1107869</v>
      </c>
      <c r="B2155" s="461" t="s">
        <v>2958</v>
      </c>
      <c r="C2155" s="460" t="s">
        <v>2</v>
      </c>
      <c r="D2155" s="454">
        <v>196.72</v>
      </c>
    </row>
    <row r="2156" spans="1:4" ht="26.4" x14ac:dyDescent="0.3">
      <c r="A2156" s="460">
        <v>1103853</v>
      </c>
      <c r="B2156" s="461" t="s">
        <v>2959</v>
      </c>
      <c r="C2156" s="460" t="s">
        <v>2</v>
      </c>
      <c r="D2156" s="454">
        <v>436.42</v>
      </c>
    </row>
    <row r="2157" spans="1:4" ht="26.4" x14ac:dyDescent="0.3">
      <c r="A2157" s="460">
        <v>1103852</v>
      </c>
      <c r="B2157" s="461" t="s">
        <v>2960</v>
      </c>
      <c r="C2157" s="460" t="s">
        <v>2</v>
      </c>
      <c r="D2157" s="454">
        <v>336.25</v>
      </c>
    </row>
    <row r="2158" spans="1:4" ht="26.4" x14ac:dyDescent="0.3">
      <c r="A2158" s="460">
        <v>1106284</v>
      </c>
      <c r="B2158" s="461" t="s">
        <v>2961</v>
      </c>
      <c r="C2158" s="460" t="s">
        <v>2</v>
      </c>
      <c r="D2158" s="454">
        <v>460.65</v>
      </c>
    </row>
    <row r="2159" spans="1:4" ht="26.4" x14ac:dyDescent="0.3">
      <c r="A2159" s="460">
        <v>1108116</v>
      </c>
      <c r="B2159" s="461" t="s">
        <v>2962</v>
      </c>
      <c r="C2159" s="460" t="s">
        <v>2</v>
      </c>
      <c r="D2159" s="454">
        <v>467.15</v>
      </c>
    </row>
    <row r="2160" spans="1:4" ht="26.4" x14ac:dyDescent="0.3">
      <c r="A2160" s="460">
        <v>1108118</v>
      </c>
      <c r="B2160" s="461" t="s">
        <v>2963</v>
      </c>
      <c r="C2160" s="460" t="s">
        <v>2</v>
      </c>
      <c r="D2160" s="454">
        <v>493.55</v>
      </c>
    </row>
    <row r="2161" spans="1:4" ht="26.4" x14ac:dyDescent="0.3">
      <c r="A2161" s="460">
        <v>1106158</v>
      </c>
      <c r="B2161" s="461" t="s">
        <v>2964</v>
      </c>
      <c r="C2161" s="460" t="s">
        <v>2</v>
      </c>
      <c r="D2161" s="454">
        <v>520.83000000000004</v>
      </c>
    </row>
    <row r="2162" spans="1:4" ht="26.4" x14ac:dyDescent="0.3">
      <c r="A2162" s="460">
        <v>1108120</v>
      </c>
      <c r="B2162" s="461" t="s">
        <v>2965</v>
      </c>
      <c r="C2162" s="460" t="s">
        <v>2</v>
      </c>
      <c r="D2162" s="454">
        <v>551.32000000000005</v>
      </c>
    </row>
    <row r="2163" spans="1:4" ht="26.4" x14ac:dyDescent="0.3">
      <c r="A2163" s="460">
        <v>1106050</v>
      </c>
      <c r="B2163" s="461" t="s">
        <v>2966</v>
      </c>
      <c r="C2163" s="460" t="s">
        <v>2</v>
      </c>
      <c r="D2163" s="454">
        <v>46.51</v>
      </c>
    </row>
    <row r="2164" spans="1:4" ht="26.4" x14ac:dyDescent="0.3">
      <c r="A2164" s="460">
        <v>1106051</v>
      </c>
      <c r="B2164" s="461" t="s">
        <v>2967</v>
      </c>
      <c r="C2164" s="460" t="s">
        <v>2</v>
      </c>
      <c r="D2164" s="454">
        <v>38.89</v>
      </c>
    </row>
    <row r="2165" spans="1:4" ht="13.2" x14ac:dyDescent="0.3">
      <c r="A2165" s="460">
        <v>1106061</v>
      </c>
      <c r="B2165" s="461" t="s">
        <v>2968</v>
      </c>
      <c r="C2165" s="460" t="s">
        <v>2</v>
      </c>
      <c r="D2165" s="454">
        <v>53.54</v>
      </c>
    </row>
    <row r="2166" spans="1:4" ht="13.2" x14ac:dyDescent="0.3">
      <c r="A2166" s="460">
        <v>1106087</v>
      </c>
      <c r="B2166" s="461" t="s">
        <v>2969</v>
      </c>
      <c r="C2166" s="460" t="s">
        <v>2</v>
      </c>
      <c r="D2166" s="454">
        <v>46.13</v>
      </c>
    </row>
    <row r="2167" spans="1:4" ht="26.4" x14ac:dyDescent="0.3">
      <c r="A2167" s="460">
        <v>1107860</v>
      </c>
      <c r="B2167" s="461" t="s">
        <v>2970</v>
      </c>
      <c r="C2167" s="460" t="s">
        <v>2</v>
      </c>
      <c r="D2167" s="454">
        <v>54.8</v>
      </c>
    </row>
    <row r="2168" spans="1:4" ht="26.4" x14ac:dyDescent="0.3">
      <c r="A2168" s="460">
        <v>1106088</v>
      </c>
      <c r="B2168" s="461" t="s">
        <v>2971</v>
      </c>
      <c r="C2168" s="460" t="s">
        <v>2</v>
      </c>
      <c r="D2168" s="454">
        <v>57.19</v>
      </c>
    </row>
    <row r="2169" spans="1:4" ht="26.4" x14ac:dyDescent="0.3">
      <c r="A2169" s="460">
        <v>1106128</v>
      </c>
      <c r="B2169" s="461" t="s">
        <v>2972</v>
      </c>
      <c r="C2169" s="460" t="s">
        <v>2</v>
      </c>
      <c r="D2169" s="454">
        <v>47.09</v>
      </c>
    </row>
    <row r="2170" spans="1:4" ht="26.4" x14ac:dyDescent="0.3">
      <c r="A2170" s="460">
        <v>1108056</v>
      </c>
      <c r="B2170" s="461" t="s">
        <v>2973</v>
      </c>
      <c r="C2170" s="460" t="s">
        <v>2</v>
      </c>
      <c r="D2170" s="454">
        <v>2812.16</v>
      </c>
    </row>
    <row r="2171" spans="1:4" ht="13.2" x14ac:dyDescent="0.3">
      <c r="A2171" s="460">
        <v>1108059</v>
      </c>
      <c r="B2171" s="461" t="s">
        <v>2974</v>
      </c>
      <c r="C2171" s="460" t="s">
        <v>2</v>
      </c>
      <c r="D2171" s="454">
        <v>3638.61</v>
      </c>
    </row>
    <row r="2172" spans="1:4" ht="13.2" x14ac:dyDescent="0.3">
      <c r="A2172" s="460">
        <v>1207700</v>
      </c>
      <c r="B2172" s="461" t="s">
        <v>2975</v>
      </c>
      <c r="C2172" s="460" t="s">
        <v>2</v>
      </c>
      <c r="D2172" s="454">
        <v>586.48</v>
      </c>
    </row>
    <row r="2173" spans="1:4" ht="13.2" x14ac:dyDescent="0.3">
      <c r="A2173" s="460">
        <v>1207701</v>
      </c>
      <c r="B2173" s="461" t="s">
        <v>2976</v>
      </c>
      <c r="C2173" s="460" t="s">
        <v>2</v>
      </c>
      <c r="D2173" s="454">
        <v>619.94000000000005</v>
      </c>
    </row>
    <row r="2174" spans="1:4" ht="13.2" x14ac:dyDescent="0.3">
      <c r="A2174" s="460">
        <v>1207702</v>
      </c>
      <c r="B2174" s="461" t="s">
        <v>2977</v>
      </c>
      <c r="C2174" s="460" t="s">
        <v>2</v>
      </c>
      <c r="D2174" s="454">
        <v>657.38</v>
      </c>
    </row>
    <row r="2175" spans="1:4" ht="26.4" x14ac:dyDescent="0.3">
      <c r="A2175" s="460">
        <v>1207708</v>
      </c>
      <c r="B2175" s="461" t="s">
        <v>2978</v>
      </c>
      <c r="C2175" s="460" t="s">
        <v>2</v>
      </c>
      <c r="D2175" s="454">
        <v>601.20000000000005</v>
      </c>
    </row>
    <row r="2176" spans="1:4" ht="13.2" x14ac:dyDescent="0.3">
      <c r="A2176" s="460">
        <v>1207703</v>
      </c>
      <c r="B2176" s="461" t="s">
        <v>2979</v>
      </c>
      <c r="C2176" s="460" t="s">
        <v>2</v>
      </c>
      <c r="D2176" s="454">
        <v>746.06</v>
      </c>
    </row>
    <row r="2177" spans="1:4" ht="26.4" x14ac:dyDescent="0.3">
      <c r="A2177" s="460">
        <v>1207709</v>
      </c>
      <c r="B2177" s="461" t="s">
        <v>2980</v>
      </c>
      <c r="C2177" s="460" t="s">
        <v>2</v>
      </c>
      <c r="D2177" s="454">
        <v>682.53</v>
      </c>
    </row>
    <row r="2178" spans="1:4" ht="13.2" x14ac:dyDescent="0.3">
      <c r="A2178" s="460">
        <v>1207710</v>
      </c>
      <c r="B2178" s="461" t="s">
        <v>2981</v>
      </c>
      <c r="C2178" s="460" t="s">
        <v>2</v>
      </c>
      <c r="D2178" s="454">
        <v>893.06</v>
      </c>
    </row>
    <row r="2179" spans="1:4" ht="13.2" x14ac:dyDescent="0.3">
      <c r="A2179" s="460">
        <v>1207711</v>
      </c>
      <c r="B2179" s="461" t="s">
        <v>2982</v>
      </c>
      <c r="C2179" s="460" t="s">
        <v>2</v>
      </c>
      <c r="D2179" s="454">
        <v>1113.32</v>
      </c>
    </row>
    <row r="2180" spans="1:4" ht="13.2" x14ac:dyDescent="0.3">
      <c r="A2180" s="460">
        <v>1207713</v>
      </c>
      <c r="B2180" s="461" t="s">
        <v>2983</v>
      </c>
      <c r="C2180" s="460" t="s">
        <v>2</v>
      </c>
      <c r="D2180" s="454">
        <v>1682.97</v>
      </c>
    </row>
    <row r="2181" spans="1:4" ht="13.2" x14ac:dyDescent="0.3">
      <c r="A2181" s="460">
        <v>1207714</v>
      </c>
      <c r="B2181" s="461" t="s">
        <v>2984</v>
      </c>
      <c r="C2181" s="460" t="s">
        <v>2</v>
      </c>
      <c r="D2181" s="454">
        <v>932.42</v>
      </c>
    </row>
    <row r="2182" spans="1:4" ht="13.2" x14ac:dyDescent="0.3">
      <c r="A2182" s="460">
        <v>1207715</v>
      </c>
      <c r="B2182" s="461" t="s">
        <v>2985</v>
      </c>
      <c r="C2182" s="460" t="s">
        <v>2</v>
      </c>
      <c r="D2182" s="454">
        <v>1161.1199999999999</v>
      </c>
    </row>
    <row r="2183" spans="1:4" ht="13.2" x14ac:dyDescent="0.3">
      <c r="A2183" s="460">
        <v>1207717</v>
      </c>
      <c r="B2183" s="461" t="s">
        <v>2986</v>
      </c>
      <c r="C2183" s="460" t="s">
        <v>2</v>
      </c>
      <c r="D2183" s="454">
        <v>1749.89</v>
      </c>
    </row>
    <row r="2184" spans="1:4" ht="13.2" x14ac:dyDescent="0.3">
      <c r="A2184" s="460">
        <v>1207718</v>
      </c>
      <c r="B2184" s="461" t="s">
        <v>2987</v>
      </c>
      <c r="C2184" s="460" t="s">
        <v>2</v>
      </c>
      <c r="D2184" s="454">
        <v>976.47</v>
      </c>
    </row>
    <row r="2185" spans="1:4" ht="13.2" x14ac:dyDescent="0.3">
      <c r="A2185" s="460">
        <v>1207719</v>
      </c>
      <c r="B2185" s="461" t="s">
        <v>2988</v>
      </c>
      <c r="C2185" s="460" t="s">
        <v>2</v>
      </c>
      <c r="D2185" s="454">
        <v>1214.6099999999999</v>
      </c>
    </row>
    <row r="2186" spans="1:4" ht="13.2" x14ac:dyDescent="0.3">
      <c r="A2186" s="460">
        <v>1207721</v>
      </c>
      <c r="B2186" s="461" t="s">
        <v>2989</v>
      </c>
      <c r="C2186" s="460" t="s">
        <v>2</v>
      </c>
      <c r="D2186" s="454">
        <v>1824.77</v>
      </c>
    </row>
    <row r="2187" spans="1:4" ht="13.2" x14ac:dyDescent="0.3">
      <c r="A2187" s="460">
        <v>1207722</v>
      </c>
      <c r="B2187" s="461" t="s">
        <v>2990</v>
      </c>
      <c r="C2187" s="460" t="s">
        <v>2</v>
      </c>
      <c r="D2187" s="454">
        <v>1080.8</v>
      </c>
    </row>
    <row r="2188" spans="1:4" ht="13.2" x14ac:dyDescent="0.3">
      <c r="A2188" s="460">
        <v>1207723</v>
      </c>
      <c r="B2188" s="461" t="s">
        <v>2991</v>
      </c>
      <c r="C2188" s="460" t="s">
        <v>2</v>
      </c>
      <c r="D2188" s="454">
        <v>1341.29</v>
      </c>
    </row>
    <row r="2189" spans="1:4" ht="13.2" x14ac:dyDescent="0.3">
      <c r="A2189" s="460">
        <v>1207725</v>
      </c>
      <c r="B2189" s="461" t="s">
        <v>2992</v>
      </c>
      <c r="C2189" s="460" t="s">
        <v>2</v>
      </c>
      <c r="D2189" s="454">
        <v>2002.13</v>
      </c>
    </row>
    <row r="2190" spans="1:4" ht="13.2" x14ac:dyDescent="0.3">
      <c r="A2190" s="460">
        <v>1207728</v>
      </c>
      <c r="B2190" s="461" t="s">
        <v>2993</v>
      </c>
      <c r="C2190" s="460" t="s">
        <v>2</v>
      </c>
      <c r="D2190" s="454">
        <v>879.59</v>
      </c>
    </row>
    <row r="2191" spans="1:4" ht="13.2" x14ac:dyDescent="0.3">
      <c r="A2191" s="460">
        <v>1207727</v>
      </c>
      <c r="B2191" s="461" t="s">
        <v>2994</v>
      </c>
      <c r="C2191" s="460" t="s">
        <v>2</v>
      </c>
      <c r="D2191" s="454">
        <v>860.41</v>
      </c>
    </row>
    <row r="2192" spans="1:4" ht="13.2" x14ac:dyDescent="0.3">
      <c r="A2192" s="460">
        <v>1207726</v>
      </c>
      <c r="B2192" s="461" t="s">
        <v>2995</v>
      </c>
      <c r="C2192" s="460" t="s">
        <v>2</v>
      </c>
      <c r="D2192" s="454">
        <v>845.08</v>
      </c>
    </row>
    <row r="2193" spans="1:4" ht="13.2" x14ac:dyDescent="0.3">
      <c r="A2193" s="460">
        <v>1208329</v>
      </c>
      <c r="B2193" s="461" t="s">
        <v>2996</v>
      </c>
      <c r="C2193" s="460" t="s">
        <v>2</v>
      </c>
      <c r="D2193" s="454">
        <v>827.42</v>
      </c>
    </row>
    <row r="2194" spans="1:4" ht="13.2" x14ac:dyDescent="0.3">
      <c r="A2194" s="460">
        <v>1207685</v>
      </c>
      <c r="B2194" s="461" t="s">
        <v>2997</v>
      </c>
      <c r="C2194" s="460" t="s">
        <v>2</v>
      </c>
      <c r="D2194" s="454">
        <v>924.17</v>
      </c>
    </row>
    <row r="2195" spans="1:4" ht="13.2" x14ac:dyDescent="0.3">
      <c r="A2195" s="460">
        <v>1207684</v>
      </c>
      <c r="B2195" s="461" t="s">
        <v>2998</v>
      </c>
      <c r="C2195" s="460" t="s">
        <v>2</v>
      </c>
      <c r="D2195" s="454">
        <v>898.84</v>
      </c>
    </row>
    <row r="2196" spans="1:4" ht="13.2" x14ac:dyDescent="0.3">
      <c r="A2196" s="460">
        <v>1207683</v>
      </c>
      <c r="B2196" s="461" t="s">
        <v>2999</v>
      </c>
      <c r="C2196" s="460" t="s">
        <v>2</v>
      </c>
      <c r="D2196" s="454">
        <v>879.53</v>
      </c>
    </row>
    <row r="2197" spans="1:4" ht="26.4" x14ac:dyDescent="0.3">
      <c r="A2197" s="460">
        <v>1208337</v>
      </c>
      <c r="B2197" s="461" t="s">
        <v>3000</v>
      </c>
      <c r="C2197" s="460" t="s">
        <v>2</v>
      </c>
      <c r="D2197" s="454">
        <v>859</v>
      </c>
    </row>
    <row r="2198" spans="1:4" ht="13.2" x14ac:dyDescent="0.3">
      <c r="A2198" s="460">
        <v>1207691</v>
      </c>
      <c r="B2198" s="461" t="s">
        <v>3001</v>
      </c>
      <c r="C2198" s="460" t="s">
        <v>2</v>
      </c>
      <c r="D2198" s="454">
        <v>977.69</v>
      </c>
    </row>
    <row r="2199" spans="1:4" ht="13.2" x14ac:dyDescent="0.3">
      <c r="A2199" s="460">
        <v>1207690</v>
      </c>
      <c r="B2199" s="461" t="s">
        <v>3002</v>
      </c>
      <c r="C2199" s="460" t="s">
        <v>2</v>
      </c>
      <c r="D2199" s="454">
        <v>943.2</v>
      </c>
    </row>
    <row r="2200" spans="1:4" ht="13.2" x14ac:dyDescent="0.3">
      <c r="A2200" s="460">
        <v>1207689</v>
      </c>
      <c r="B2200" s="461" t="s">
        <v>3003</v>
      </c>
      <c r="C2200" s="460" t="s">
        <v>2</v>
      </c>
      <c r="D2200" s="454">
        <v>914.19</v>
      </c>
    </row>
    <row r="2201" spans="1:4" ht="26.4" x14ac:dyDescent="0.3">
      <c r="A2201" s="460">
        <v>1208345</v>
      </c>
      <c r="B2201" s="461" t="s">
        <v>3004</v>
      </c>
      <c r="C2201" s="460" t="s">
        <v>2</v>
      </c>
      <c r="D2201" s="454">
        <v>890.29</v>
      </c>
    </row>
    <row r="2202" spans="1:4" ht="13.2" x14ac:dyDescent="0.3">
      <c r="A2202" s="460">
        <v>1207697</v>
      </c>
      <c r="B2202" s="461" t="s">
        <v>3005</v>
      </c>
      <c r="C2202" s="460" t="s">
        <v>2</v>
      </c>
      <c r="D2202" s="454">
        <v>1044.83</v>
      </c>
    </row>
    <row r="2203" spans="1:4" ht="13.2" x14ac:dyDescent="0.3">
      <c r="A2203" s="460">
        <v>1207696</v>
      </c>
      <c r="B2203" s="461" t="s">
        <v>3006</v>
      </c>
      <c r="C2203" s="460" t="s">
        <v>2</v>
      </c>
      <c r="D2203" s="454">
        <v>995.53</v>
      </c>
    </row>
    <row r="2204" spans="1:4" ht="13.2" x14ac:dyDescent="0.3">
      <c r="A2204" s="460">
        <v>1207695</v>
      </c>
      <c r="B2204" s="461" t="s">
        <v>3007</v>
      </c>
      <c r="C2204" s="460" t="s">
        <v>2</v>
      </c>
      <c r="D2204" s="454">
        <v>962</v>
      </c>
    </row>
    <row r="2205" spans="1:4" ht="26.4" x14ac:dyDescent="0.3">
      <c r="A2205" s="460">
        <v>1208353</v>
      </c>
      <c r="B2205" s="461" t="s">
        <v>3008</v>
      </c>
      <c r="C2205" s="460" t="s">
        <v>2</v>
      </c>
      <c r="D2205" s="454">
        <v>928.28</v>
      </c>
    </row>
    <row r="2206" spans="1:4" ht="13.2" x14ac:dyDescent="0.3">
      <c r="A2206" s="460">
        <v>1207663</v>
      </c>
      <c r="B2206" s="461" t="s">
        <v>3009</v>
      </c>
      <c r="C2206" s="460" t="s">
        <v>2</v>
      </c>
      <c r="D2206" s="454">
        <v>1176.92</v>
      </c>
    </row>
    <row r="2207" spans="1:4" ht="13.2" x14ac:dyDescent="0.3">
      <c r="A2207" s="460">
        <v>1207662</v>
      </c>
      <c r="B2207" s="461" t="s">
        <v>3010</v>
      </c>
      <c r="C2207" s="460" t="s">
        <v>2</v>
      </c>
      <c r="D2207" s="454">
        <v>1148.6500000000001</v>
      </c>
    </row>
    <row r="2208" spans="1:4" ht="13.2" x14ac:dyDescent="0.3">
      <c r="A2208" s="460">
        <v>1207661</v>
      </c>
      <c r="B2208" s="461" t="s">
        <v>3011</v>
      </c>
      <c r="C2208" s="460" t="s">
        <v>2</v>
      </c>
      <c r="D2208" s="454">
        <v>1126.03</v>
      </c>
    </row>
    <row r="2209" spans="1:4" ht="26.4" x14ac:dyDescent="0.3">
      <c r="A2209" s="460">
        <v>1208361</v>
      </c>
      <c r="B2209" s="461" t="s">
        <v>3012</v>
      </c>
      <c r="C2209" s="460" t="s">
        <v>2</v>
      </c>
      <c r="D2209" s="454">
        <v>1092.1099999999999</v>
      </c>
    </row>
    <row r="2210" spans="1:4" ht="13.2" x14ac:dyDescent="0.3">
      <c r="A2210" s="460">
        <v>1207669</v>
      </c>
      <c r="B2210" s="461" t="s">
        <v>3013</v>
      </c>
      <c r="C2210" s="460" t="s">
        <v>2</v>
      </c>
      <c r="D2210" s="454">
        <v>1305.24</v>
      </c>
    </row>
    <row r="2211" spans="1:4" ht="13.2" x14ac:dyDescent="0.3">
      <c r="A2211" s="460">
        <v>1207668</v>
      </c>
      <c r="B2211" s="461" t="s">
        <v>3014</v>
      </c>
      <c r="C2211" s="460" t="s">
        <v>2</v>
      </c>
      <c r="D2211" s="454">
        <v>1270.1400000000001</v>
      </c>
    </row>
    <row r="2212" spans="1:4" ht="13.2" x14ac:dyDescent="0.3">
      <c r="A2212" s="460">
        <v>1207667</v>
      </c>
      <c r="B2212" s="461" t="s">
        <v>3015</v>
      </c>
      <c r="C2212" s="460" t="s">
        <v>2</v>
      </c>
      <c r="D2212" s="454">
        <v>1217.5</v>
      </c>
    </row>
    <row r="2213" spans="1:4" ht="26.4" x14ac:dyDescent="0.3">
      <c r="A2213" s="460">
        <v>1208369</v>
      </c>
      <c r="B2213" s="461" t="s">
        <v>3016</v>
      </c>
      <c r="C2213" s="460" t="s">
        <v>2</v>
      </c>
      <c r="D2213" s="454">
        <v>1164.8599999999999</v>
      </c>
    </row>
    <row r="2214" spans="1:4" ht="13.2" x14ac:dyDescent="0.3">
      <c r="A2214" s="460">
        <v>1207682</v>
      </c>
      <c r="B2214" s="461" t="s">
        <v>3017</v>
      </c>
      <c r="C2214" s="460" t="s">
        <v>2</v>
      </c>
      <c r="D2214" s="454">
        <v>975.27</v>
      </c>
    </row>
    <row r="2215" spans="1:4" ht="13.2" x14ac:dyDescent="0.3">
      <c r="A2215" s="460">
        <v>1207681</v>
      </c>
      <c r="B2215" s="461" t="s">
        <v>3018</v>
      </c>
      <c r="C2215" s="460" t="s">
        <v>2</v>
      </c>
      <c r="D2215" s="454">
        <v>956.1</v>
      </c>
    </row>
    <row r="2216" spans="1:4" ht="13.2" x14ac:dyDescent="0.3">
      <c r="A2216" s="460">
        <v>1207729</v>
      </c>
      <c r="B2216" s="461" t="s">
        <v>3019</v>
      </c>
      <c r="C2216" s="460" t="s">
        <v>2</v>
      </c>
      <c r="D2216" s="454">
        <v>940.76</v>
      </c>
    </row>
    <row r="2217" spans="1:4" ht="13.2" x14ac:dyDescent="0.3">
      <c r="A2217" s="460">
        <v>1208333</v>
      </c>
      <c r="B2217" s="461" t="s">
        <v>3020</v>
      </c>
      <c r="C2217" s="460" t="s">
        <v>2</v>
      </c>
      <c r="D2217" s="454">
        <v>923.1</v>
      </c>
    </row>
    <row r="2218" spans="1:4" ht="13.2" x14ac:dyDescent="0.3">
      <c r="A2218" s="460">
        <v>1207688</v>
      </c>
      <c r="B2218" s="461" t="s">
        <v>3021</v>
      </c>
      <c r="C2218" s="460" t="s">
        <v>2</v>
      </c>
      <c r="D2218" s="454">
        <v>1022.75</v>
      </c>
    </row>
    <row r="2219" spans="1:4" ht="13.2" x14ac:dyDescent="0.3">
      <c r="A2219" s="460">
        <v>1207687</v>
      </c>
      <c r="B2219" s="461" t="s">
        <v>3022</v>
      </c>
      <c r="C2219" s="460" t="s">
        <v>2</v>
      </c>
      <c r="D2219" s="454">
        <v>997.42</v>
      </c>
    </row>
    <row r="2220" spans="1:4" ht="13.2" x14ac:dyDescent="0.3">
      <c r="A2220" s="460">
        <v>1207686</v>
      </c>
      <c r="B2220" s="461" t="s">
        <v>3023</v>
      </c>
      <c r="C2220" s="460" t="s">
        <v>2</v>
      </c>
      <c r="D2220" s="454">
        <v>978.11</v>
      </c>
    </row>
    <row r="2221" spans="1:4" ht="26.4" x14ac:dyDescent="0.3">
      <c r="A2221" s="460">
        <v>1208341</v>
      </c>
      <c r="B2221" s="461" t="s">
        <v>3024</v>
      </c>
      <c r="C2221" s="460" t="s">
        <v>2</v>
      </c>
      <c r="D2221" s="454">
        <v>957.59</v>
      </c>
    </row>
    <row r="2222" spans="1:4" ht="13.2" x14ac:dyDescent="0.3">
      <c r="A2222" s="460">
        <v>1207694</v>
      </c>
      <c r="B2222" s="461" t="s">
        <v>3025</v>
      </c>
      <c r="C2222" s="460" t="s">
        <v>2</v>
      </c>
      <c r="D2222" s="454">
        <v>1079.3499999999999</v>
      </c>
    </row>
    <row r="2223" spans="1:4" ht="13.2" x14ac:dyDescent="0.3">
      <c r="A2223" s="460">
        <v>1207693</v>
      </c>
      <c r="B2223" s="461" t="s">
        <v>3026</v>
      </c>
      <c r="C2223" s="460" t="s">
        <v>2</v>
      </c>
      <c r="D2223" s="454">
        <v>1044.8599999999999</v>
      </c>
    </row>
    <row r="2224" spans="1:4" ht="13.2" x14ac:dyDescent="0.3">
      <c r="A2224" s="460">
        <v>1207692</v>
      </c>
      <c r="B2224" s="461" t="s">
        <v>3027</v>
      </c>
      <c r="C2224" s="460" t="s">
        <v>2</v>
      </c>
      <c r="D2224" s="454">
        <v>1015.86</v>
      </c>
    </row>
    <row r="2225" spans="1:4" ht="26.4" x14ac:dyDescent="0.3">
      <c r="A2225" s="460">
        <v>1208349</v>
      </c>
      <c r="B2225" s="461" t="s">
        <v>3028</v>
      </c>
      <c r="C2225" s="460" t="s">
        <v>2</v>
      </c>
      <c r="D2225" s="454">
        <v>991.95</v>
      </c>
    </row>
    <row r="2226" spans="1:4" ht="13.2" x14ac:dyDescent="0.3">
      <c r="A2226" s="460">
        <v>1207660</v>
      </c>
      <c r="B2226" s="461" t="s">
        <v>3029</v>
      </c>
      <c r="C2226" s="460" t="s">
        <v>2</v>
      </c>
      <c r="D2226" s="454">
        <v>1149.77</v>
      </c>
    </row>
    <row r="2227" spans="1:4" ht="13.2" x14ac:dyDescent="0.3">
      <c r="A2227" s="460">
        <v>1207699</v>
      </c>
      <c r="B2227" s="461" t="s">
        <v>3030</v>
      </c>
      <c r="C2227" s="460" t="s">
        <v>2</v>
      </c>
      <c r="D2227" s="454">
        <v>1100.48</v>
      </c>
    </row>
    <row r="2228" spans="1:4" ht="13.2" x14ac:dyDescent="0.3">
      <c r="A2228" s="460">
        <v>1207698</v>
      </c>
      <c r="B2228" s="461" t="s">
        <v>3031</v>
      </c>
      <c r="C2228" s="460" t="s">
        <v>2</v>
      </c>
      <c r="D2228" s="454">
        <v>1066.94</v>
      </c>
    </row>
    <row r="2229" spans="1:4" ht="26.4" x14ac:dyDescent="0.3">
      <c r="A2229" s="460">
        <v>1208357</v>
      </c>
      <c r="B2229" s="461" t="s">
        <v>3032</v>
      </c>
      <c r="C2229" s="460" t="s">
        <v>2</v>
      </c>
      <c r="D2229" s="454">
        <v>1033.22</v>
      </c>
    </row>
    <row r="2230" spans="1:4" ht="13.2" x14ac:dyDescent="0.3">
      <c r="A2230" s="460">
        <v>1207666</v>
      </c>
      <c r="B2230" s="461" t="s">
        <v>3033</v>
      </c>
      <c r="C2230" s="460" t="s">
        <v>2</v>
      </c>
      <c r="D2230" s="454">
        <v>1285.3599999999999</v>
      </c>
    </row>
    <row r="2231" spans="1:4" ht="13.2" x14ac:dyDescent="0.3">
      <c r="A2231" s="460">
        <v>1207665</v>
      </c>
      <c r="B2231" s="461" t="s">
        <v>3034</v>
      </c>
      <c r="C2231" s="460" t="s">
        <v>2</v>
      </c>
      <c r="D2231" s="454">
        <v>1257.0899999999999</v>
      </c>
    </row>
    <row r="2232" spans="1:4" ht="13.2" x14ac:dyDescent="0.3">
      <c r="A2232" s="460">
        <v>1207664</v>
      </c>
      <c r="B2232" s="461" t="s">
        <v>3035</v>
      </c>
      <c r="C2232" s="460" t="s">
        <v>2</v>
      </c>
      <c r="D2232" s="454">
        <v>1234.47</v>
      </c>
    </row>
    <row r="2233" spans="1:4" ht="26.4" x14ac:dyDescent="0.3">
      <c r="A2233" s="460">
        <v>1208365</v>
      </c>
      <c r="B2233" s="461" t="s">
        <v>3036</v>
      </c>
      <c r="C2233" s="460" t="s">
        <v>2</v>
      </c>
      <c r="D2233" s="454">
        <v>1200.55</v>
      </c>
    </row>
    <row r="2234" spans="1:4" ht="13.2" x14ac:dyDescent="0.3">
      <c r="A2234" s="460">
        <v>1207672</v>
      </c>
      <c r="B2234" s="461" t="s">
        <v>3037</v>
      </c>
      <c r="C2234" s="460" t="s">
        <v>2</v>
      </c>
      <c r="D2234" s="454">
        <v>1417.42</v>
      </c>
    </row>
    <row r="2235" spans="1:4" ht="13.2" x14ac:dyDescent="0.3">
      <c r="A2235" s="460">
        <v>1207671</v>
      </c>
      <c r="B2235" s="461" t="s">
        <v>3038</v>
      </c>
      <c r="C2235" s="460" t="s">
        <v>2</v>
      </c>
      <c r="D2235" s="454">
        <v>1382.32</v>
      </c>
    </row>
    <row r="2236" spans="1:4" ht="13.2" x14ac:dyDescent="0.3">
      <c r="A2236" s="460">
        <v>1207670</v>
      </c>
      <c r="B2236" s="461" t="s">
        <v>3039</v>
      </c>
      <c r="C2236" s="460" t="s">
        <v>2</v>
      </c>
      <c r="D2236" s="454">
        <v>1329.68</v>
      </c>
    </row>
    <row r="2237" spans="1:4" ht="26.4" x14ac:dyDescent="0.3">
      <c r="A2237" s="460">
        <v>1208373</v>
      </c>
      <c r="B2237" s="461" t="s">
        <v>3040</v>
      </c>
      <c r="C2237" s="460" t="s">
        <v>2</v>
      </c>
      <c r="D2237" s="454">
        <v>1277.04</v>
      </c>
    </row>
    <row r="2238" spans="1:4" ht="13.2" x14ac:dyDescent="0.3">
      <c r="A2238" s="460">
        <v>1400976</v>
      </c>
      <c r="B2238" s="461" t="s">
        <v>3041</v>
      </c>
      <c r="C2238" s="460" t="s">
        <v>93</v>
      </c>
      <c r="D2238" s="454">
        <v>4.9000000000000004</v>
      </c>
    </row>
    <row r="2239" spans="1:4" ht="13.2" x14ac:dyDescent="0.3">
      <c r="A2239" s="460">
        <v>1400970</v>
      </c>
      <c r="B2239" s="461" t="s">
        <v>3042</v>
      </c>
      <c r="C2239" s="460" t="s">
        <v>93</v>
      </c>
      <c r="D2239" s="454">
        <v>2.1800000000000002</v>
      </c>
    </row>
    <row r="2240" spans="1:4" ht="13.2" x14ac:dyDescent="0.3">
      <c r="A2240" s="460">
        <v>1400971</v>
      </c>
      <c r="B2240" s="461" t="s">
        <v>3043</v>
      </c>
      <c r="C2240" s="460" t="s">
        <v>93</v>
      </c>
      <c r="D2240" s="454">
        <v>9.5299999999999994</v>
      </c>
    </row>
    <row r="2241" spans="1:4" ht="13.2" x14ac:dyDescent="0.3">
      <c r="A2241" s="460">
        <v>1400972</v>
      </c>
      <c r="B2241" s="461" t="s">
        <v>3044</v>
      </c>
      <c r="C2241" s="460" t="s">
        <v>93</v>
      </c>
      <c r="D2241" s="454">
        <v>2.12</v>
      </c>
    </row>
    <row r="2242" spans="1:4" ht="13.2" x14ac:dyDescent="0.3">
      <c r="A2242" s="460">
        <v>1416201</v>
      </c>
      <c r="B2242" s="461" t="s">
        <v>3045</v>
      </c>
      <c r="C2242" s="460" t="s">
        <v>3046</v>
      </c>
      <c r="D2242" s="454">
        <v>0.2</v>
      </c>
    </row>
    <row r="2243" spans="1:4" ht="13.2" x14ac:dyDescent="0.3">
      <c r="A2243" s="460">
        <v>1400969</v>
      </c>
      <c r="B2243" s="461" t="s">
        <v>3047</v>
      </c>
      <c r="C2243" s="460" t="s">
        <v>110</v>
      </c>
      <c r="D2243" s="454">
        <v>0.15</v>
      </c>
    </row>
    <row r="2244" spans="1:4" ht="13.2" x14ac:dyDescent="0.3">
      <c r="A2244" s="460">
        <v>1400975</v>
      </c>
      <c r="B2244" s="461" t="s">
        <v>3048</v>
      </c>
      <c r="C2244" s="460" t="s">
        <v>93</v>
      </c>
      <c r="D2244" s="454">
        <v>4.05</v>
      </c>
    </row>
    <row r="2245" spans="1:4" ht="13.2" x14ac:dyDescent="0.3">
      <c r="A2245" s="460">
        <v>1416141</v>
      </c>
      <c r="B2245" s="461" t="s">
        <v>3049</v>
      </c>
      <c r="C2245" s="460" t="s">
        <v>93</v>
      </c>
      <c r="D2245" s="454">
        <v>3.26</v>
      </c>
    </row>
    <row r="2246" spans="1:4" ht="13.2" x14ac:dyDescent="0.3">
      <c r="A2246" s="460">
        <v>1416142</v>
      </c>
      <c r="B2246" s="461" t="s">
        <v>3050</v>
      </c>
      <c r="C2246" s="460" t="s">
        <v>93</v>
      </c>
      <c r="D2246" s="454">
        <v>5.01</v>
      </c>
    </row>
    <row r="2247" spans="1:4" ht="13.2" x14ac:dyDescent="0.3">
      <c r="A2247" s="460">
        <v>1400973</v>
      </c>
      <c r="B2247" s="461" t="s">
        <v>3051</v>
      </c>
      <c r="C2247" s="460" t="s">
        <v>93</v>
      </c>
      <c r="D2247" s="454">
        <v>1.41</v>
      </c>
    </row>
    <row r="2248" spans="1:4" ht="13.2" x14ac:dyDescent="0.3">
      <c r="A2248" s="460">
        <v>1400974</v>
      </c>
      <c r="B2248" s="461" t="s">
        <v>3052</v>
      </c>
      <c r="C2248" s="460" t="s">
        <v>93</v>
      </c>
      <c r="D2248" s="454">
        <v>1.65</v>
      </c>
    </row>
    <row r="2249" spans="1:4" ht="13.2" x14ac:dyDescent="0.3">
      <c r="A2249" s="460">
        <v>1416139</v>
      </c>
      <c r="B2249" s="461" t="s">
        <v>3053</v>
      </c>
      <c r="C2249" s="460" t="s">
        <v>93</v>
      </c>
      <c r="D2249" s="454">
        <v>1.83</v>
      </c>
    </row>
    <row r="2250" spans="1:4" ht="13.2" x14ac:dyDescent="0.3">
      <c r="A2250" s="460">
        <v>1416202</v>
      </c>
      <c r="B2250" s="461" t="s">
        <v>3054</v>
      </c>
      <c r="C2250" s="460" t="s">
        <v>93</v>
      </c>
      <c r="D2250" s="454">
        <v>2.11</v>
      </c>
    </row>
    <row r="2251" spans="1:4" ht="13.2" x14ac:dyDescent="0.3">
      <c r="A2251" s="460">
        <v>1416140</v>
      </c>
      <c r="B2251" s="461" t="s">
        <v>3055</v>
      </c>
      <c r="C2251" s="460" t="s">
        <v>93</v>
      </c>
      <c r="D2251" s="454">
        <v>2.42</v>
      </c>
    </row>
    <row r="2252" spans="1:4" ht="13.2" x14ac:dyDescent="0.3">
      <c r="A2252" s="460">
        <v>1419543</v>
      </c>
      <c r="B2252" s="461" t="s">
        <v>3056</v>
      </c>
      <c r="C2252" s="460" t="s">
        <v>110</v>
      </c>
      <c r="D2252" s="454">
        <v>0.18</v>
      </c>
    </row>
    <row r="2253" spans="1:4" ht="13.2" x14ac:dyDescent="0.3">
      <c r="A2253" s="460">
        <v>1408173</v>
      </c>
      <c r="B2253" s="461" t="s">
        <v>3057</v>
      </c>
      <c r="C2253" s="460" t="s">
        <v>3046</v>
      </c>
      <c r="D2253" s="454">
        <v>0.05</v>
      </c>
    </row>
    <row r="2254" spans="1:4" ht="13.2" x14ac:dyDescent="0.3">
      <c r="A2254" s="460">
        <v>1407063</v>
      </c>
      <c r="B2254" s="461" t="s">
        <v>3058</v>
      </c>
      <c r="C2254" s="460" t="s">
        <v>110</v>
      </c>
      <c r="D2254" s="454">
        <v>7.46</v>
      </c>
    </row>
    <row r="2255" spans="1:4" ht="13.2" x14ac:dyDescent="0.3">
      <c r="A2255" s="460">
        <v>1407064</v>
      </c>
      <c r="B2255" s="461" t="s">
        <v>3059</v>
      </c>
      <c r="C2255" s="460" t="s">
        <v>110</v>
      </c>
      <c r="D2255" s="454">
        <v>7.7</v>
      </c>
    </row>
    <row r="2256" spans="1:4" ht="13.2" x14ac:dyDescent="0.3">
      <c r="A2256" s="460">
        <v>1407065</v>
      </c>
      <c r="B2256" s="461" t="s">
        <v>3060</v>
      </c>
      <c r="C2256" s="460" t="s">
        <v>110</v>
      </c>
      <c r="D2256" s="454">
        <v>7.87</v>
      </c>
    </row>
    <row r="2257" spans="1:4" ht="13.2" x14ac:dyDescent="0.3">
      <c r="A2257" s="460">
        <v>1407066</v>
      </c>
      <c r="B2257" s="461" t="s">
        <v>3061</v>
      </c>
      <c r="C2257" s="460" t="s">
        <v>110</v>
      </c>
      <c r="D2257" s="454">
        <v>7.75</v>
      </c>
    </row>
    <row r="2258" spans="1:4" ht="13.2" x14ac:dyDescent="0.3">
      <c r="A2258" s="460">
        <v>1400977</v>
      </c>
      <c r="B2258" s="461" t="s">
        <v>3062</v>
      </c>
      <c r="C2258" s="460" t="s">
        <v>93</v>
      </c>
      <c r="D2258" s="454">
        <v>3.37</v>
      </c>
    </row>
    <row r="2259" spans="1:4" ht="13.2" x14ac:dyDescent="0.3">
      <c r="A2259" s="460">
        <v>1407067</v>
      </c>
      <c r="B2259" s="461" t="s">
        <v>3063</v>
      </c>
      <c r="C2259" s="460" t="s">
        <v>110</v>
      </c>
      <c r="D2259" s="454">
        <v>2.41</v>
      </c>
    </row>
    <row r="2260" spans="1:4" ht="13.2" x14ac:dyDescent="0.3">
      <c r="A2260" s="460">
        <v>1407068</v>
      </c>
      <c r="B2260" s="461" t="s">
        <v>3064</v>
      </c>
      <c r="C2260" s="460" t="s">
        <v>110</v>
      </c>
      <c r="D2260" s="454">
        <v>2.71</v>
      </c>
    </row>
    <row r="2261" spans="1:4" ht="13.2" x14ac:dyDescent="0.3">
      <c r="A2261" s="460">
        <v>1407069</v>
      </c>
      <c r="B2261" s="461" t="s">
        <v>3065</v>
      </c>
      <c r="C2261" s="460" t="s">
        <v>110</v>
      </c>
      <c r="D2261" s="454">
        <v>2.94</v>
      </c>
    </row>
    <row r="2262" spans="1:4" ht="13.2" x14ac:dyDescent="0.3">
      <c r="A2262" s="460">
        <v>1407070</v>
      </c>
      <c r="B2262" s="461" t="s">
        <v>3066</v>
      </c>
      <c r="C2262" s="460" t="s">
        <v>110</v>
      </c>
      <c r="D2262" s="454">
        <v>2.8</v>
      </c>
    </row>
    <row r="2263" spans="1:4" ht="13.2" x14ac:dyDescent="0.3">
      <c r="A2263" s="460">
        <v>1416257</v>
      </c>
      <c r="B2263" s="461" t="s">
        <v>3067</v>
      </c>
      <c r="C2263" s="460" t="s">
        <v>93</v>
      </c>
      <c r="D2263" s="454">
        <v>238.71</v>
      </c>
    </row>
    <row r="2264" spans="1:4" ht="13.2" x14ac:dyDescent="0.3">
      <c r="A2264" s="460">
        <v>1416253</v>
      </c>
      <c r="B2264" s="461" t="s">
        <v>3068</v>
      </c>
      <c r="C2264" s="460" t="s">
        <v>93</v>
      </c>
      <c r="D2264" s="454">
        <v>540.75</v>
      </c>
    </row>
    <row r="2265" spans="1:4" ht="13.2" x14ac:dyDescent="0.3">
      <c r="A2265" s="460">
        <v>1416254</v>
      </c>
      <c r="B2265" s="461" t="s">
        <v>3069</v>
      </c>
      <c r="C2265" s="460" t="s">
        <v>93</v>
      </c>
      <c r="D2265" s="454">
        <v>46.18</v>
      </c>
    </row>
    <row r="2266" spans="1:4" ht="13.2" x14ac:dyDescent="0.3">
      <c r="A2266" s="460">
        <v>1416255</v>
      </c>
      <c r="B2266" s="461" t="s">
        <v>3070</v>
      </c>
      <c r="C2266" s="460" t="s">
        <v>93</v>
      </c>
      <c r="D2266" s="454">
        <v>80.98</v>
      </c>
    </row>
    <row r="2267" spans="1:4" ht="13.2" x14ac:dyDescent="0.3">
      <c r="A2267" s="460">
        <v>1416256</v>
      </c>
      <c r="B2267" s="461" t="s">
        <v>3071</v>
      </c>
      <c r="C2267" s="460" t="s">
        <v>93</v>
      </c>
      <c r="D2267" s="454">
        <v>124.61</v>
      </c>
    </row>
    <row r="2268" spans="1:4" ht="26.4" x14ac:dyDescent="0.3">
      <c r="A2268" s="460">
        <v>1408028</v>
      </c>
      <c r="B2268" s="461" t="s">
        <v>3072</v>
      </c>
      <c r="C2268" s="460" t="s">
        <v>48</v>
      </c>
      <c r="D2268" s="454">
        <v>209.48</v>
      </c>
    </row>
    <row r="2269" spans="1:4" ht="13.2" x14ac:dyDescent="0.3">
      <c r="A2269" s="460">
        <v>1408027</v>
      </c>
      <c r="B2269" s="461" t="s">
        <v>3073</v>
      </c>
      <c r="C2269" s="460" t="s">
        <v>48</v>
      </c>
      <c r="D2269" s="454">
        <v>117.37</v>
      </c>
    </row>
    <row r="2270" spans="1:4" ht="13.2" x14ac:dyDescent="0.3">
      <c r="A2270" s="460">
        <v>1400978</v>
      </c>
      <c r="B2270" s="461" t="s">
        <v>3074</v>
      </c>
      <c r="C2270" s="460" t="s">
        <v>48</v>
      </c>
      <c r="D2270" s="454">
        <v>187.76</v>
      </c>
    </row>
    <row r="2271" spans="1:4" ht="26.4" x14ac:dyDescent="0.3">
      <c r="A2271" s="460">
        <v>1513941</v>
      </c>
      <c r="B2271" s="461" t="s">
        <v>3075</v>
      </c>
      <c r="C2271" s="460" t="s">
        <v>2</v>
      </c>
      <c r="D2271" s="454">
        <v>547.29999999999995</v>
      </c>
    </row>
    <row r="2272" spans="1:4" ht="26.4" x14ac:dyDescent="0.3">
      <c r="A2272" s="460">
        <v>1513940</v>
      </c>
      <c r="B2272" s="461" t="s">
        <v>3076</v>
      </c>
      <c r="C2272" s="460" t="s">
        <v>2</v>
      </c>
      <c r="D2272" s="454">
        <v>341.09</v>
      </c>
    </row>
    <row r="2273" spans="1:4" ht="26.4" x14ac:dyDescent="0.3">
      <c r="A2273" s="460">
        <v>1505879</v>
      </c>
      <c r="B2273" s="461" t="s">
        <v>3077</v>
      </c>
      <c r="C2273" s="460" t="s">
        <v>2</v>
      </c>
      <c r="D2273" s="454">
        <v>283.18</v>
      </c>
    </row>
    <row r="2274" spans="1:4" ht="26.4" x14ac:dyDescent="0.3">
      <c r="A2274" s="460">
        <v>1505878</v>
      </c>
      <c r="B2274" s="461" t="s">
        <v>3078</v>
      </c>
      <c r="C2274" s="460" t="s">
        <v>2</v>
      </c>
      <c r="D2274" s="454">
        <v>169.2</v>
      </c>
    </row>
    <row r="2275" spans="1:4" ht="26.4" x14ac:dyDescent="0.3">
      <c r="A2275" s="460">
        <v>1505877</v>
      </c>
      <c r="B2275" s="461" t="s">
        <v>3079</v>
      </c>
      <c r="C2275" s="460" t="s">
        <v>2</v>
      </c>
      <c r="D2275" s="454">
        <v>186.83</v>
      </c>
    </row>
    <row r="2276" spans="1:4" ht="13.2" x14ac:dyDescent="0.3">
      <c r="A2276" s="460">
        <v>1505860</v>
      </c>
      <c r="B2276" s="461" t="s">
        <v>3080</v>
      </c>
      <c r="C2276" s="460" t="s">
        <v>2</v>
      </c>
      <c r="D2276" s="454">
        <v>187.36</v>
      </c>
    </row>
    <row r="2277" spans="1:4" ht="13.2" x14ac:dyDescent="0.3">
      <c r="A2277" s="460">
        <v>1505859</v>
      </c>
      <c r="B2277" s="461" t="s">
        <v>3081</v>
      </c>
      <c r="C2277" s="460" t="s">
        <v>2</v>
      </c>
      <c r="D2277" s="454">
        <v>92.38</v>
      </c>
    </row>
    <row r="2278" spans="1:4" ht="26.4" x14ac:dyDescent="0.3">
      <c r="A2278" s="460">
        <v>1516204</v>
      </c>
      <c r="B2278" s="461" t="s">
        <v>3082</v>
      </c>
      <c r="C2278" s="460" t="s">
        <v>110</v>
      </c>
      <c r="D2278" s="454">
        <v>6.04</v>
      </c>
    </row>
    <row r="2279" spans="1:4" ht="26.4" x14ac:dyDescent="0.3">
      <c r="A2279" s="460">
        <v>1516312</v>
      </c>
      <c r="B2279" s="461" t="s">
        <v>3083</v>
      </c>
      <c r="C2279" s="460" t="s">
        <v>84</v>
      </c>
      <c r="D2279" s="454">
        <v>41.11</v>
      </c>
    </row>
    <row r="2280" spans="1:4" ht="26.4" x14ac:dyDescent="0.3">
      <c r="A2280" s="460">
        <v>1516304</v>
      </c>
      <c r="B2280" s="461" t="s">
        <v>3084</v>
      </c>
      <c r="C2280" s="460" t="s">
        <v>84</v>
      </c>
      <c r="D2280" s="454">
        <v>52.51</v>
      </c>
    </row>
    <row r="2281" spans="1:4" ht="26.4" x14ac:dyDescent="0.3">
      <c r="A2281" s="460">
        <v>1516308</v>
      </c>
      <c r="B2281" s="461" t="s">
        <v>3085</v>
      </c>
      <c r="C2281" s="460" t="s">
        <v>84</v>
      </c>
      <c r="D2281" s="454">
        <v>43.4</v>
      </c>
    </row>
    <row r="2282" spans="1:4" ht="26.4" x14ac:dyDescent="0.3">
      <c r="A2282" s="460">
        <v>1516313</v>
      </c>
      <c r="B2282" s="461" t="s">
        <v>3086</v>
      </c>
      <c r="C2282" s="460" t="s">
        <v>84</v>
      </c>
      <c r="D2282" s="454">
        <v>48.96</v>
      </c>
    </row>
    <row r="2283" spans="1:4" ht="26.4" x14ac:dyDescent="0.3">
      <c r="A2283" s="460">
        <v>1516305</v>
      </c>
      <c r="B2283" s="461" t="s">
        <v>3087</v>
      </c>
      <c r="C2283" s="460" t="s">
        <v>84</v>
      </c>
      <c r="D2283" s="454">
        <v>63.12</v>
      </c>
    </row>
    <row r="2284" spans="1:4" ht="26.4" x14ac:dyDescent="0.3">
      <c r="A2284" s="460">
        <v>1516309</v>
      </c>
      <c r="B2284" s="461" t="s">
        <v>3088</v>
      </c>
      <c r="C2284" s="460" t="s">
        <v>84</v>
      </c>
      <c r="D2284" s="454">
        <v>51.7</v>
      </c>
    </row>
    <row r="2285" spans="1:4" ht="26.4" x14ac:dyDescent="0.3">
      <c r="A2285" s="460">
        <v>1516314</v>
      </c>
      <c r="B2285" s="461" t="s">
        <v>3089</v>
      </c>
      <c r="C2285" s="460" t="s">
        <v>84</v>
      </c>
      <c r="D2285" s="454">
        <v>56.97</v>
      </c>
    </row>
    <row r="2286" spans="1:4" ht="26.4" x14ac:dyDescent="0.3">
      <c r="A2286" s="460">
        <v>1516306</v>
      </c>
      <c r="B2286" s="461" t="s">
        <v>3090</v>
      </c>
      <c r="C2286" s="460" t="s">
        <v>84</v>
      </c>
      <c r="D2286" s="454">
        <v>74.11</v>
      </c>
    </row>
    <row r="2287" spans="1:4" ht="26.4" x14ac:dyDescent="0.3">
      <c r="A2287" s="460">
        <v>1516310</v>
      </c>
      <c r="B2287" s="461" t="s">
        <v>3091</v>
      </c>
      <c r="C2287" s="460" t="s">
        <v>84</v>
      </c>
      <c r="D2287" s="454">
        <v>60.4</v>
      </c>
    </row>
    <row r="2288" spans="1:4" ht="26.4" x14ac:dyDescent="0.3">
      <c r="A2288" s="460">
        <v>1516311</v>
      </c>
      <c r="B2288" s="461" t="s">
        <v>3092</v>
      </c>
      <c r="C2288" s="460" t="s">
        <v>84</v>
      </c>
      <c r="D2288" s="454">
        <v>31.56</v>
      </c>
    </row>
    <row r="2289" spans="1:4" ht="26.4" x14ac:dyDescent="0.3">
      <c r="A2289" s="460">
        <v>1516303</v>
      </c>
      <c r="B2289" s="461" t="s">
        <v>3093</v>
      </c>
      <c r="C2289" s="460" t="s">
        <v>84</v>
      </c>
      <c r="D2289" s="454">
        <v>41.96</v>
      </c>
    </row>
    <row r="2290" spans="1:4" ht="26.4" x14ac:dyDescent="0.3">
      <c r="A2290" s="460">
        <v>1516307</v>
      </c>
      <c r="B2290" s="461" t="s">
        <v>3094</v>
      </c>
      <c r="C2290" s="460" t="s">
        <v>84</v>
      </c>
      <c r="D2290" s="454">
        <v>34.78</v>
      </c>
    </row>
    <row r="2291" spans="1:4" ht="13.2" x14ac:dyDescent="0.3">
      <c r="A2291" s="460">
        <v>1516298</v>
      </c>
      <c r="B2291" s="461" t="s">
        <v>3095</v>
      </c>
      <c r="C2291" s="460" t="s">
        <v>84</v>
      </c>
      <c r="D2291" s="454">
        <v>27.46</v>
      </c>
    </row>
    <row r="2292" spans="1:4" ht="13.2" x14ac:dyDescent="0.3">
      <c r="A2292" s="460">
        <v>1516299</v>
      </c>
      <c r="B2292" s="461" t="s">
        <v>3096</v>
      </c>
      <c r="C2292" s="460" t="s">
        <v>84</v>
      </c>
      <c r="D2292" s="454">
        <v>29.45</v>
      </c>
    </row>
    <row r="2293" spans="1:4" ht="13.2" x14ac:dyDescent="0.3">
      <c r="A2293" s="460">
        <v>1516300</v>
      </c>
      <c r="B2293" s="461" t="s">
        <v>3097</v>
      </c>
      <c r="C2293" s="460" t="s">
        <v>84</v>
      </c>
      <c r="D2293" s="454">
        <v>38.94</v>
      </c>
    </row>
    <row r="2294" spans="1:4" ht="13.2" x14ac:dyDescent="0.3">
      <c r="A2294" s="460">
        <v>1516301</v>
      </c>
      <c r="B2294" s="461" t="s">
        <v>3098</v>
      </c>
      <c r="C2294" s="460" t="s">
        <v>84</v>
      </c>
      <c r="D2294" s="454">
        <v>58.01</v>
      </c>
    </row>
    <row r="2295" spans="1:4" ht="13.2" x14ac:dyDescent="0.3">
      <c r="A2295" s="460">
        <v>1516302</v>
      </c>
      <c r="B2295" s="461" t="s">
        <v>3099</v>
      </c>
      <c r="C2295" s="460" t="s">
        <v>84</v>
      </c>
      <c r="D2295" s="454">
        <v>76.95</v>
      </c>
    </row>
    <row r="2296" spans="1:4" ht="13.2" x14ac:dyDescent="0.3">
      <c r="A2296" s="460">
        <v>1516296</v>
      </c>
      <c r="B2296" s="461" t="s">
        <v>3100</v>
      </c>
      <c r="C2296" s="460" t="s">
        <v>84</v>
      </c>
      <c r="D2296" s="454">
        <v>20.399999999999999</v>
      </c>
    </row>
    <row r="2297" spans="1:4" ht="13.2" x14ac:dyDescent="0.3">
      <c r="A2297" s="460">
        <v>1516297</v>
      </c>
      <c r="B2297" s="461" t="s">
        <v>3101</v>
      </c>
      <c r="C2297" s="460" t="s">
        <v>84</v>
      </c>
      <c r="D2297" s="454">
        <v>26.51</v>
      </c>
    </row>
    <row r="2298" spans="1:4" ht="26.4" x14ac:dyDescent="0.3">
      <c r="A2298" s="460">
        <v>1505847</v>
      </c>
      <c r="B2298" s="461" t="s">
        <v>3102</v>
      </c>
      <c r="C2298" s="460" t="s">
        <v>84</v>
      </c>
      <c r="D2298" s="454">
        <v>182.73</v>
      </c>
    </row>
    <row r="2299" spans="1:4" ht="26.4" x14ac:dyDescent="0.3">
      <c r="A2299" s="460">
        <v>1505848</v>
      </c>
      <c r="B2299" s="461" t="s">
        <v>3103</v>
      </c>
      <c r="C2299" s="460" t="s">
        <v>84</v>
      </c>
      <c r="D2299" s="454">
        <v>178.23</v>
      </c>
    </row>
    <row r="2300" spans="1:4" ht="26.4" x14ac:dyDescent="0.3">
      <c r="A2300" s="460">
        <v>1505849</v>
      </c>
      <c r="B2300" s="461" t="s">
        <v>3104</v>
      </c>
      <c r="C2300" s="460" t="s">
        <v>84</v>
      </c>
      <c r="D2300" s="454">
        <v>175.73</v>
      </c>
    </row>
    <row r="2301" spans="1:4" ht="26.4" x14ac:dyDescent="0.3">
      <c r="A2301" s="460">
        <v>1505930</v>
      </c>
      <c r="B2301" s="461" t="s">
        <v>3105</v>
      </c>
      <c r="C2301" s="460" t="s">
        <v>84</v>
      </c>
      <c r="D2301" s="454">
        <v>206.38</v>
      </c>
    </row>
    <row r="2302" spans="1:4" ht="26.4" x14ac:dyDescent="0.3">
      <c r="A2302" s="460">
        <v>1506055</v>
      </c>
      <c r="B2302" s="461" t="s">
        <v>3106</v>
      </c>
      <c r="C2302" s="460" t="s">
        <v>2</v>
      </c>
      <c r="D2302" s="454">
        <v>441.44</v>
      </c>
    </row>
    <row r="2303" spans="1:4" ht="26.4" x14ac:dyDescent="0.3">
      <c r="A2303" s="460">
        <v>1506056</v>
      </c>
      <c r="B2303" s="461" t="s">
        <v>3107</v>
      </c>
      <c r="C2303" s="460" t="s">
        <v>2</v>
      </c>
      <c r="D2303" s="454">
        <v>276.44</v>
      </c>
    </row>
    <row r="2304" spans="1:4" ht="26.4" x14ac:dyDescent="0.3">
      <c r="A2304" s="460">
        <v>1516318</v>
      </c>
      <c r="B2304" s="461" t="s">
        <v>3108</v>
      </c>
      <c r="C2304" s="460" t="s">
        <v>84</v>
      </c>
      <c r="D2304" s="454">
        <v>606.58000000000004</v>
      </c>
    </row>
    <row r="2305" spans="1:4" ht="26.4" x14ac:dyDescent="0.3">
      <c r="A2305" s="460">
        <v>1516317</v>
      </c>
      <c r="B2305" s="461" t="s">
        <v>3109</v>
      </c>
      <c r="C2305" s="460" t="s">
        <v>84</v>
      </c>
      <c r="D2305" s="454">
        <v>553.92999999999995</v>
      </c>
    </row>
    <row r="2306" spans="1:4" ht="13.2" x14ac:dyDescent="0.3">
      <c r="A2306" s="460">
        <v>1600965</v>
      </c>
      <c r="B2306" s="461" t="s">
        <v>3110</v>
      </c>
      <c r="C2306" s="460" t="s">
        <v>2</v>
      </c>
      <c r="D2306" s="454">
        <v>98.8</v>
      </c>
    </row>
    <row r="2307" spans="1:4" ht="13.2" x14ac:dyDescent="0.3">
      <c r="A2307" s="460">
        <v>1600408</v>
      </c>
      <c r="B2307" s="461" t="s">
        <v>3111</v>
      </c>
      <c r="C2307" s="460" t="s">
        <v>84</v>
      </c>
      <c r="D2307" s="454">
        <v>17.46</v>
      </c>
    </row>
    <row r="2308" spans="1:4" ht="13.2" x14ac:dyDescent="0.3">
      <c r="A2308" s="460">
        <v>1600990</v>
      </c>
      <c r="B2308" s="461" t="s">
        <v>3112</v>
      </c>
      <c r="C2308" s="460" t="s">
        <v>2</v>
      </c>
      <c r="D2308" s="454">
        <v>751.53</v>
      </c>
    </row>
    <row r="2309" spans="1:4" ht="13.2" x14ac:dyDescent="0.3">
      <c r="A2309" s="460">
        <v>1600989</v>
      </c>
      <c r="B2309" s="461" t="s">
        <v>3113</v>
      </c>
      <c r="C2309" s="460" t="s">
        <v>2</v>
      </c>
      <c r="D2309" s="454">
        <v>397.65</v>
      </c>
    </row>
    <row r="2310" spans="1:4" ht="13.2" x14ac:dyDescent="0.3">
      <c r="A2310" s="460">
        <v>1600438</v>
      </c>
      <c r="B2310" s="461" t="s">
        <v>3114</v>
      </c>
      <c r="C2310" s="460" t="s">
        <v>2</v>
      </c>
      <c r="D2310" s="454">
        <v>556.61</v>
      </c>
    </row>
    <row r="2311" spans="1:4" ht="13.2" x14ac:dyDescent="0.3">
      <c r="A2311" s="460">
        <v>1600436</v>
      </c>
      <c r="B2311" s="461" t="s">
        <v>3115</v>
      </c>
      <c r="C2311" s="460" t="s">
        <v>2</v>
      </c>
      <c r="D2311" s="454">
        <v>381.54</v>
      </c>
    </row>
    <row r="2312" spans="1:4" ht="13.2" x14ac:dyDescent="0.3">
      <c r="A2312" s="460">
        <v>1600895</v>
      </c>
      <c r="B2312" s="461" t="s">
        <v>3116</v>
      </c>
      <c r="C2312" s="460" t="s">
        <v>84</v>
      </c>
      <c r="D2312" s="454">
        <v>13.5</v>
      </c>
    </row>
    <row r="2313" spans="1:4" ht="26.4" x14ac:dyDescent="0.3">
      <c r="A2313" s="460">
        <v>1600897</v>
      </c>
      <c r="B2313" s="461" t="s">
        <v>3117</v>
      </c>
      <c r="C2313" s="460" t="s">
        <v>84</v>
      </c>
      <c r="D2313" s="454">
        <v>3.61</v>
      </c>
    </row>
    <row r="2314" spans="1:4" ht="13.2" x14ac:dyDescent="0.3">
      <c r="A2314" s="460">
        <v>1619004</v>
      </c>
      <c r="B2314" s="461" t="s">
        <v>3118</v>
      </c>
      <c r="C2314" s="460" t="s">
        <v>2</v>
      </c>
      <c r="D2314" s="454">
        <v>7.4</v>
      </c>
    </row>
    <row r="2315" spans="1:4" ht="13.2" x14ac:dyDescent="0.3">
      <c r="A2315" s="460">
        <v>1600896</v>
      </c>
      <c r="B2315" s="461" t="s">
        <v>3119</v>
      </c>
      <c r="C2315" s="460" t="s">
        <v>84</v>
      </c>
      <c r="D2315" s="454">
        <v>15.71</v>
      </c>
    </row>
    <row r="2316" spans="1:4" ht="13.2" x14ac:dyDescent="0.3">
      <c r="A2316" s="460">
        <v>1619003</v>
      </c>
      <c r="B2316" s="461" t="s">
        <v>3120</v>
      </c>
      <c r="C2316" s="460" t="s">
        <v>2</v>
      </c>
      <c r="D2316" s="454">
        <v>71.08</v>
      </c>
    </row>
    <row r="2317" spans="1:4" ht="13.2" x14ac:dyDescent="0.3">
      <c r="A2317" s="460">
        <v>1619006</v>
      </c>
      <c r="B2317" s="461" t="s">
        <v>3121</v>
      </c>
      <c r="C2317" s="460" t="s">
        <v>2</v>
      </c>
      <c r="D2317" s="454">
        <v>53.31</v>
      </c>
    </row>
    <row r="2318" spans="1:4" ht="13.2" x14ac:dyDescent="0.3">
      <c r="A2318" s="460">
        <v>1600414</v>
      </c>
      <c r="B2318" s="461" t="s">
        <v>3122</v>
      </c>
      <c r="C2318" s="460" t="s">
        <v>84</v>
      </c>
      <c r="D2318" s="454">
        <v>1.07</v>
      </c>
    </row>
    <row r="2319" spans="1:4" ht="13.2" x14ac:dyDescent="0.3">
      <c r="A2319" s="460">
        <v>1608148</v>
      </c>
      <c r="B2319" s="461" t="s">
        <v>3123</v>
      </c>
      <c r="C2319" s="460" t="s">
        <v>93</v>
      </c>
      <c r="D2319" s="454">
        <v>314.13</v>
      </c>
    </row>
    <row r="2320" spans="1:4" ht="13.2" x14ac:dyDescent="0.3">
      <c r="A2320" s="460">
        <v>1608021</v>
      </c>
      <c r="B2320" s="461" t="s">
        <v>3124</v>
      </c>
      <c r="C2320" s="460" t="s">
        <v>93</v>
      </c>
      <c r="D2320" s="454">
        <v>86.64</v>
      </c>
    </row>
    <row r="2321" spans="1:4" ht="13.2" x14ac:dyDescent="0.3">
      <c r="A2321" s="460">
        <v>1608024</v>
      </c>
      <c r="B2321" s="461" t="s">
        <v>3125</v>
      </c>
      <c r="C2321" s="460" t="s">
        <v>93</v>
      </c>
      <c r="D2321" s="454">
        <v>89.91</v>
      </c>
    </row>
    <row r="2322" spans="1:4" ht="13.2" x14ac:dyDescent="0.3">
      <c r="A2322" s="460">
        <v>1608026</v>
      </c>
      <c r="B2322" s="461" t="s">
        <v>3126</v>
      </c>
      <c r="C2322" s="460" t="s">
        <v>93</v>
      </c>
      <c r="D2322" s="454">
        <v>107.59</v>
      </c>
    </row>
    <row r="2323" spans="1:4" ht="13.2" x14ac:dyDescent="0.3">
      <c r="A2323" s="460">
        <v>1608142</v>
      </c>
      <c r="B2323" s="461" t="s">
        <v>3127</v>
      </c>
      <c r="C2323" s="460" t="s">
        <v>93</v>
      </c>
      <c r="D2323" s="454">
        <v>128.04</v>
      </c>
    </row>
    <row r="2324" spans="1:4" ht="13.2" x14ac:dyDescent="0.3">
      <c r="A2324" s="460">
        <v>1608143</v>
      </c>
      <c r="B2324" s="461" t="s">
        <v>3128</v>
      </c>
      <c r="C2324" s="460" t="s">
        <v>93</v>
      </c>
      <c r="D2324" s="454">
        <v>131.37</v>
      </c>
    </row>
    <row r="2325" spans="1:4" ht="13.2" x14ac:dyDescent="0.3">
      <c r="A2325" s="460">
        <v>1608144</v>
      </c>
      <c r="B2325" s="461" t="s">
        <v>3129</v>
      </c>
      <c r="C2325" s="460" t="s">
        <v>93</v>
      </c>
      <c r="D2325" s="454">
        <v>142.08000000000001</v>
      </c>
    </row>
    <row r="2326" spans="1:4" ht="13.2" x14ac:dyDescent="0.3">
      <c r="A2326" s="460">
        <v>1608145</v>
      </c>
      <c r="B2326" s="461" t="s">
        <v>3130</v>
      </c>
      <c r="C2326" s="460" t="s">
        <v>93</v>
      </c>
      <c r="D2326" s="454">
        <v>148.06</v>
      </c>
    </row>
    <row r="2327" spans="1:4" ht="13.2" x14ac:dyDescent="0.3">
      <c r="A2327" s="460">
        <v>1608146</v>
      </c>
      <c r="B2327" s="461" t="s">
        <v>3131</v>
      </c>
      <c r="C2327" s="460" t="s">
        <v>93</v>
      </c>
      <c r="D2327" s="454">
        <v>165.26</v>
      </c>
    </row>
    <row r="2328" spans="1:4" ht="13.2" x14ac:dyDescent="0.3">
      <c r="A2328" s="460">
        <v>1608147</v>
      </c>
      <c r="B2328" s="461" t="s">
        <v>3132</v>
      </c>
      <c r="C2328" s="460" t="s">
        <v>93</v>
      </c>
      <c r="D2328" s="454">
        <v>232.1</v>
      </c>
    </row>
    <row r="2329" spans="1:4" ht="13.2" x14ac:dyDescent="0.3">
      <c r="A2329" s="460">
        <v>1608019</v>
      </c>
      <c r="B2329" s="461" t="s">
        <v>3133</v>
      </c>
      <c r="C2329" s="460" t="s">
        <v>93</v>
      </c>
      <c r="D2329" s="454">
        <v>18.04</v>
      </c>
    </row>
    <row r="2330" spans="1:4" ht="13.2" x14ac:dyDescent="0.3">
      <c r="A2330" s="460">
        <v>1608020</v>
      </c>
      <c r="B2330" s="461" t="s">
        <v>3134</v>
      </c>
      <c r="C2330" s="460" t="s">
        <v>93</v>
      </c>
      <c r="D2330" s="454">
        <v>28.24</v>
      </c>
    </row>
    <row r="2331" spans="1:4" ht="13.2" x14ac:dyDescent="0.3">
      <c r="A2331" s="460">
        <v>1608025</v>
      </c>
      <c r="B2331" s="461" t="s">
        <v>3135</v>
      </c>
      <c r="C2331" s="460" t="s">
        <v>93</v>
      </c>
      <c r="D2331" s="454">
        <v>34.43</v>
      </c>
    </row>
    <row r="2332" spans="1:4" ht="13.2" x14ac:dyDescent="0.3">
      <c r="A2332" s="460">
        <v>1600966</v>
      </c>
      <c r="B2332" s="461" t="s">
        <v>3136</v>
      </c>
      <c r="C2332" s="460" t="s">
        <v>93</v>
      </c>
      <c r="D2332" s="454">
        <v>0.71</v>
      </c>
    </row>
    <row r="2333" spans="1:4" ht="13.2" x14ac:dyDescent="0.3">
      <c r="A2333" s="460">
        <v>1600898</v>
      </c>
      <c r="B2333" s="461" t="s">
        <v>3137</v>
      </c>
      <c r="C2333" s="460" t="s">
        <v>84</v>
      </c>
      <c r="D2333" s="454">
        <v>11.7</v>
      </c>
    </row>
    <row r="2334" spans="1:4" ht="13.2" x14ac:dyDescent="0.3">
      <c r="A2334" s="460">
        <v>1600441</v>
      </c>
      <c r="B2334" s="461" t="s">
        <v>3138</v>
      </c>
      <c r="C2334" s="460" t="s">
        <v>84</v>
      </c>
      <c r="D2334" s="454">
        <v>3.79</v>
      </c>
    </row>
    <row r="2335" spans="1:4" ht="13.2" x14ac:dyDescent="0.3">
      <c r="A2335" s="460">
        <v>1600404</v>
      </c>
      <c r="B2335" s="461" t="s">
        <v>3139</v>
      </c>
      <c r="C2335" s="460" t="s">
        <v>93</v>
      </c>
      <c r="D2335" s="454">
        <v>10.18</v>
      </c>
    </row>
    <row r="2336" spans="1:4" ht="13.2" x14ac:dyDescent="0.3">
      <c r="A2336" s="460">
        <v>1600405</v>
      </c>
      <c r="B2336" s="461" t="s">
        <v>3140</v>
      </c>
      <c r="C2336" s="460" t="s">
        <v>93</v>
      </c>
      <c r="D2336" s="454">
        <v>11.23</v>
      </c>
    </row>
    <row r="2337" spans="1:4" ht="26.4" x14ac:dyDescent="0.3">
      <c r="A2337" s="460">
        <v>1716605</v>
      </c>
      <c r="B2337" s="461" t="s">
        <v>3141</v>
      </c>
      <c r="C2337" s="460" t="s">
        <v>2</v>
      </c>
      <c r="D2337" s="454">
        <v>111.09</v>
      </c>
    </row>
    <row r="2338" spans="1:4" ht="26.4" x14ac:dyDescent="0.3">
      <c r="A2338" s="460">
        <v>1716610</v>
      </c>
      <c r="B2338" s="461" t="s">
        <v>3142</v>
      </c>
      <c r="C2338" s="460" t="s">
        <v>2</v>
      </c>
      <c r="D2338" s="454">
        <v>115.44</v>
      </c>
    </row>
    <row r="2339" spans="1:4" ht="26.4" x14ac:dyDescent="0.3">
      <c r="A2339" s="460">
        <v>1716611</v>
      </c>
      <c r="B2339" s="461" t="s">
        <v>3143</v>
      </c>
      <c r="C2339" s="460" t="s">
        <v>2</v>
      </c>
      <c r="D2339" s="454">
        <v>115.99</v>
      </c>
    </row>
    <row r="2340" spans="1:4" ht="26.4" x14ac:dyDescent="0.3">
      <c r="A2340" s="460">
        <v>1716612</v>
      </c>
      <c r="B2340" s="461" t="s">
        <v>3144</v>
      </c>
      <c r="C2340" s="460" t="s">
        <v>2</v>
      </c>
      <c r="D2340" s="454">
        <v>116.53</v>
      </c>
    </row>
    <row r="2341" spans="1:4" ht="26.4" x14ac:dyDescent="0.3">
      <c r="A2341" s="460">
        <v>1716613</v>
      </c>
      <c r="B2341" s="461" t="s">
        <v>3145</v>
      </c>
      <c r="C2341" s="460" t="s">
        <v>2</v>
      </c>
      <c r="D2341" s="454">
        <v>117.07</v>
      </c>
    </row>
    <row r="2342" spans="1:4" ht="26.4" x14ac:dyDescent="0.3">
      <c r="A2342" s="460">
        <v>1716614</v>
      </c>
      <c r="B2342" s="461" t="s">
        <v>3146</v>
      </c>
      <c r="C2342" s="460" t="s">
        <v>2</v>
      </c>
      <c r="D2342" s="454">
        <v>118.16</v>
      </c>
    </row>
    <row r="2343" spans="1:4" ht="26.4" x14ac:dyDescent="0.3">
      <c r="A2343" s="460">
        <v>1716615</v>
      </c>
      <c r="B2343" s="461" t="s">
        <v>3147</v>
      </c>
      <c r="C2343" s="460" t="s">
        <v>2</v>
      </c>
      <c r="D2343" s="454">
        <v>119.25</v>
      </c>
    </row>
    <row r="2344" spans="1:4" ht="26.4" x14ac:dyDescent="0.3">
      <c r="A2344" s="460">
        <v>1716616</v>
      </c>
      <c r="B2344" s="461" t="s">
        <v>3148</v>
      </c>
      <c r="C2344" s="460" t="s">
        <v>2</v>
      </c>
      <c r="D2344" s="454">
        <v>120.88</v>
      </c>
    </row>
    <row r="2345" spans="1:4" ht="26.4" x14ac:dyDescent="0.3">
      <c r="A2345" s="460">
        <v>1716606</v>
      </c>
      <c r="B2345" s="461" t="s">
        <v>3149</v>
      </c>
      <c r="C2345" s="460" t="s">
        <v>2</v>
      </c>
      <c r="D2345" s="454">
        <v>112.72</v>
      </c>
    </row>
    <row r="2346" spans="1:4" ht="26.4" x14ac:dyDescent="0.3">
      <c r="A2346" s="460">
        <v>1716617</v>
      </c>
      <c r="B2346" s="461" t="s">
        <v>3150</v>
      </c>
      <c r="C2346" s="460" t="s">
        <v>2</v>
      </c>
      <c r="D2346" s="454">
        <v>121.97</v>
      </c>
    </row>
    <row r="2347" spans="1:4" ht="26.4" x14ac:dyDescent="0.3">
      <c r="A2347" s="460">
        <v>1716607</v>
      </c>
      <c r="B2347" s="461" t="s">
        <v>3151</v>
      </c>
      <c r="C2347" s="460" t="s">
        <v>2</v>
      </c>
      <c r="D2347" s="454">
        <v>113.27</v>
      </c>
    </row>
    <row r="2348" spans="1:4" ht="26.4" x14ac:dyDescent="0.3">
      <c r="A2348" s="460">
        <v>1716608</v>
      </c>
      <c r="B2348" s="461" t="s">
        <v>3152</v>
      </c>
      <c r="C2348" s="460" t="s">
        <v>2</v>
      </c>
      <c r="D2348" s="454">
        <v>114.35</v>
      </c>
    </row>
    <row r="2349" spans="1:4" ht="26.4" x14ac:dyDescent="0.3">
      <c r="A2349" s="460">
        <v>1716609</v>
      </c>
      <c r="B2349" s="461" t="s">
        <v>3153</v>
      </c>
      <c r="C2349" s="460" t="s">
        <v>2</v>
      </c>
      <c r="D2349" s="454">
        <v>114.9</v>
      </c>
    </row>
    <row r="2350" spans="1:4" ht="26.4" x14ac:dyDescent="0.3">
      <c r="A2350" s="460">
        <v>1716604</v>
      </c>
      <c r="B2350" s="461" t="s">
        <v>3154</v>
      </c>
      <c r="C2350" s="460" t="s">
        <v>2</v>
      </c>
      <c r="D2350" s="454">
        <v>63.01</v>
      </c>
    </row>
    <row r="2351" spans="1:4" ht="26.4" x14ac:dyDescent="0.3">
      <c r="A2351" s="460">
        <v>1716623</v>
      </c>
      <c r="B2351" s="461" t="s">
        <v>3155</v>
      </c>
      <c r="C2351" s="460" t="s">
        <v>2</v>
      </c>
      <c r="D2351" s="454">
        <v>61.81</v>
      </c>
    </row>
    <row r="2352" spans="1:4" ht="26.4" x14ac:dyDescent="0.3">
      <c r="A2352" s="460">
        <v>1716624</v>
      </c>
      <c r="B2352" s="461" t="s">
        <v>3156</v>
      </c>
      <c r="C2352" s="460" t="s">
        <v>2</v>
      </c>
      <c r="D2352" s="454">
        <v>109.89</v>
      </c>
    </row>
    <row r="2353" spans="1:4" ht="26.4" x14ac:dyDescent="0.3">
      <c r="A2353" s="460">
        <v>1716629</v>
      </c>
      <c r="B2353" s="461" t="s">
        <v>3157</v>
      </c>
      <c r="C2353" s="460" t="s">
        <v>2</v>
      </c>
      <c r="D2353" s="454">
        <v>114.24</v>
      </c>
    </row>
    <row r="2354" spans="1:4" ht="26.4" x14ac:dyDescent="0.3">
      <c r="A2354" s="460">
        <v>1716630</v>
      </c>
      <c r="B2354" s="461" t="s">
        <v>3158</v>
      </c>
      <c r="C2354" s="460" t="s">
        <v>2</v>
      </c>
      <c r="D2354" s="454">
        <v>114.79</v>
      </c>
    </row>
    <row r="2355" spans="1:4" ht="26.4" x14ac:dyDescent="0.3">
      <c r="A2355" s="460">
        <v>1716631</v>
      </c>
      <c r="B2355" s="461" t="s">
        <v>3159</v>
      </c>
      <c r="C2355" s="460" t="s">
        <v>2</v>
      </c>
      <c r="D2355" s="454">
        <v>115.33</v>
      </c>
    </row>
    <row r="2356" spans="1:4" ht="26.4" x14ac:dyDescent="0.3">
      <c r="A2356" s="460">
        <v>1716632</v>
      </c>
      <c r="B2356" s="461" t="s">
        <v>3160</v>
      </c>
      <c r="C2356" s="460" t="s">
        <v>2</v>
      </c>
      <c r="D2356" s="454">
        <v>115.87</v>
      </c>
    </row>
    <row r="2357" spans="1:4" ht="26.4" x14ac:dyDescent="0.3">
      <c r="A2357" s="460">
        <v>1716633</v>
      </c>
      <c r="B2357" s="461" t="s">
        <v>3161</v>
      </c>
      <c r="C2357" s="460" t="s">
        <v>2</v>
      </c>
      <c r="D2357" s="454">
        <v>116.96</v>
      </c>
    </row>
    <row r="2358" spans="1:4" ht="26.4" x14ac:dyDescent="0.3">
      <c r="A2358" s="460">
        <v>1716634</v>
      </c>
      <c r="B2358" s="461" t="s">
        <v>3162</v>
      </c>
      <c r="C2358" s="460" t="s">
        <v>2</v>
      </c>
      <c r="D2358" s="454">
        <v>118.05</v>
      </c>
    </row>
    <row r="2359" spans="1:4" ht="26.4" x14ac:dyDescent="0.3">
      <c r="A2359" s="460">
        <v>1716635</v>
      </c>
      <c r="B2359" s="461" t="s">
        <v>3163</v>
      </c>
      <c r="C2359" s="460" t="s">
        <v>2</v>
      </c>
      <c r="D2359" s="454">
        <v>119.68</v>
      </c>
    </row>
    <row r="2360" spans="1:4" ht="26.4" x14ac:dyDescent="0.3">
      <c r="A2360" s="460">
        <v>1716625</v>
      </c>
      <c r="B2360" s="461" t="s">
        <v>3164</v>
      </c>
      <c r="C2360" s="460" t="s">
        <v>2</v>
      </c>
      <c r="D2360" s="454">
        <v>111.52</v>
      </c>
    </row>
    <row r="2361" spans="1:4" ht="26.4" x14ac:dyDescent="0.3">
      <c r="A2361" s="460">
        <v>1716636</v>
      </c>
      <c r="B2361" s="461" t="s">
        <v>3165</v>
      </c>
      <c r="C2361" s="460" t="s">
        <v>2</v>
      </c>
      <c r="D2361" s="454">
        <v>120.77</v>
      </c>
    </row>
    <row r="2362" spans="1:4" ht="26.4" x14ac:dyDescent="0.3">
      <c r="A2362" s="460">
        <v>1716626</v>
      </c>
      <c r="B2362" s="461" t="s">
        <v>3166</v>
      </c>
      <c r="C2362" s="460" t="s">
        <v>2</v>
      </c>
      <c r="D2362" s="454">
        <v>112.07</v>
      </c>
    </row>
    <row r="2363" spans="1:4" ht="26.4" x14ac:dyDescent="0.3">
      <c r="A2363" s="460">
        <v>1716627</v>
      </c>
      <c r="B2363" s="461" t="s">
        <v>3167</v>
      </c>
      <c r="C2363" s="460" t="s">
        <v>2</v>
      </c>
      <c r="D2363" s="454">
        <v>113.15</v>
      </c>
    </row>
    <row r="2364" spans="1:4" ht="26.4" x14ac:dyDescent="0.3">
      <c r="A2364" s="460">
        <v>1716628</v>
      </c>
      <c r="B2364" s="461" t="s">
        <v>3168</v>
      </c>
      <c r="C2364" s="460" t="s">
        <v>2</v>
      </c>
      <c r="D2364" s="454">
        <v>113.7</v>
      </c>
    </row>
    <row r="2365" spans="1:4" ht="26.4" x14ac:dyDescent="0.3">
      <c r="A2365" s="460">
        <v>1716640</v>
      </c>
      <c r="B2365" s="461" t="s">
        <v>3169</v>
      </c>
      <c r="C2365" s="460" t="s">
        <v>2</v>
      </c>
      <c r="D2365" s="454">
        <v>30.69</v>
      </c>
    </row>
    <row r="2366" spans="1:4" ht="26.4" x14ac:dyDescent="0.3">
      <c r="A2366" s="460">
        <v>1716641</v>
      </c>
      <c r="B2366" s="461" t="s">
        <v>3170</v>
      </c>
      <c r="C2366" s="460" t="s">
        <v>2</v>
      </c>
      <c r="D2366" s="454">
        <v>39.53</v>
      </c>
    </row>
    <row r="2367" spans="1:4" ht="26.4" x14ac:dyDescent="0.3">
      <c r="A2367" s="460">
        <v>1716646</v>
      </c>
      <c r="B2367" s="461" t="s">
        <v>3171</v>
      </c>
      <c r="C2367" s="460" t="s">
        <v>2</v>
      </c>
      <c r="D2367" s="454">
        <v>40.090000000000003</v>
      </c>
    </row>
    <row r="2368" spans="1:4" ht="26.4" x14ac:dyDescent="0.3">
      <c r="A2368" s="460">
        <v>1716647</v>
      </c>
      <c r="B2368" s="461" t="s">
        <v>3172</v>
      </c>
      <c r="C2368" s="460" t="s">
        <v>2</v>
      </c>
      <c r="D2368" s="454">
        <v>40.15</v>
      </c>
    </row>
    <row r="2369" spans="1:4" ht="26.4" x14ac:dyDescent="0.3">
      <c r="A2369" s="460">
        <v>1716648</v>
      </c>
      <c r="B2369" s="461" t="s">
        <v>3173</v>
      </c>
      <c r="C2369" s="460" t="s">
        <v>2</v>
      </c>
      <c r="D2369" s="454">
        <v>40.26</v>
      </c>
    </row>
    <row r="2370" spans="1:4" ht="26.4" x14ac:dyDescent="0.3">
      <c r="A2370" s="460">
        <v>1716649</v>
      </c>
      <c r="B2370" s="461" t="s">
        <v>3174</v>
      </c>
      <c r="C2370" s="460" t="s">
        <v>2</v>
      </c>
      <c r="D2370" s="454">
        <v>40.31</v>
      </c>
    </row>
    <row r="2371" spans="1:4" ht="26.4" x14ac:dyDescent="0.3">
      <c r="A2371" s="460">
        <v>1716650</v>
      </c>
      <c r="B2371" s="461" t="s">
        <v>3175</v>
      </c>
      <c r="C2371" s="460" t="s">
        <v>2</v>
      </c>
      <c r="D2371" s="454">
        <v>40.43</v>
      </c>
    </row>
    <row r="2372" spans="1:4" ht="26.4" x14ac:dyDescent="0.3">
      <c r="A2372" s="460">
        <v>1716651</v>
      </c>
      <c r="B2372" s="461" t="s">
        <v>3176</v>
      </c>
      <c r="C2372" s="460" t="s">
        <v>2</v>
      </c>
      <c r="D2372" s="454">
        <v>40.54</v>
      </c>
    </row>
    <row r="2373" spans="1:4" ht="26.4" x14ac:dyDescent="0.3">
      <c r="A2373" s="460">
        <v>1716652</v>
      </c>
      <c r="B2373" s="461" t="s">
        <v>3177</v>
      </c>
      <c r="C2373" s="460" t="s">
        <v>2</v>
      </c>
      <c r="D2373" s="454">
        <v>40.76</v>
      </c>
    </row>
    <row r="2374" spans="1:4" ht="26.4" x14ac:dyDescent="0.3">
      <c r="A2374" s="460">
        <v>1716642</v>
      </c>
      <c r="B2374" s="461" t="s">
        <v>3178</v>
      </c>
      <c r="C2374" s="460" t="s">
        <v>2</v>
      </c>
      <c r="D2374" s="454">
        <v>39.700000000000003</v>
      </c>
    </row>
    <row r="2375" spans="1:4" ht="26.4" x14ac:dyDescent="0.3">
      <c r="A2375" s="460">
        <v>1716653</v>
      </c>
      <c r="B2375" s="461" t="s">
        <v>3179</v>
      </c>
      <c r="C2375" s="460" t="s">
        <v>2</v>
      </c>
      <c r="D2375" s="454">
        <v>40.93</v>
      </c>
    </row>
    <row r="2376" spans="1:4" ht="26.4" x14ac:dyDescent="0.3">
      <c r="A2376" s="460">
        <v>1716643</v>
      </c>
      <c r="B2376" s="461" t="s">
        <v>3180</v>
      </c>
      <c r="C2376" s="460" t="s">
        <v>2</v>
      </c>
      <c r="D2376" s="454">
        <v>39.81</v>
      </c>
    </row>
    <row r="2377" spans="1:4" ht="26.4" x14ac:dyDescent="0.3">
      <c r="A2377" s="460">
        <v>1716644</v>
      </c>
      <c r="B2377" s="461" t="s">
        <v>3181</v>
      </c>
      <c r="C2377" s="460" t="s">
        <v>2</v>
      </c>
      <c r="D2377" s="454">
        <v>39.92</v>
      </c>
    </row>
    <row r="2378" spans="1:4" ht="26.4" x14ac:dyDescent="0.3">
      <c r="A2378" s="460">
        <v>1716645</v>
      </c>
      <c r="B2378" s="461" t="s">
        <v>3182</v>
      </c>
      <c r="C2378" s="460" t="s">
        <v>2</v>
      </c>
      <c r="D2378" s="454">
        <v>39.979999999999997</v>
      </c>
    </row>
    <row r="2379" spans="1:4" ht="26.4" x14ac:dyDescent="0.3">
      <c r="A2379" s="460">
        <v>1716622</v>
      </c>
      <c r="B2379" s="461" t="s">
        <v>3183</v>
      </c>
      <c r="C2379" s="460" t="s">
        <v>2</v>
      </c>
      <c r="D2379" s="454">
        <v>92.54</v>
      </c>
    </row>
    <row r="2380" spans="1:4" ht="26.4" x14ac:dyDescent="0.3">
      <c r="A2380" s="460">
        <v>1716603</v>
      </c>
      <c r="B2380" s="461" t="s">
        <v>3184</v>
      </c>
      <c r="C2380" s="460" t="s">
        <v>2</v>
      </c>
      <c r="D2380" s="454">
        <v>92.54</v>
      </c>
    </row>
    <row r="2381" spans="1:4" ht="26.4" x14ac:dyDescent="0.3">
      <c r="A2381" s="460">
        <v>1716620</v>
      </c>
      <c r="B2381" s="461" t="s">
        <v>3185</v>
      </c>
      <c r="C2381" s="460" t="s">
        <v>2</v>
      </c>
      <c r="D2381" s="454">
        <v>124.31</v>
      </c>
    </row>
    <row r="2382" spans="1:4" ht="26.4" x14ac:dyDescent="0.3">
      <c r="A2382" s="460">
        <v>1716621</v>
      </c>
      <c r="B2382" s="461" t="s">
        <v>3186</v>
      </c>
      <c r="C2382" s="460" t="s">
        <v>2</v>
      </c>
      <c r="D2382" s="454">
        <v>99.18</v>
      </c>
    </row>
    <row r="2383" spans="1:4" ht="26.4" x14ac:dyDescent="0.3">
      <c r="A2383" s="460">
        <v>1716619</v>
      </c>
      <c r="B2383" s="461" t="s">
        <v>3187</v>
      </c>
      <c r="C2383" s="460" t="s">
        <v>2</v>
      </c>
      <c r="D2383" s="454">
        <v>199.79</v>
      </c>
    </row>
    <row r="2384" spans="1:4" ht="26.4" x14ac:dyDescent="0.3">
      <c r="A2384" s="460">
        <v>1716601</v>
      </c>
      <c r="B2384" s="461" t="s">
        <v>3188</v>
      </c>
      <c r="C2384" s="460" t="s">
        <v>2</v>
      </c>
      <c r="D2384" s="454">
        <v>125.92</v>
      </c>
    </row>
    <row r="2385" spans="1:4" ht="26.4" x14ac:dyDescent="0.3">
      <c r="A2385" s="460">
        <v>1716602</v>
      </c>
      <c r="B2385" s="461" t="s">
        <v>3189</v>
      </c>
      <c r="C2385" s="460" t="s">
        <v>2</v>
      </c>
      <c r="D2385" s="454">
        <v>100.25</v>
      </c>
    </row>
    <row r="2386" spans="1:4" ht="26.4" x14ac:dyDescent="0.3">
      <c r="A2386" s="460">
        <v>1716600</v>
      </c>
      <c r="B2386" s="461" t="s">
        <v>3190</v>
      </c>
      <c r="C2386" s="460" t="s">
        <v>2</v>
      </c>
      <c r="D2386" s="454">
        <v>203.01</v>
      </c>
    </row>
    <row r="2387" spans="1:4" ht="26.4" x14ac:dyDescent="0.3">
      <c r="A2387" s="460">
        <v>1716655</v>
      </c>
      <c r="B2387" s="461" t="s">
        <v>3191</v>
      </c>
      <c r="C2387" s="460" t="s">
        <v>2</v>
      </c>
      <c r="D2387" s="454">
        <v>73.53</v>
      </c>
    </row>
    <row r="2388" spans="1:4" ht="26.4" x14ac:dyDescent="0.3">
      <c r="A2388" s="460">
        <v>1716639</v>
      </c>
      <c r="B2388" s="461" t="s">
        <v>3192</v>
      </c>
      <c r="C2388" s="460" t="s">
        <v>2</v>
      </c>
      <c r="D2388" s="454">
        <v>52.52</v>
      </c>
    </row>
    <row r="2389" spans="1:4" ht="13.2" x14ac:dyDescent="0.3">
      <c r="A2389" s="460">
        <v>1801636</v>
      </c>
      <c r="B2389" s="461" t="s">
        <v>3193</v>
      </c>
      <c r="C2389" s="460" t="s">
        <v>3194</v>
      </c>
      <c r="D2389" s="454">
        <v>18.489999999999998</v>
      </c>
    </row>
    <row r="2390" spans="1:4" ht="13.2" x14ac:dyDescent="0.3">
      <c r="A2390" s="460">
        <v>1801637</v>
      </c>
      <c r="B2390" s="461" t="s">
        <v>3195</v>
      </c>
      <c r="C2390" s="460" t="s">
        <v>3194</v>
      </c>
      <c r="D2390" s="454">
        <v>24.65</v>
      </c>
    </row>
    <row r="2391" spans="1:4" ht="13.2" x14ac:dyDescent="0.3">
      <c r="A2391" s="460">
        <v>1817720</v>
      </c>
      <c r="B2391" s="461" t="s">
        <v>3196</v>
      </c>
      <c r="C2391" s="460" t="s">
        <v>3194</v>
      </c>
      <c r="D2391" s="454">
        <v>92.18</v>
      </c>
    </row>
    <row r="2392" spans="1:4" ht="13.2" x14ac:dyDescent="0.3">
      <c r="A2392" s="460">
        <v>1817723</v>
      </c>
      <c r="B2392" s="461" t="s">
        <v>3197</v>
      </c>
      <c r="C2392" s="460" t="s">
        <v>3194</v>
      </c>
      <c r="D2392" s="454">
        <v>45.29</v>
      </c>
    </row>
    <row r="2393" spans="1:4" ht="13.2" x14ac:dyDescent="0.3">
      <c r="A2393" s="460">
        <v>1817721</v>
      </c>
      <c r="B2393" s="461" t="s">
        <v>3198</v>
      </c>
      <c r="C2393" s="460" t="s">
        <v>3194</v>
      </c>
      <c r="D2393" s="454">
        <v>135.86000000000001</v>
      </c>
    </row>
    <row r="2394" spans="1:4" ht="13.2" x14ac:dyDescent="0.3">
      <c r="A2394" s="460">
        <v>1817722</v>
      </c>
      <c r="B2394" s="461" t="s">
        <v>3199</v>
      </c>
      <c r="C2394" s="460" t="s">
        <v>3194</v>
      </c>
      <c r="D2394" s="454">
        <v>67.930000000000007</v>
      </c>
    </row>
    <row r="2395" spans="1:4" ht="26.4" x14ac:dyDescent="0.3">
      <c r="A2395" s="460">
        <v>1917483</v>
      </c>
      <c r="B2395" s="461" t="s">
        <v>3200</v>
      </c>
      <c r="C2395" s="460" t="s">
        <v>2</v>
      </c>
      <c r="D2395" s="454">
        <v>4.5199999999999996</v>
      </c>
    </row>
    <row r="2396" spans="1:4" ht="26.4" x14ac:dyDescent="0.3">
      <c r="A2396" s="460">
        <v>1917484</v>
      </c>
      <c r="B2396" s="461" t="s">
        <v>3201</v>
      </c>
      <c r="C2396" s="460" t="s">
        <v>2</v>
      </c>
      <c r="D2396" s="454">
        <v>4.7</v>
      </c>
    </row>
    <row r="2397" spans="1:4" ht="26.4" x14ac:dyDescent="0.3">
      <c r="A2397" s="460">
        <v>1917485</v>
      </c>
      <c r="B2397" s="461" t="s">
        <v>3202</v>
      </c>
      <c r="C2397" s="460" t="s">
        <v>2</v>
      </c>
      <c r="D2397" s="454">
        <v>5.24</v>
      </c>
    </row>
    <row r="2398" spans="1:4" ht="26.4" x14ac:dyDescent="0.3">
      <c r="A2398" s="460">
        <v>1917486</v>
      </c>
      <c r="B2398" s="461" t="s">
        <v>3203</v>
      </c>
      <c r="C2398" s="460" t="s">
        <v>2</v>
      </c>
      <c r="D2398" s="454">
        <v>5.45</v>
      </c>
    </row>
    <row r="2399" spans="1:4" ht="26.4" x14ac:dyDescent="0.3">
      <c r="A2399" s="460">
        <v>1917487</v>
      </c>
      <c r="B2399" s="461" t="s">
        <v>3204</v>
      </c>
      <c r="C2399" s="460" t="s">
        <v>2</v>
      </c>
      <c r="D2399" s="454">
        <v>5.75</v>
      </c>
    </row>
    <row r="2400" spans="1:4" ht="26.4" x14ac:dyDescent="0.3">
      <c r="A2400" s="460">
        <v>1917528</v>
      </c>
      <c r="B2400" s="461" t="s">
        <v>3205</v>
      </c>
      <c r="C2400" s="460" t="s">
        <v>2</v>
      </c>
      <c r="D2400" s="454">
        <v>30.01</v>
      </c>
    </row>
    <row r="2401" spans="1:4" ht="26.4" x14ac:dyDescent="0.3">
      <c r="A2401" s="460">
        <v>1917529</v>
      </c>
      <c r="B2401" s="461" t="s">
        <v>3206</v>
      </c>
      <c r="C2401" s="460" t="s">
        <v>2</v>
      </c>
      <c r="D2401" s="454">
        <v>30.99</v>
      </c>
    </row>
    <row r="2402" spans="1:4" ht="26.4" x14ac:dyDescent="0.3">
      <c r="A2402" s="460">
        <v>1917530</v>
      </c>
      <c r="B2402" s="461" t="s">
        <v>3207</v>
      </c>
      <c r="C2402" s="460" t="s">
        <v>2</v>
      </c>
      <c r="D2402" s="454">
        <v>32.6</v>
      </c>
    </row>
    <row r="2403" spans="1:4" ht="26.4" x14ac:dyDescent="0.3">
      <c r="A2403" s="460">
        <v>1917531</v>
      </c>
      <c r="B2403" s="461" t="s">
        <v>3208</v>
      </c>
      <c r="C2403" s="460" t="s">
        <v>2</v>
      </c>
      <c r="D2403" s="454">
        <v>34.270000000000003</v>
      </c>
    </row>
    <row r="2404" spans="1:4" ht="26.4" x14ac:dyDescent="0.3">
      <c r="A2404" s="460">
        <v>1917532</v>
      </c>
      <c r="B2404" s="461" t="s">
        <v>3209</v>
      </c>
      <c r="C2404" s="460" t="s">
        <v>2</v>
      </c>
      <c r="D2404" s="454">
        <v>36.14</v>
      </c>
    </row>
    <row r="2405" spans="1:4" ht="26.4" x14ac:dyDescent="0.3">
      <c r="A2405" s="460">
        <v>1917533</v>
      </c>
      <c r="B2405" s="461" t="s">
        <v>3210</v>
      </c>
      <c r="C2405" s="460" t="s">
        <v>2</v>
      </c>
      <c r="D2405" s="454">
        <v>37.159999999999997</v>
      </c>
    </row>
    <row r="2406" spans="1:4" ht="26.4" x14ac:dyDescent="0.3">
      <c r="A2406" s="460">
        <v>1917534</v>
      </c>
      <c r="B2406" s="461" t="s">
        <v>3211</v>
      </c>
      <c r="C2406" s="460" t="s">
        <v>2</v>
      </c>
      <c r="D2406" s="454">
        <v>38.21</v>
      </c>
    </row>
    <row r="2407" spans="1:4" ht="26.4" x14ac:dyDescent="0.3">
      <c r="A2407" s="460">
        <v>1917535</v>
      </c>
      <c r="B2407" s="461" t="s">
        <v>3212</v>
      </c>
      <c r="C2407" s="460" t="s">
        <v>2</v>
      </c>
      <c r="D2407" s="454">
        <v>39.64</v>
      </c>
    </row>
    <row r="2408" spans="1:4" ht="26.4" x14ac:dyDescent="0.3">
      <c r="A2408" s="460">
        <v>1917536</v>
      </c>
      <c r="B2408" s="461" t="s">
        <v>3213</v>
      </c>
      <c r="C2408" s="460" t="s">
        <v>2</v>
      </c>
      <c r="D2408" s="454">
        <v>40.840000000000003</v>
      </c>
    </row>
    <row r="2409" spans="1:4" ht="26.4" x14ac:dyDescent="0.3">
      <c r="A2409" s="460">
        <v>1917537</v>
      </c>
      <c r="B2409" s="461" t="s">
        <v>3214</v>
      </c>
      <c r="C2409" s="460" t="s">
        <v>2</v>
      </c>
      <c r="D2409" s="454">
        <v>42.07</v>
      </c>
    </row>
    <row r="2410" spans="1:4" ht="26.4" x14ac:dyDescent="0.3">
      <c r="A2410" s="460">
        <v>1917488</v>
      </c>
      <c r="B2410" s="461" t="s">
        <v>3215</v>
      </c>
      <c r="C2410" s="460" t="s">
        <v>2</v>
      </c>
      <c r="D2410" s="454">
        <v>5.97</v>
      </c>
    </row>
    <row r="2411" spans="1:4" ht="26.4" x14ac:dyDescent="0.3">
      <c r="A2411" s="460">
        <v>1917489</v>
      </c>
      <c r="B2411" s="461" t="s">
        <v>3216</v>
      </c>
      <c r="C2411" s="460" t="s">
        <v>2</v>
      </c>
      <c r="D2411" s="454">
        <v>6.25</v>
      </c>
    </row>
    <row r="2412" spans="1:4" ht="26.4" x14ac:dyDescent="0.3">
      <c r="A2412" s="460">
        <v>1917490</v>
      </c>
      <c r="B2412" s="461" t="s">
        <v>3217</v>
      </c>
      <c r="C2412" s="460" t="s">
        <v>2</v>
      </c>
      <c r="D2412" s="454">
        <v>6.75</v>
      </c>
    </row>
    <row r="2413" spans="1:4" ht="26.4" x14ac:dyDescent="0.3">
      <c r="A2413" s="460">
        <v>1917491</v>
      </c>
      <c r="B2413" s="461" t="s">
        <v>3218</v>
      </c>
      <c r="C2413" s="460" t="s">
        <v>2</v>
      </c>
      <c r="D2413" s="454">
        <v>7.05</v>
      </c>
    </row>
    <row r="2414" spans="1:4" ht="26.4" x14ac:dyDescent="0.3">
      <c r="A2414" s="460">
        <v>1917492</v>
      </c>
      <c r="B2414" s="461" t="s">
        <v>3219</v>
      </c>
      <c r="C2414" s="460" t="s">
        <v>2</v>
      </c>
      <c r="D2414" s="454">
        <v>7.3</v>
      </c>
    </row>
    <row r="2415" spans="1:4" ht="26.4" x14ac:dyDescent="0.3">
      <c r="A2415" s="460">
        <v>1917493</v>
      </c>
      <c r="B2415" s="461" t="s">
        <v>3220</v>
      </c>
      <c r="C2415" s="460" t="s">
        <v>2</v>
      </c>
      <c r="D2415" s="454">
        <v>7.62</v>
      </c>
    </row>
    <row r="2416" spans="1:4" ht="26.4" x14ac:dyDescent="0.3">
      <c r="A2416" s="460">
        <v>1917494</v>
      </c>
      <c r="B2416" s="461" t="s">
        <v>3221</v>
      </c>
      <c r="C2416" s="460" t="s">
        <v>2</v>
      </c>
      <c r="D2416" s="454">
        <v>7.96</v>
      </c>
    </row>
    <row r="2417" spans="1:4" ht="26.4" x14ac:dyDescent="0.3">
      <c r="A2417" s="460">
        <v>1917495</v>
      </c>
      <c r="B2417" s="461" t="s">
        <v>3222</v>
      </c>
      <c r="C2417" s="460" t="s">
        <v>2</v>
      </c>
      <c r="D2417" s="454">
        <v>8.5</v>
      </c>
    </row>
    <row r="2418" spans="1:4" ht="26.4" x14ac:dyDescent="0.3">
      <c r="A2418" s="460">
        <v>1917496</v>
      </c>
      <c r="B2418" s="461" t="s">
        <v>3223</v>
      </c>
      <c r="C2418" s="460" t="s">
        <v>2</v>
      </c>
      <c r="D2418" s="454">
        <v>8.82</v>
      </c>
    </row>
    <row r="2419" spans="1:4" ht="26.4" x14ac:dyDescent="0.3">
      <c r="A2419" s="460">
        <v>1917497</v>
      </c>
      <c r="B2419" s="461" t="s">
        <v>3224</v>
      </c>
      <c r="C2419" s="460" t="s">
        <v>2</v>
      </c>
      <c r="D2419" s="454">
        <v>9.14</v>
      </c>
    </row>
    <row r="2420" spans="1:4" ht="26.4" x14ac:dyDescent="0.3">
      <c r="A2420" s="460">
        <v>1917498</v>
      </c>
      <c r="B2420" s="461" t="s">
        <v>3225</v>
      </c>
      <c r="C2420" s="460" t="s">
        <v>2</v>
      </c>
      <c r="D2420" s="454">
        <v>9.4600000000000009</v>
      </c>
    </row>
    <row r="2421" spans="1:4" ht="26.4" x14ac:dyDescent="0.3">
      <c r="A2421" s="460">
        <v>1917499</v>
      </c>
      <c r="B2421" s="461" t="s">
        <v>3226</v>
      </c>
      <c r="C2421" s="460" t="s">
        <v>2</v>
      </c>
      <c r="D2421" s="454">
        <v>9.73</v>
      </c>
    </row>
    <row r="2422" spans="1:4" ht="26.4" x14ac:dyDescent="0.3">
      <c r="A2422" s="460">
        <v>1917500</v>
      </c>
      <c r="B2422" s="461" t="s">
        <v>3227</v>
      </c>
      <c r="C2422" s="460" t="s">
        <v>2</v>
      </c>
      <c r="D2422" s="454">
        <v>10.33</v>
      </c>
    </row>
    <row r="2423" spans="1:4" ht="26.4" x14ac:dyDescent="0.3">
      <c r="A2423" s="460">
        <v>1917501</v>
      </c>
      <c r="B2423" s="461" t="s">
        <v>3228</v>
      </c>
      <c r="C2423" s="460" t="s">
        <v>2</v>
      </c>
      <c r="D2423" s="454">
        <v>10.66</v>
      </c>
    </row>
    <row r="2424" spans="1:4" ht="26.4" x14ac:dyDescent="0.3">
      <c r="A2424" s="460">
        <v>1917502</v>
      </c>
      <c r="B2424" s="461" t="s">
        <v>3229</v>
      </c>
      <c r="C2424" s="460" t="s">
        <v>2</v>
      </c>
      <c r="D2424" s="454">
        <v>11</v>
      </c>
    </row>
    <row r="2425" spans="1:4" ht="26.4" x14ac:dyDescent="0.3">
      <c r="A2425" s="460">
        <v>1917503</v>
      </c>
      <c r="B2425" s="461" t="s">
        <v>3230</v>
      </c>
      <c r="C2425" s="460" t="s">
        <v>2</v>
      </c>
      <c r="D2425" s="454">
        <v>11.34</v>
      </c>
    </row>
    <row r="2426" spans="1:4" ht="26.4" x14ac:dyDescent="0.3">
      <c r="A2426" s="460">
        <v>1917504</v>
      </c>
      <c r="B2426" s="461" t="s">
        <v>3231</v>
      </c>
      <c r="C2426" s="460" t="s">
        <v>2</v>
      </c>
      <c r="D2426" s="454">
        <v>11.69</v>
      </c>
    </row>
    <row r="2427" spans="1:4" ht="26.4" x14ac:dyDescent="0.3">
      <c r="A2427" s="460">
        <v>1917505</v>
      </c>
      <c r="B2427" s="461" t="s">
        <v>3232</v>
      </c>
      <c r="C2427" s="460" t="s">
        <v>2</v>
      </c>
      <c r="D2427" s="454">
        <v>12.31</v>
      </c>
    </row>
    <row r="2428" spans="1:4" ht="26.4" x14ac:dyDescent="0.3">
      <c r="A2428" s="460">
        <v>1917506</v>
      </c>
      <c r="B2428" s="461" t="s">
        <v>3233</v>
      </c>
      <c r="C2428" s="460" t="s">
        <v>2</v>
      </c>
      <c r="D2428" s="454">
        <v>12.66</v>
      </c>
    </row>
    <row r="2429" spans="1:4" ht="26.4" x14ac:dyDescent="0.3">
      <c r="A2429" s="460">
        <v>1917507</v>
      </c>
      <c r="B2429" s="461" t="s">
        <v>3234</v>
      </c>
      <c r="C2429" s="460" t="s">
        <v>2</v>
      </c>
      <c r="D2429" s="454">
        <v>13.01</v>
      </c>
    </row>
    <row r="2430" spans="1:4" ht="26.4" x14ac:dyDescent="0.3">
      <c r="A2430" s="460">
        <v>1917480</v>
      </c>
      <c r="B2430" s="461" t="s">
        <v>3235</v>
      </c>
      <c r="C2430" s="460" t="s">
        <v>2</v>
      </c>
      <c r="D2430" s="454">
        <v>3.91</v>
      </c>
    </row>
    <row r="2431" spans="1:4" ht="26.4" x14ac:dyDescent="0.3">
      <c r="A2431" s="460">
        <v>1917508</v>
      </c>
      <c r="B2431" s="461" t="s">
        <v>3236</v>
      </c>
      <c r="C2431" s="460" t="s">
        <v>2</v>
      </c>
      <c r="D2431" s="454">
        <v>13.37</v>
      </c>
    </row>
    <row r="2432" spans="1:4" ht="26.4" x14ac:dyDescent="0.3">
      <c r="A2432" s="460">
        <v>1917509</v>
      </c>
      <c r="B2432" s="461" t="s">
        <v>3237</v>
      </c>
      <c r="C2432" s="460" t="s">
        <v>2</v>
      </c>
      <c r="D2432" s="454">
        <v>13.81</v>
      </c>
    </row>
    <row r="2433" spans="1:4" ht="26.4" x14ac:dyDescent="0.3">
      <c r="A2433" s="460">
        <v>1917510</v>
      </c>
      <c r="B2433" s="461" t="s">
        <v>3238</v>
      </c>
      <c r="C2433" s="460" t="s">
        <v>2</v>
      </c>
      <c r="D2433" s="454">
        <v>14.47</v>
      </c>
    </row>
    <row r="2434" spans="1:4" ht="26.4" x14ac:dyDescent="0.3">
      <c r="A2434" s="460">
        <v>1917511</v>
      </c>
      <c r="B2434" s="461" t="s">
        <v>3239</v>
      </c>
      <c r="C2434" s="460" t="s">
        <v>2</v>
      </c>
      <c r="D2434" s="454">
        <v>14.86</v>
      </c>
    </row>
    <row r="2435" spans="1:4" ht="26.4" x14ac:dyDescent="0.3">
      <c r="A2435" s="460">
        <v>1917512</v>
      </c>
      <c r="B2435" s="461" t="s">
        <v>3240</v>
      </c>
      <c r="C2435" s="460" t="s">
        <v>2</v>
      </c>
      <c r="D2435" s="454">
        <v>15.34</v>
      </c>
    </row>
    <row r="2436" spans="1:4" ht="26.4" x14ac:dyDescent="0.3">
      <c r="A2436" s="460">
        <v>1917513</v>
      </c>
      <c r="B2436" s="461" t="s">
        <v>3241</v>
      </c>
      <c r="C2436" s="460" t="s">
        <v>2</v>
      </c>
      <c r="D2436" s="454">
        <v>15.78</v>
      </c>
    </row>
    <row r="2437" spans="1:4" ht="26.4" x14ac:dyDescent="0.3">
      <c r="A2437" s="460">
        <v>1917514</v>
      </c>
      <c r="B2437" s="461" t="s">
        <v>3242</v>
      </c>
      <c r="C2437" s="460" t="s">
        <v>2</v>
      </c>
      <c r="D2437" s="454">
        <v>16.3</v>
      </c>
    </row>
    <row r="2438" spans="1:4" ht="26.4" x14ac:dyDescent="0.3">
      <c r="A2438" s="460">
        <v>1917515</v>
      </c>
      <c r="B2438" s="461" t="s">
        <v>3243</v>
      </c>
      <c r="C2438" s="460" t="s">
        <v>2</v>
      </c>
      <c r="D2438" s="454">
        <v>17.12</v>
      </c>
    </row>
    <row r="2439" spans="1:4" ht="26.4" x14ac:dyDescent="0.3">
      <c r="A2439" s="460">
        <v>1917516</v>
      </c>
      <c r="B2439" s="461" t="s">
        <v>3244</v>
      </c>
      <c r="C2439" s="460" t="s">
        <v>2</v>
      </c>
      <c r="D2439" s="454">
        <v>17.68</v>
      </c>
    </row>
    <row r="2440" spans="1:4" ht="26.4" x14ac:dyDescent="0.3">
      <c r="A2440" s="460">
        <v>1917517</v>
      </c>
      <c r="B2440" s="461" t="s">
        <v>3245</v>
      </c>
      <c r="C2440" s="460" t="s">
        <v>2</v>
      </c>
      <c r="D2440" s="454">
        <v>18.46</v>
      </c>
    </row>
    <row r="2441" spans="1:4" ht="26.4" x14ac:dyDescent="0.3">
      <c r="A2441" s="460">
        <v>1917481</v>
      </c>
      <c r="B2441" s="461" t="s">
        <v>3246</v>
      </c>
      <c r="C2441" s="460" t="s">
        <v>2</v>
      </c>
      <c r="D2441" s="454">
        <v>4.09</v>
      </c>
    </row>
    <row r="2442" spans="1:4" ht="26.4" x14ac:dyDescent="0.3">
      <c r="A2442" s="460">
        <v>1917518</v>
      </c>
      <c r="B2442" s="461" t="s">
        <v>3247</v>
      </c>
      <c r="C2442" s="460" t="s">
        <v>2</v>
      </c>
      <c r="D2442" s="454">
        <v>19.2</v>
      </c>
    </row>
    <row r="2443" spans="1:4" ht="26.4" x14ac:dyDescent="0.3">
      <c r="A2443" s="460">
        <v>1917519</v>
      </c>
      <c r="B2443" s="461" t="s">
        <v>3248</v>
      </c>
      <c r="C2443" s="460" t="s">
        <v>2</v>
      </c>
      <c r="D2443" s="454">
        <v>20.149999999999999</v>
      </c>
    </row>
    <row r="2444" spans="1:4" ht="26.4" x14ac:dyDescent="0.3">
      <c r="A2444" s="460">
        <v>1917520</v>
      </c>
      <c r="B2444" s="461" t="s">
        <v>3249</v>
      </c>
      <c r="C2444" s="460" t="s">
        <v>2</v>
      </c>
      <c r="D2444" s="454">
        <v>21.27</v>
      </c>
    </row>
    <row r="2445" spans="1:4" ht="26.4" x14ac:dyDescent="0.3">
      <c r="A2445" s="460">
        <v>1917521</v>
      </c>
      <c r="B2445" s="461" t="s">
        <v>3250</v>
      </c>
      <c r="C2445" s="460" t="s">
        <v>2</v>
      </c>
      <c r="D2445" s="454">
        <v>22.17</v>
      </c>
    </row>
    <row r="2446" spans="1:4" ht="26.4" x14ac:dyDescent="0.3">
      <c r="A2446" s="460">
        <v>1917522</v>
      </c>
      <c r="B2446" s="461" t="s">
        <v>3251</v>
      </c>
      <c r="C2446" s="460" t="s">
        <v>2</v>
      </c>
      <c r="D2446" s="454">
        <v>23.17</v>
      </c>
    </row>
    <row r="2447" spans="1:4" ht="26.4" x14ac:dyDescent="0.3">
      <c r="A2447" s="460">
        <v>1917523</v>
      </c>
      <c r="B2447" s="461" t="s">
        <v>3252</v>
      </c>
      <c r="C2447" s="460" t="s">
        <v>2</v>
      </c>
      <c r="D2447" s="454">
        <v>24.2</v>
      </c>
    </row>
    <row r="2448" spans="1:4" ht="26.4" x14ac:dyDescent="0.3">
      <c r="A2448" s="460">
        <v>1917524</v>
      </c>
      <c r="B2448" s="461" t="s">
        <v>3253</v>
      </c>
      <c r="C2448" s="460" t="s">
        <v>2</v>
      </c>
      <c r="D2448" s="454">
        <v>25.29</v>
      </c>
    </row>
    <row r="2449" spans="1:4" ht="26.4" x14ac:dyDescent="0.3">
      <c r="A2449" s="460">
        <v>1917525</v>
      </c>
      <c r="B2449" s="461" t="s">
        <v>3254</v>
      </c>
      <c r="C2449" s="460" t="s">
        <v>2</v>
      </c>
      <c r="D2449" s="454">
        <v>26.65</v>
      </c>
    </row>
    <row r="2450" spans="1:4" ht="26.4" x14ac:dyDescent="0.3">
      <c r="A2450" s="460">
        <v>1917526</v>
      </c>
      <c r="B2450" s="461" t="s">
        <v>3255</v>
      </c>
      <c r="C2450" s="460" t="s">
        <v>2</v>
      </c>
      <c r="D2450" s="454">
        <v>27.66</v>
      </c>
    </row>
    <row r="2451" spans="1:4" ht="26.4" x14ac:dyDescent="0.3">
      <c r="A2451" s="460">
        <v>1917527</v>
      </c>
      <c r="B2451" s="461" t="s">
        <v>3256</v>
      </c>
      <c r="C2451" s="460" t="s">
        <v>2</v>
      </c>
      <c r="D2451" s="454">
        <v>28.67</v>
      </c>
    </row>
    <row r="2452" spans="1:4" ht="26.4" x14ac:dyDescent="0.3">
      <c r="A2452" s="460">
        <v>1917482</v>
      </c>
      <c r="B2452" s="461" t="s">
        <v>3257</v>
      </c>
      <c r="C2452" s="460" t="s">
        <v>2</v>
      </c>
      <c r="D2452" s="454">
        <v>4.26</v>
      </c>
    </row>
    <row r="2453" spans="1:4" ht="26.4" x14ac:dyDescent="0.3">
      <c r="A2453" s="460">
        <v>1917737</v>
      </c>
      <c r="B2453" s="461" t="s">
        <v>3258</v>
      </c>
      <c r="C2453" s="460" t="s">
        <v>2</v>
      </c>
      <c r="D2453" s="454">
        <v>3.88</v>
      </c>
    </row>
    <row r="2454" spans="1:4" ht="26.4" x14ac:dyDescent="0.3">
      <c r="A2454" s="460">
        <v>1917220</v>
      </c>
      <c r="B2454" s="461" t="s">
        <v>3259</v>
      </c>
      <c r="C2454" s="460" t="s">
        <v>2</v>
      </c>
      <c r="D2454" s="454">
        <v>6.5</v>
      </c>
    </row>
    <row r="2455" spans="1:4" ht="26.4" x14ac:dyDescent="0.3">
      <c r="A2455" s="460">
        <v>1917221</v>
      </c>
      <c r="B2455" s="461" t="s">
        <v>3260</v>
      </c>
      <c r="C2455" s="460" t="s">
        <v>2</v>
      </c>
      <c r="D2455" s="454">
        <v>6.96</v>
      </c>
    </row>
    <row r="2456" spans="1:4" ht="26.4" x14ac:dyDescent="0.3">
      <c r="A2456" s="460">
        <v>1917222</v>
      </c>
      <c r="B2456" s="461" t="s">
        <v>3261</v>
      </c>
      <c r="C2456" s="460" t="s">
        <v>2</v>
      </c>
      <c r="D2456" s="454">
        <v>7.53</v>
      </c>
    </row>
    <row r="2457" spans="1:4" ht="26.4" x14ac:dyDescent="0.3">
      <c r="A2457" s="460">
        <v>1917223</v>
      </c>
      <c r="B2457" s="461" t="s">
        <v>3262</v>
      </c>
      <c r="C2457" s="460" t="s">
        <v>2</v>
      </c>
      <c r="D2457" s="454">
        <v>7.88</v>
      </c>
    </row>
    <row r="2458" spans="1:4" ht="26.4" x14ac:dyDescent="0.3">
      <c r="A2458" s="460">
        <v>1917224</v>
      </c>
      <c r="B2458" s="461" t="s">
        <v>3263</v>
      </c>
      <c r="C2458" s="460" t="s">
        <v>2</v>
      </c>
      <c r="D2458" s="454">
        <v>8.25</v>
      </c>
    </row>
    <row r="2459" spans="1:4" ht="26.4" x14ac:dyDescent="0.3">
      <c r="A2459" s="460">
        <v>1917225</v>
      </c>
      <c r="B2459" s="461" t="s">
        <v>3264</v>
      </c>
      <c r="C2459" s="460" t="s">
        <v>2</v>
      </c>
      <c r="D2459" s="454">
        <v>8.69</v>
      </c>
    </row>
    <row r="2460" spans="1:4" ht="26.4" x14ac:dyDescent="0.3">
      <c r="A2460" s="460">
        <v>1917226</v>
      </c>
      <c r="B2460" s="461" t="s">
        <v>3265</v>
      </c>
      <c r="C2460" s="460" t="s">
        <v>2</v>
      </c>
      <c r="D2460" s="454">
        <v>9.1</v>
      </c>
    </row>
    <row r="2461" spans="1:4" ht="26.4" x14ac:dyDescent="0.3">
      <c r="A2461" s="460">
        <v>1917227</v>
      </c>
      <c r="B2461" s="461" t="s">
        <v>3266</v>
      </c>
      <c r="C2461" s="460" t="s">
        <v>2</v>
      </c>
      <c r="D2461" s="454">
        <v>9.6999999999999993</v>
      </c>
    </row>
    <row r="2462" spans="1:4" ht="26.4" x14ac:dyDescent="0.3">
      <c r="A2462" s="460">
        <v>1917228</v>
      </c>
      <c r="B2462" s="461" t="s">
        <v>3267</v>
      </c>
      <c r="C2462" s="460" t="s">
        <v>2</v>
      </c>
      <c r="D2462" s="454">
        <v>10.199999999999999</v>
      </c>
    </row>
    <row r="2463" spans="1:4" ht="26.4" x14ac:dyDescent="0.3">
      <c r="A2463" s="460">
        <v>1917229</v>
      </c>
      <c r="B2463" s="461" t="s">
        <v>3268</v>
      </c>
      <c r="C2463" s="460" t="s">
        <v>2</v>
      </c>
      <c r="D2463" s="454">
        <v>10.62</v>
      </c>
    </row>
    <row r="2464" spans="1:4" ht="26.4" x14ac:dyDescent="0.3">
      <c r="A2464" s="460">
        <v>1917230</v>
      </c>
      <c r="B2464" s="461" t="s">
        <v>3269</v>
      </c>
      <c r="C2464" s="460" t="s">
        <v>2</v>
      </c>
      <c r="D2464" s="454">
        <v>11.11</v>
      </c>
    </row>
    <row r="2465" spans="1:4" ht="26.4" x14ac:dyDescent="0.3">
      <c r="A2465" s="460">
        <v>1917231</v>
      </c>
      <c r="B2465" s="461" t="s">
        <v>3270</v>
      </c>
      <c r="C2465" s="460" t="s">
        <v>2</v>
      </c>
      <c r="D2465" s="454">
        <v>11.62</v>
      </c>
    </row>
    <row r="2466" spans="1:4" ht="26.4" x14ac:dyDescent="0.3">
      <c r="A2466" s="460">
        <v>1917232</v>
      </c>
      <c r="B2466" s="461" t="s">
        <v>3271</v>
      </c>
      <c r="C2466" s="460" t="s">
        <v>2</v>
      </c>
      <c r="D2466" s="454">
        <v>12.32</v>
      </c>
    </row>
    <row r="2467" spans="1:4" ht="26.4" x14ac:dyDescent="0.3">
      <c r="A2467" s="460">
        <v>1917233</v>
      </c>
      <c r="B2467" s="461" t="s">
        <v>3272</v>
      </c>
      <c r="C2467" s="460" t="s">
        <v>2</v>
      </c>
      <c r="D2467" s="454">
        <v>12.84</v>
      </c>
    </row>
    <row r="2468" spans="1:4" ht="26.4" x14ac:dyDescent="0.3">
      <c r="A2468" s="460">
        <v>1917234</v>
      </c>
      <c r="B2468" s="461" t="s">
        <v>3273</v>
      </c>
      <c r="C2468" s="460" t="s">
        <v>2</v>
      </c>
      <c r="D2468" s="454">
        <v>13.47</v>
      </c>
    </row>
    <row r="2469" spans="1:4" ht="26.4" x14ac:dyDescent="0.3">
      <c r="A2469" s="460">
        <v>1917217</v>
      </c>
      <c r="B2469" s="461" t="s">
        <v>3274</v>
      </c>
      <c r="C2469" s="460" t="s">
        <v>2</v>
      </c>
      <c r="D2469" s="454">
        <v>5.3</v>
      </c>
    </row>
    <row r="2470" spans="1:4" ht="26.4" x14ac:dyDescent="0.3">
      <c r="A2470" s="460">
        <v>1917218</v>
      </c>
      <c r="B2470" s="461" t="s">
        <v>3275</v>
      </c>
      <c r="C2470" s="460" t="s">
        <v>2</v>
      </c>
      <c r="D2470" s="454">
        <v>5.52</v>
      </c>
    </row>
    <row r="2471" spans="1:4" ht="26.4" x14ac:dyDescent="0.3">
      <c r="A2471" s="460">
        <v>1917219</v>
      </c>
      <c r="B2471" s="461" t="s">
        <v>3276</v>
      </c>
      <c r="C2471" s="460" t="s">
        <v>2</v>
      </c>
      <c r="D2471" s="454">
        <v>5.96</v>
      </c>
    </row>
    <row r="2472" spans="1:4" ht="26.4" x14ac:dyDescent="0.3">
      <c r="A2472" s="460">
        <v>1917724</v>
      </c>
      <c r="B2472" s="461" t="s">
        <v>3277</v>
      </c>
      <c r="C2472" s="460" t="s">
        <v>2</v>
      </c>
      <c r="D2472" s="454">
        <v>5.18</v>
      </c>
    </row>
    <row r="2473" spans="1:4" ht="26.4" x14ac:dyDescent="0.3">
      <c r="A2473" s="460">
        <v>1917274</v>
      </c>
      <c r="B2473" s="461" t="s">
        <v>3278</v>
      </c>
      <c r="C2473" s="460" t="s">
        <v>2</v>
      </c>
      <c r="D2473" s="454">
        <v>4.8099999999999996</v>
      </c>
    </row>
    <row r="2474" spans="1:4" ht="26.4" x14ac:dyDescent="0.3">
      <c r="A2474" s="460">
        <v>1917275</v>
      </c>
      <c r="B2474" s="461" t="s">
        <v>3279</v>
      </c>
      <c r="C2474" s="460" t="s">
        <v>2</v>
      </c>
      <c r="D2474" s="454">
        <v>5.12</v>
      </c>
    </row>
    <row r="2475" spans="1:4" ht="26.4" x14ac:dyDescent="0.3">
      <c r="A2475" s="460">
        <v>1917276</v>
      </c>
      <c r="B2475" s="461" t="s">
        <v>3280</v>
      </c>
      <c r="C2475" s="460" t="s">
        <v>2</v>
      </c>
      <c r="D2475" s="454">
        <v>5.65</v>
      </c>
    </row>
    <row r="2476" spans="1:4" ht="26.4" x14ac:dyDescent="0.3">
      <c r="A2476" s="460">
        <v>1917277</v>
      </c>
      <c r="B2476" s="461" t="s">
        <v>3281</v>
      </c>
      <c r="C2476" s="460" t="s">
        <v>2</v>
      </c>
      <c r="D2476" s="454">
        <v>6.06</v>
      </c>
    </row>
    <row r="2477" spans="1:4" ht="26.4" x14ac:dyDescent="0.3">
      <c r="A2477" s="460">
        <v>1917278</v>
      </c>
      <c r="B2477" s="461" t="s">
        <v>3282</v>
      </c>
      <c r="C2477" s="460" t="s">
        <v>2</v>
      </c>
      <c r="D2477" s="454">
        <v>6.26</v>
      </c>
    </row>
    <row r="2478" spans="1:4" ht="26.4" x14ac:dyDescent="0.3">
      <c r="A2478" s="460">
        <v>1917279</v>
      </c>
      <c r="B2478" s="461" t="s">
        <v>3283</v>
      </c>
      <c r="C2478" s="460" t="s">
        <v>2</v>
      </c>
      <c r="D2478" s="454">
        <v>6.67</v>
      </c>
    </row>
    <row r="2479" spans="1:4" ht="26.4" x14ac:dyDescent="0.3">
      <c r="A2479" s="460">
        <v>1917280</v>
      </c>
      <c r="B2479" s="461" t="s">
        <v>3284</v>
      </c>
      <c r="C2479" s="460" t="s">
        <v>2</v>
      </c>
      <c r="D2479" s="454">
        <v>7.05</v>
      </c>
    </row>
    <row r="2480" spans="1:4" ht="26.4" x14ac:dyDescent="0.3">
      <c r="A2480" s="460">
        <v>1917281</v>
      </c>
      <c r="B2480" s="461" t="s">
        <v>3285</v>
      </c>
      <c r="C2480" s="460" t="s">
        <v>2</v>
      </c>
      <c r="D2480" s="454">
        <v>7.61</v>
      </c>
    </row>
    <row r="2481" spans="1:4" ht="26.4" x14ac:dyDescent="0.3">
      <c r="A2481" s="460">
        <v>1917282</v>
      </c>
      <c r="B2481" s="461" t="s">
        <v>3286</v>
      </c>
      <c r="C2481" s="460" t="s">
        <v>2</v>
      </c>
      <c r="D2481" s="454">
        <v>7.99</v>
      </c>
    </row>
    <row r="2482" spans="1:4" ht="26.4" x14ac:dyDescent="0.3">
      <c r="A2482" s="460">
        <v>1917283</v>
      </c>
      <c r="B2482" s="461" t="s">
        <v>3287</v>
      </c>
      <c r="C2482" s="460" t="s">
        <v>2</v>
      </c>
      <c r="D2482" s="454">
        <v>8.39</v>
      </c>
    </row>
    <row r="2483" spans="1:4" ht="26.4" x14ac:dyDescent="0.3">
      <c r="A2483" s="460">
        <v>1917284</v>
      </c>
      <c r="B2483" s="461" t="s">
        <v>3288</v>
      </c>
      <c r="C2483" s="460" t="s">
        <v>2</v>
      </c>
      <c r="D2483" s="454">
        <v>8.74</v>
      </c>
    </row>
    <row r="2484" spans="1:4" ht="26.4" x14ac:dyDescent="0.3">
      <c r="A2484" s="460">
        <v>1917285</v>
      </c>
      <c r="B2484" s="461" t="s">
        <v>3289</v>
      </c>
      <c r="C2484" s="460" t="s">
        <v>2</v>
      </c>
      <c r="D2484" s="454">
        <v>9.14</v>
      </c>
    </row>
    <row r="2485" spans="1:4" ht="26.4" x14ac:dyDescent="0.3">
      <c r="A2485" s="460">
        <v>1917286</v>
      </c>
      <c r="B2485" s="461" t="s">
        <v>3290</v>
      </c>
      <c r="C2485" s="460" t="s">
        <v>2</v>
      </c>
      <c r="D2485" s="454">
        <v>9.84</v>
      </c>
    </row>
    <row r="2486" spans="1:4" ht="26.4" x14ac:dyDescent="0.3">
      <c r="A2486" s="460">
        <v>1917287</v>
      </c>
      <c r="B2486" s="461" t="s">
        <v>3291</v>
      </c>
      <c r="C2486" s="460" t="s">
        <v>2</v>
      </c>
      <c r="D2486" s="454">
        <v>10.28</v>
      </c>
    </row>
    <row r="2487" spans="1:4" ht="26.4" x14ac:dyDescent="0.3">
      <c r="A2487" s="460">
        <v>1917288</v>
      </c>
      <c r="B2487" s="461" t="s">
        <v>3292</v>
      </c>
      <c r="C2487" s="460" t="s">
        <v>2</v>
      </c>
      <c r="D2487" s="454">
        <v>10.74</v>
      </c>
    </row>
    <row r="2488" spans="1:4" ht="26.4" x14ac:dyDescent="0.3">
      <c r="A2488" s="460">
        <v>1917289</v>
      </c>
      <c r="B2488" s="461" t="s">
        <v>3293</v>
      </c>
      <c r="C2488" s="460" t="s">
        <v>2</v>
      </c>
      <c r="D2488" s="454">
        <v>11.25</v>
      </c>
    </row>
    <row r="2489" spans="1:4" ht="26.4" x14ac:dyDescent="0.3">
      <c r="A2489" s="460">
        <v>1917290</v>
      </c>
      <c r="B2489" s="461" t="s">
        <v>3294</v>
      </c>
      <c r="C2489" s="460" t="s">
        <v>2</v>
      </c>
      <c r="D2489" s="454">
        <v>11.78</v>
      </c>
    </row>
    <row r="2490" spans="1:4" ht="26.4" x14ac:dyDescent="0.3">
      <c r="A2490" s="460">
        <v>1917291</v>
      </c>
      <c r="B2490" s="461" t="s">
        <v>3295</v>
      </c>
      <c r="C2490" s="460" t="s">
        <v>2</v>
      </c>
      <c r="D2490" s="454">
        <v>12.55</v>
      </c>
    </row>
    <row r="2491" spans="1:4" ht="26.4" x14ac:dyDescent="0.3">
      <c r="A2491" s="460">
        <v>1917292</v>
      </c>
      <c r="B2491" s="461" t="s">
        <v>3296</v>
      </c>
      <c r="C2491" s="460" t="s">
        <v>2</v>
      </c>
      <c r="D2491" s="454">
        <v>13.12</v>
      </c>
    </row>
    <row r="2492" spans="1:4" ht="26.4" x14ac:dyDescent="0.3">
      <c r="A2492" s="460">
        <v>1917293</v>
      </c>
      <c r="B2492" s="461" t="s">
        <v>3297</v>
      </c>
      <c r="C2492" s="460" t="s">
        <v>2</v>
      </c>
      <c r="D2492" s="454">
        <v>13.73</v>
      </c>
    </row>
    <row r="2493" spans="1:4" ht="26.4" x14ac:dyDescent="0.3">
      <c r="A2493" s="460">
        <v>1917294</v>
      </c>
      <c r="B2493" s="461" t="s">
        <v>3298</v>
      </c>
      <c r="C2493" s="460" t="s">
        <v>2</v>
      </c>
      <c r="D2493" s="454">
        <v>14.53</v>
      </c>
    </row>
    <row r="2494" spans="1:4" ht="26.4" x14ac:dyDescent="0.3">
      <c r="A2494" s="460">
        <v>1917295</v>
      </c>
      <c r="B2494" s="461" t="s">
        <v>3299</v>
      </c>
      <c r="C2494" s="460" t="s">
        <v>2</v>
      </c>
      <c r="D2494" s="454">
        <v>15.32</v>
      </c>
    </row>
    <row r="2495" spans="1:4" ht="26.4" x14ac:dyDescent="0.3">
      <c r="A2495" s="460">
        <v>1917296</v>
      </c>
      <c r="B2495" s="461" t="s">
        <v>3300</v>
      </c>
      <c r="C2495" s="460" t="s">
        <v>2</v>
      </c>
      <c r="D2495" s="454">
        <v>16.440000000000001</v>
      </c>
    </row>
    <row r="2496" spans="1:4" ht="26.4" x14ac:dyDescent="0.3">
      <c r="A2496" s="460">
        <v>1917297</v>
      </c>
      <c r="B2496" s="461" t="s">
        <v>3301</v>
      </c>
      <c r="C2496" s="460" t="s">
        <v>2</v>
      </c>
      <c r="D2496" s="454">
        <v>17.47</v>
      </c>
    </row>
    <row r="2497" spans="1:4" ht="26.4" x14ac:dyDescent="0.3">
      <c r="A2497" s="460">
        <v>1917298</v>
      </c>
      <c r="B2497" s="461" t="s">
        <v>3302</v>
      </c>
      <c r="C2497" s="460" t="s">
        <v>2</v>
      </c>
      <c r="D2497" s="454">
        <v>18.579999999999998</v>
      </c>
    </row>
    <row r="2498" spans="1:4" ht="26.4" x14ac:dyDescent="0.3">
      <c r="A2498" s="460">
        <v>1917271</v>
      </c>
      <c r="B2498" s="461" t="s">
        <v>3303</v>
      </c>
      <c r="C2498" s="460" t="s">
        <v>2</v>
      </c>
      <c r="D2498" s="454">
        <v>4.03</v>
      </c>
    </row>
    <row r="2499" spans="1:4" ht="26.4" x14ac:dyDescent="0.3">
      <c r="A2499" s="460">
        <v>1917299</v>
      </c>
      <c r="B2499" s="461" t="s">
        <v>3304</v>
      </c>
      <c r="C2499" s="460" t="s">
        <v>2</v>
      </c>
      <c r="D2499" s="454">
        <v>19.899999999999999</v>
      </c>
    </row>
    <row r="2500" spans="1:4" ht="26.4" x14ac:dyDescent="0.3">
      <c r="A2500" s="460">
        <v>1917300</v>
      </c>
      <c r="B2500" s="461" t="s">
        <v>3305</v>
      </c>
      <c r="C2500" s="460" t="s">
        <v>2</v>
      </c>
      <c r="D2500" s="454">
        <v>21.34</v>
      </c>
    </row>
    <row r="2501" spans="1:4" ht="26.4" x14ac:dyDescent="0.3">
      <c r="A2501" s="460">
        <v>1917301</v>
      </c>
      <c r="B2501" s="461" t="s">
        <v>3306</v>
      </c>
      <c r="C2501" s="460" t="s">
        <v>2</v>
      </c>
      <c r="D2501" s="454">
        <v>23.26</v>
      </c>
    </row>
    <row r="2502" spans="1:4" ht="26.4" x14ac:dyDescent="0.3">
      <c r="A2502" s="460">
        <v>1917302</v>
      </c>
      <c r="B2502" s="461" t="s">
        <v>3307</v>
      </c>
      <c r="C2502" s="460" t="s">
        <v>2</v>
      </c>
      <c r="D2502" s="454">
        <v>25.08</v>
      </c>
    </row>
    <row r="2503" spans="1:4" ht="26.4" x14ac:dyDescent="0.3">
      <c r="A2503" s="460">
        <v>1917303</v>
      </c>
      <c r="B2503" s="461" t="s">
        <v>3308</v>
      </c>
      <c r="C2503" s="460" t="s">
        <v>2</v>
      </c>
      <c r="D2503" s="454">
        <v>26.78</v>
      </c>
    </row>
    <row r="2504" spans="1:4" ht="26.4" x14ac:dyDescent="0.3">
      <c r="A2504" s="460">
        <v>1917304</v>
      </c>
      <c r="B2504" s="461" t="s">
        <v>3309</v>
      </c>
      <c r="C2504" s="460" t="s">
        <v>2</v>
      </c>
      <c r="D2504" s="454">
        <v>28.46</v>
      </c>
    </row>
    <row r="2505" spans="1:4" ht="26.4" x14ac:dyDescent="0.3">
      <c r="A2505" s="460">
        <v>1917305</v>
      </c>
      <c r="B2505" s="461" t="s">
        <v>3310</v>
      </c>
      <c r="C2505" s="460" t="s">
        <v>2</v>
      </c>
      <c r="D2505" s="454">
        <v>30.32</v>
      </c>
    </row>
    <row r="2506" spans="1:4" ht="26.4" x14ac:dyDescent="0.3">
      <c r="A2506" s="460">
        <v>1917306</v>
      </c>
      <c r="B2506" s="461" t="s">
        <v>3311</v>
      </c>
      <c r="C2506" s="460" t="s">
        <v>2</v>
      </c>
      <c r="D2506" s="454">
        <v>32.61</v>
      </c>
    </row>
    <row r="2507" spans="1:4" ht="26.4" x14ac:dyDescent="0.3">
      <c r="A2507" s="460">
        <v>1917307</v>
      </c>
      <c r="B2507" s="461" t="s">
        <v>3312</v>
      </c>
      <c r="C2507" s="460" t="s">
        <v>2</v>
      </c>
      <c r="D2507" s="454">
        <v>34.31</v>
      </c>
    </row>
    <row r="2508" spans="1:4" ht="26.4" x14ac:dyDescent="0.3">
      <c r="A2508" s="460">
        <v>1917272</v>
      </c>
      <c r="B2508" s="461" t="s">
        <v>3313</v>
      </c>
      <c r="C2508" s="460" t="s">
        <v>2</v>
      </c>
      <c r="D2508" s="454">
        <v>4.24</v>
      </c>
    </row>
    <row r="2509" spans="1:4" ht="26.4" x14ac:dyDescent="0.3">
      <c r="A2509" s="460">
        <v>1917273</v>
      </c>
      <c r="B2509" s="461" t="s">
        <v>3314</v>
      </c>
      <c r="C2509" s="460" t="s">
        <v>2</v>
      </c>
      <c r="D2509" s="454">
        <v>4.46</v>
      </c>
    </row>
    <row r="2510" spans="1:4" ht="26.4" x14ac:dyDescent="0.3">
      <c r="A2510" s="460">
        <v>1917729</v>
      </c>
      <c r="B2510" s="461" t="s">
        <v>3315</v>
      </c>
      <c r="C2510" s="460" t="s">
        <v>2</v>
      </c>
      <c r="D2510" s="454">
        <v>3.97</v>
      </c>
    </row>
    <row r="2511" spans="1:4" ht="26.4" x14ac:dyDescent="0.3">
      <c r="A2511" s="460">
        <v>1917367</v>
      </c>
      <c r="B2511" s="461" t="s">
        <v>3316</v>
      </c>
      <c r="C2511" s="460" t="s">
        <v>2</v>
      </c>
      <c r="D2511" s="454">
        <v>4.51</v>
      </c>
    </row>
    <row r="2512" spans="1:4" ht="26.4" x14ac:dyDescent="0.3">
      <c r="A2512" s="460">
        <v>1917368</v>
      </c>
      <c r="B2512" s="461" t="s">
        <v>3317</v>
      </c>
      <c r="C2512" s="460" t="s">
        <v>2</v>
      </c>
      <c r="D2512" s="454">
        <v>4.83</v>
      </c>
    </row>
    <row r="2513" spans="1:4" ht="26.4" x14ac:dyDescent="0.3">
      <c r="A2513" s="460">
        <v>1917369</v>
      </c>
      <c r="B2513" s="461" t="s">
        <v>3318</v>
      </c>
      <c r="C2513" s="460" t="s">
        <v>2</v>
      </c>
      <c r="D2513" s="454">
        <v>5.31</v>
      </c>
    </row>
    <row r="2514" spans="1:4" ht="26.4" x14ac:dyDescent="0.3">
      <c r="A2514" s="460">
        <v>1917370</v>
      </c>
      <c r="B2514" s="461" t="s">
        <v>3319</v>
      </c>
      <c r="C2514" s="460" t="s">
        <v>2</v>
      </c>
      <c r="D2514" s="454">
        <v>5.61</v>
      </c>
    </row>
    <row r="2515" spans="1:4" ht="26.4" x14ac:dyDescent="0.3">
      <c r="A2515" s="460">
        <v>1917371</v>
      </c>
      <c r="B2515" s="461" t="s">
        <v>3320</v>
      </c>
      <c r="C2515" s="460" t="s">
        <v>2</v>
      </c>
      <c r="D2515" s="454">
        <v>5.88</v>
      </c>
    </row>
    <row r="2516" spans="1:4" ht="26.4" x14ac:dyDescent="0.3">
      <c r="A2516" s="460">
        <v>1917372</v>
      </c>
      <c r="B2516" s="461" t="s">
        <v>3321</v>
      </c>
      <c r="C2516" s="460" t="s">
        <v>2</v>
      </c>
      <c r="D2516" s="454">
        <v>6.16</v>
      </c>
    </row>
    <row r="2517" spans="1:4" ht="26.4" x14ac:dyDescent="0.3">
      <c r="A2517" s="460">
        <v>1917373</v>
      </c>
      <c r="B2517" s="461" t="s">
        <v>3322</v>
      </c>
      <c r="C2517" s="460" t="s">
        <v>2</v>
      </c>
      <c r="D2517" s="454">
        <v>6.38</v>
      </c>
    </row>
    <row r="2518" spans="1:4" ht="26.4" x14ac:dyDescent="0.3">
      <c r="A2518" s="460">
        <v>1917374</v>
      </c>
      <c r="B2518" s="461" t="s">
        <v>3323</v>
      </c>
      <c r="C2518" s="460" t="s">
        <v>2</v>
      </c>
      <c r="D2518" s="454">
        <v>6.93</v>
      </c>
    </row>
    <row r="2519" spans="1:4" ht="26.4" x14ac:dyDescent="0.3">
      <c r="A2519" s="460">
        <v>1917375</v>
      </c>
      <c r="B2519" s="461" t="s">
        <v>3324</v>
      </c>
      <c r="C2519" s="460" t="s">
        <v>2</v>
      </c>
      <c r="D2519" s="454">
        <v>7.19</v>
      </c>
    </row>
    <row r="2520" spans="1:4" ht="26.4" x14ac:dyDescent="0.3">
      <c r="A2520" s="460">
        <v>1917376</v>
      </c>
      <c r="B2520" s="461" t="s">
        <v>3325</v>
      </c>
      <c r="C2520" s="460" t="s">
        <v>2</v>
      </c>
      <c r="D2520" s="454">
        <v>7.45</v>
      </c>
    </row>
    <row r="2521" spans="1:4" ht="26.4" x14ac:dyDescent="0.3">
      <c r="A2521" s="460">
        <v>1917377</v>
      </c>
      <c r="B2521" s="461" t="s">
        <v>3326</v>
      </c>
      <c r="C2521" s="460" t="s">
        <v>2</v>
      </c>
      <c r="D2521" s="454">
        <v>7.72</v>
      </c>
    </row>
    <row r="2522" spans="1:4" ht="26.4" x14ac:dyDescent="0.3">
      <c r="A2522" s="460">
        <v>1917378</v>
      </c>
      <c r="B2522" s="461" t="s">
        <v>3327</v>
      </c>
      <c r="C2522" s="460" t="s">
        <v>2</v>
      </c>
      <c r="D2522" s="454">
        <v>7.99</v>
      </c>
    </row>
    <row r="2523" spans="1:4" ht="26.4" x14ac:dyDescent="0.3">
      <c r="A2523" s="460">
        <v>1917379</v>
      </c>
      <c r="B2523" s="461" t="s">
        <v>3328</v>
      </c>
      <c r="C2523" s="460" t="s">
        <v>2</v>
      </c>
      <c r="D2523" s="454">
        <v>8.56</v>
      </c>
    </row>
    <row r="2524" spans="1:4" ht="26.4" x14ac:dyDescent="0.3">
      <c r="A2524" s="460">
        <v>1917380</v>
      </c>
      <c r="B2524" s="461" t="s">
        <v>3329</v>
      </c>
      <c r="C2524" s="460" t="s">
        <v>2</v>
      </c>
      <c r="D2524" s="454">
        <v>8.89</v>
      </c>
    </row>
    <row r="2525" spans="1:4" ht="26.4" x14ac:dyDescent="0.3">
      <c r="A2525" s="460">
        <v>1917381</v>
      </c>
      <c r="B2525" s="461" t="s">
        <v>3330</v>
      </c>
      <c r="C2525" s="460" t="s">
        <v>2</v>
      </c>
      <c r="D2525" s="454">
        <v>9.2200000000000006</v>
      </c>
    </row>
    <row r="2526" spans="1:4" ht="26.4" x14ac:dyDescent="0.3">
      <c r="A2526" s="460">
        <v>1917382</v>
      </c>
      <c r="B2526" s="461" t="s">
        <v>3331</v>
      </c>
      <c r="C2526" s="460" t="s">
        <v>2</v>
      </c>
      <c r="D2526" s="454">
        <v>9.6300000000000008</v>
      </c>
    </row>
    <row r="2527" spans="1:4" ht="26.4" x14ac:dyDescent="0.3">
      <c r="A2527" s="460">
        <v>1917383</v>
      </c>
      <c r="B2527" s="461" t="s">
        <v>3332</v>
      </c>
      <c r="C2527" s="460" t="s">
        <v>2</v>
      </c>
      <c r="D2527" s="454">
        <v>9.99</v>
      </c>
    </row>
    <row r="2528" spans="1:4" ht="26.4" x14ac:dyDescent="0.3">
      <c r="A2528" s="460">
        <v>1917384</v>
      </c>
      <c r="B2528" s="461" t="s">
        <v>3333</v>
      </c>
      <c r="C2528" s="460" t="s">
        <v>2</v>
      </c>
      <c r="D2528" s="454">
        <v>10.62</v>
      </c>
    </row>
    <row r="2529" spans="1:4" ht="26.4" x14ac:dyDescent="0.3">
      <c r="A2529" s="460">
        <v>1917385</v>
      </c>
      <c r="B2529" s="461" t="s">
        <v>3334</v>
      </c>
      <c r="C2529" s="460" t="s">
        <v>2</v>
      </c>
      <c r="D2529" s="454">
        <v>11.07</v>
      </c>
    </row>
    <row r="2530" spans="1:4" ht="26.4" x14ac:dyDescent="0.3">
      <c r="A2530" s="460">
        <v>1917386</v>
      </c>
      <c r="B2530" s="461" t="s">
        <v>3335</v>
      </c>
      <c r="C2530" s="460" t="s">
        <v>2</v>
      </c>
      <c r="D2530" s="454">
        <v>11.54</v>
      </c>
    </row>
    <row r="2531" spans="1:4" ht="26.4" x14ac:dyDescent="0.3">
      <c r="A2531" s="460">
        <v>1917387</v>
      </c>
      <c r="B2531" s="461" t="s">
        <v>3336</v>
      </c>
      <c r="C2531" s="460" t="s">
        <v>2</v>
      </c>
      <c r="D2531" s="454">
        <v>12.04</v>
      </c>
    </row>
    <row r="2532" spans="1:4" ht="26.4" x14ac:dyDescent="0.3">
      <c r="A2532" s="460">
        <v>1917388</v>
      </c>
      <c r="B2532" s="461" t="s">
        <v>3337</v>
      </c>
      <c r="C2532" s="460" t="s">
        <v>2</v>
      </c>
      <c r="D2532" s="454">
        <v>12.55</v>
      </c>
    </row>
    <row r="2533" spans="1:4" ht="26.4" x14ac:dyDescent="0.3">
      <c r="A2533" s="460">
        <v>1917389</v>
      </c>
      <c r="B2533" s="461" t="s">
        <v>3338</v>
      </c>
      <c r="C2533" s="460" t="s">
        <v>2</v>
      </c>
      <c r="D2533" s="454">
        <v>13.34</v>
      </c>
    </row>
    <row r="2534" spans="1:4" ht="26.4" x14ac:dyDescent="0.3">
      <c r="A2534" s="460">
        <v>1917390</v>
      </c>
      <c r="B2534" s="461" t="s">
        <v>3339</v>
      </c>
      <c r="C2534" s="460" t="s">
        <v>2</v>
      </c>
      <c r="D2534" s="454">
        <v>14.04</v>
      </c>
    </row>
    <row r="2535" spans="1:4" ht="26.4" x14ac:dyDescent="0.3">
      <c r="A2535" s="460">
        <v>1917391</v>
      </c>
      <c r="B2535" s="461" t="s">
        <v>3340</v>
      </c>
      <c r="C2535" s="460" t="s">
        <v>2</v>
      </c>
      <c r="D2535" s="454">
        <v>14.79</v>
      </c>
    </row>
    <row r="2536" spans="1:4" ht="26.4" x14ac:dyDescent="0.3">
      <c r="A2536" s="460">
        <v>1917364</v>
      </c>
      <c r="B2536" s="461" t="s">
        <v>3341</v>
      </c>
      <c r="C2536" s="460" t="s">
        <v>2</v>
      </c>
      <c r="D2536" s="454">
        <v>3.59</v>
      </c>
    </row>
    <row r="2537" spans="1:4" ht="26.4" x14ac:dyDescent="0.3">
      <c r="A2537" s="460">
        <v>1917392</v>
      </c>
      <c r="B2537" s="461" t="s">
        <v>3342</v>
      </c>
      <c r="C2537" s="460" t="s">
        <v>2</v>
      </c>
      <c r="D2537" s="454">
        <v>15.72</v>
      </c>
    </row>
    <row r="2538" spans="1:4" ht="26.4" x14ac:dyDescent="0.3">
      <c r="A2538" s="460">
        <v>1917393</v>
      </c>
      <c r="B2538" s="461" t="s">
        <v>3343</v>
      </c>
      <c r="C2538" s="460" t="s">
        <v>2</v>
      </c>
      <c r="D2538" s="454">
        <v>16.71</v>
      </c>
    </row>
    <row r="2539" spans="1:4" ht="26.4" x14ac:dyDescent="0.3">
      <c r="A2539" s="460">
        <v>1917394</v>
      </c>
      <c r="B2539" s="461" t="s">
        <v>3344</v>
      </c>
      <c r="C2539" s="460" t="s">
        <v>2</v>
      </c>
      <c r="D2539" s="454">
        <v>18.11</v>
      </c>
    </row>
    <row r="2540" spans="1:4" ht="26.4" x14ac:dyDescent="0.3">
      <c r="A2540" s="460">
        <v>1917395</v>
      </c>
      <c r="B2540" s="461" t="s">
        <v>3345</v>
      </c>
      <c r="C2540" s="460" t="s">
        <v>2</v>
      </c>
      <c r="D2540" s="454">
        <v>19.079999999999998</v>
      </c>
    </row>
    <row r="2541" spans="1:4" ht="26.4" x14ac:dyDescent="0.3">
      <c r="A2541" s="460">
        <v>1917396</v>
      </c>
      <c r="B2541" s="461" t="s">
        <v>3346</v>
      </c>
      <c r="C2541" s="460" t="s">
        <v>2</v>
      </c>
      <c r="D2541" s="454">
        <v>20.2</v>
      </c>
    </row>
    <row r="2542" spans="1:4" ht="26.4" x14ac:dyDescent="0.3">
      <c r="A2542" s="460">
        <v>1917397</v>
      </c>
      <c r="B2542" s="461" t="s">
        <v>3347</v>
      </c>
      <c r="C2542" s="460" t="s">
        <v>2</v>
      </c>
      <c r="D2542" s="454">
        <v>21.47</v>
      </c>
    </row>
    <row r="2543" spans="1:4" ht="26.4" x14ac:dyDescent="0.3">
      <c r="A2543" s="460">
        <v>1917398</v>
      </c>
      <c r="B2543" s="461" t="s">
        <v>3348</v>
      </c>
      <c r="C2543" s="460" t="s">
        <v>2</v>
      </c>
      <c r="D2543" s="454">
        <v>22.6</v>
      </c>
    </row>
    <row r="2544" spans="1:4" ht="26.4" x14ac:dyDescent="0.3">
      <c r="A2544" s="460">
        <v>1917399</v>
      </c>
      <c r="B2544" s="461" t="s">
        <v>3349</v>
      </c>
      <c r="C2544" s="460" t="s">
        <v>2</v>
      </c>
      <c r="D2544" s="454">
        <v>24.2</v>
      </c>
    </row>
    <row r="2545" spans="1:4" ht="26.4" x14ac:dyDescent="0.3">
      <c r="A2545" s="460">
        <v>1917400</v>
      </c>
      <c r="B2545" s="461" t="s">
        <v>3350</v>
      </c>
      <c r="C2545" s="460" t="s">
        <v>2</v>
      </c>
      <c r="D2545" s="454">
        <v>25.65</v>
      </c>
    </row>
    <row r="2546" spans="1:4" ht="26.4" x14ac:dyDescent="0.3">
      <c r="A2546" s="460">
        <v>1917401</v>
      </c>
      <c r="B2546" s="461" t="s">
        <v>3351</v>
      </c>
      <c r="C2546" s="460" t="s">
        <v>2</v>
      </c>
      <c r="D2546" s="454">
        <v>26.97</v>
      </c>
    </row>
    <row r="2547" spans="1:4" ht="26.4" x14ac:dyDescent="0.3">
      <c r="A2547" s="460">
        <v>1917365</v>
      </c>
      <c r="B2547" s="461" t="s">
        <v>3352</v>
      </c>
      <c r="C2547" s="460" t="s">
        <v>2</v>
      </c>
      <c r="D2547" s="454">
        <v>3.95</v>
      </c>
    </row>
    <row r="2548" spans="1:4" ht="26.4" x14ac:dyDescent="0.3">
      <c r="A2548" s="460">
        <v>1917402</v>
      </c>
      <c r="B2548" s="461" t="s">
        <v>3353</v>
      </c>
      <c r="C2548" s="460" t="s">
        <v>2</v>
      </c>
      <c r="D2548" s="454">
        <v>28.51</v>
      </c>
    </row>
    <row r="2549" spans="1:4" ht="26.4" x14ac:dyDescent="0.3">
      <c r="A2549" s="460">
        <v>1917403</v>
      </c>
      <c r="B2549" s="461" t="s">
        <v>3354</v>
      </c>
      <c r="C2549" s="460" t="s">
        <v>2</v>
      </c>
      <c r="D2549" s="454">
        <v>30.24</v>
      </c>
    </row>
    <row r="2550" spans="1:4" ht="26.4" x14ac:dyDescent="0.3">
      <c r="A2550" s="460">
        <v>1917404</v>
      </c>
      <c r="B2550" s="461" t="s">
        <v>3355</v>
      </c>
      <c r="C2550" s="460" t="s">
        <v>2</v>
      </c>
      <c r="D2550" s="454">
        <v>32.03</v>
      </c>
    </row>
    <row r="2551" spans="1:4" ht="26.4" x14ac:dyDescent="0.3">
      <c r="A2551" s="460">
        <v>1917405</v>
      </c>
      <c r="B2551" s="461" t="s">
        <v>3356</v>
      </c>
      <c r="C2551" s="460" t="s">
        <v>2</v>
      </c>
      <c r="D2551" s="454">
        <v>33.729999999999997</v>
      </c>
    </row>
    <row r="2552" spans="1:4" ht="26.4" x14ac:dyDescent="0.3">
      <c r="A2552" s="460">
        <v>1917406</v>
      </c>
      <c r="B2552" s="461" t="s">
        <v>3357</v>
      </c>
      <c r="C2552" s="460" t="s">
        <v>2</v>
      </c>
      <c r="D2552" s="454">
        <v>35.619999999999997</v>
      </c>
    </row>
    <row r="2553" spans="1:4" ht="26.4" x14ac:dyDescent="0.3">
      <c r="A2553" s="460">
        <v>1917407</v>
      </c>
      <c r="B2553" s="461" t="s">
        <v>3358</v>
      </c>
      <c r="C2553" s="460" t="s">
        <v>2</v>
      </c>
      <c r="D2553" s="454">
        <v>37.78</v>
      </c>
    </row>
    <row r="2554" spans="1:4" ht="26.4" x14ac:dyDescent="0.3">
      <c r="A2554" s="460">
        <v>1917408</v>
      </c>
      <c r="B2554" s="461" t="s">
        <v>3359</v>
      </c>
      <c r="C2554" s="460" t="s">
        <v>2</v>
      </c>
      <c r="D2554" s="454">
        <v>40.18</v>
      </c>
    </row>
    <row r="2555" spans="1:4" ht="26.4" x14ac:dyDescent="0.3">
      <c r="A2555" s="460">
        <v>1917409</v>
      </c>
      <c r="B2555" s="461" t="s">
        <v>3360</v>
      </c>
      <c r="C2555" s="460" t="s">
        <v>2</v>
      </c>
      <c r="D2555" s="454">
        <v>42.11</v>
      </c>
    </row>
    <row r="2556" spans="1:4" ht="26.4" x14ac:dyDescent="0.3">
      <c r="A2556" s="460">
        <v>1917410</v>
      </c>
      <c r="B2556" s="461" t="s">
        <v>3361</v>
      </c>
      <c r="C2556" s="460" t="s">
        <v>2</v>
      </c>
      <c r="D2556" s="454">
        <v>43.86</v>
      </c>
    </row>
    <row r="2557" spans="1:4" ht="26.4" x14ac:dyDescent="0.3">
      <c r="A2557" s="460">
        <v>1917411</v>
      </c>
      <c r="B2557" s="461" t="s">
        <v>3362</v>
      </c>
      <c r="C2557" s="460" t="s">
        <v>2</v>
      </c>
      <c r="D2557" s="454">
        <v>45.83</v>
      </c>
    </row>
    <row r="2558" spans="1:4" ht="26.4" x14ac:dyDescent="0.3">
      <c r="A2558" s="460">
        <v>1917366</v>
      </c>
      <c r="B2558" s="461" t="s">
        <v>3363</v>
      </c>
      <c r="C2558" s="460" t="s">
        <v>2</v>
      </c>
      <c r="D2558" s="454">
        <v>4.1900000000000004</v>
      </c>
    </row>
    <row r="2559" spans="1:4" ht="26.4" x14ac:dyDescent="0.3">
      <c r="A2559" s="460">
        <v>1917732</v>
      </c>
      <c r="B2559" s="461" t="s">
        <v>3364</v>
      </c>
      <c r="C2559" s="460" t="s">
        <v>2</v>
      </c>
      <c r="D2559" s="454">
        <v>3.36</v>
      </c>
    </row>
    <row r="2560" spans="1:4" ht="26.4" x14ac:dyDescent="0.3">
      <c r="A2560" s="460">
        <v>1917043</v>
      </c>
      <c r="B2560" s="461" t="s">
        <v>3365</v>
      </c>
      <c r="C2560" s="460" t="s">
        <v>2</v>
      </c>
      <c r="D2560" s="454">
        <v>12.23</v>
      </c>
    </row>
    <row r="2561" spans="1:4" ht="26.4" x14ac:dyDescent="0.3">
      <c r="A2561" s="460">
        <v>1917044</v>
      </c>
      <c r="B2561" s="461" t="s">
        <v>3366</v>
      </c>
      <c r="C2561" s="460" t="s">
        <v>2</v>
      </c>
      <c r="D2561" s="454">
        <v>12.44</v>
      </c>
    </row>
    <row r="2562" spans="1:4" ht="26.4" x14ac:dyDescent="0.3">
      <c r="A2562" s="460">
        <v>1917045</v>
      </c>
      <c r="B2562" s="461" t="s">
        <v>3367</v>
      </c>
      <c r="C2562" s="460" t="s">
        <v>2</v>
      </c>
      <c r="D2562" s="454">
        <v>12.66</v>
      </c>
    </row>
    <row r="2563" spans="1:4" ht="26.4" x14ac:dyDescent="0.3">
      <c r="A2563" s="460">
        <v>1917046</v>
      </c>
      <c r="B2563" s="461" t="s">
        <v>3368</v>
      </c>
      <c r="C2563" s="460" t="s">
        <v>2</v>
      </c>
      <c r="D2563" s="454">
        <v>12.89</v>
      </c>
    </row>
    <row r="2564" spans="1:4" ht="26.4" x14ac:dyDescent="0.3">
      <c r="A2564" s="460">
        <v>1917047</v>
      </c>
      <c r="B2564" s="461" t="s">
        <v>3369</v>
      </c>
      <c r="C2564" s="460" t="s">
        <v>2</v>
      </c>
      <c r="D2564" s="454">
        <v>13.13</v>
      </c>
    </row>
    <row r="2565" spans="1:4" ht="13.2" x14ac:dyDescent="0.3">
      <c r="A2565" s="460">
        <v>1917048</v>
      </c>
      <c r="B2565" s="461" t="s">
        <v>3370</v>
      </c>
      <c r="C2565" s="460" t="s">
        <v>2</v>
      </c>
      <c r="D2565" s="454">
        <v>13.26</v>
      </c>
    </row>
    <row r="2566" spans="1:4" ht="26.4" x14ac:dyDescent="0.3">
      <c r="A2566" s="460">
        <v>1901518</v>
      </c>
      <c r="B2566" s="461" t="s">
        <v>3371</v>
      </c>
      <c r="C2566" s="460" t="s">
        <v>2</v>
      </c>
      <c r="D2566" s="454">
        <v>8.2899999999999991</v>
      </c>
    </row>
    <row r="2567" spans="1:4" ht="26.4" x14ac:dyDescent="0.3">
      <c r="A2567" s="460">
        <v>1901519</v>
      </c>
      <c r="B2567" s="461" t="s">
        <v>3372</v>
      </c>
      <c r="C2567" s="460" t="s">
        <v>2</v>
      </c>
      <c r="D2567" s="454">
        <v>8.36</v>
      </c>
    </row>
    <row r="2568" spans="1:4" ht="26.4" x14ac:dyDescent="0.3">
      <c r="A2568" s="460">
        <v>1901520</v>
      </c>
      <c r="B2568" s="461" t="s">
        <v>3373</v>
      </c>
      <c r="C2568" s="460" t="s">
        <v>2</v>
      </c>
      <c r="D2568" s="454">
        <v>8.42</v>
      </c>
    </row>
    <row r="2569" spans="1:4" ht="26.4" x14ac:dyDescent="0.3">
      <c r="A2569" s="460">
        <v>1901521</v>
      </c>
      <c r="B2569" s="461" t="s">
        <v>3374</v>
      </c>
      <c r="C2569" s="460" t="s">
        <v>2</v>
      </c>
      <c r="D2569" s="454">
        <v>8.49</v>
      </c>
    </row>
    <row r="2570" spans="1:4" ht="26.4" x14ac:dyDescent="0.3">
      <c r="A2570" s="460">
        <v>1901522</v>
      </c>
      <c r="B2570" s="461" t="s">
        <v>3375</v>
      </c>
      <c r="C2570" s="460" t="s">
        <v>2</v>
      </c>
      <c r="D2570" s="454">
        <v>8.56</v>
      </c>
    </row>
    <row r="2571" spans="1:4" ht="26.4" x14ac:dyDescent="0.3">
      <c r="A2571" s="460">
        <v>1901517</v>
      </c>
      <c r="B2571" s="461" t="s">
        <v>3376</v>
      </c>
      <c r="C2571" s="460" t="s">
        <v>2</v>
      </c>
      <c r="D2571" s="454">
        <v>8.6</v>
      </c>
    </row>
    <row r="2572" spans="1:4" ht="26.4" x14ac:dyDescent="0.3">
      <c r="A2572" s="460">
        <v>1901523</v>
      </c>
      <c r="B2572" s="461" t="s">
        <v>3377</v>
      </c>
      <c r="C2572" s="460" t="s">
        <v>2</v>
      </c>
      <c r="D2572" s="454">
        <v>11.03</v>
      </c>
    </row>
    <row r="2573" spans="1:4" ht="26.4" x14ac:dyDescent="0.3">
      <c r="A2573" s="460">
        <v>1901524</v>
      </c>
      <c r="B2573" s="461" t="s">
        <v>3378</v>
      </c>
      <c r="C2573" s="460" t="s">
        <v>2</v>
      </c>
      <c r="D2573" s="454">
        <v>11.08</v>
      </c>
    </row>
    <row r="2574" spans="1:4" ht="26.4" x14ac:dyDescent="0.3">
      <c r="A2574" s="460">
        <v>1901525</v>
      </c>
      <c r="B2574" s="461" t="s">
        <v>3379</v>
      </c>
      <c r="C2574" s="460" t="s">
        <v>2</v>
      </c>
      <c r="D2574" s="454">
        <v>11.15</v>
      </c>
    </row>
    <row r="2575" spans="1:4" ht="26.4" x14ac:dyDescent="0.3">
      <c r="A2575" s="460">
        <v>1901526</v>
      </c>
      <c r="B2575" s="461" t="s">
        <v>3380</v>
      </c>
      <c r="C2575" s="460" t="s">
        <v>2</v>
      </c>
      <c r="D2575" s="454">
        <v>11.21</v>
      </c>
    </row>
    <row r="2576" spans="1:4" ht="26.4" x14ac:dyDescent="0.3">
      <c r="A2576" s="460">
        <v>1901527</v>
      </c>
      <c r="B2576" s="461" t="s">
        <v>3381</v>
      </c>
      <c r="C2576" s="460" t="s">
        <v>2</v>
      </c>
      <c r="D2576" s="454">
        <v>11.28</v>
      </c>
    </row>
    <row r="2577" spans="1:4" ht="26.4" x14ac:dyDescent="0.3">
      <c r="A2577" s="460">
        <v>1901528</v>
      </c>
      <c r="B2577" s="461" t="s">
        <v>3382</v>
      </c>
      <c r="C2577" s="460" t="s">
        <v>2</v>
      </c>
      <c r="D2577" s="454">
        <v>11.32</v>
      </c>
    </row>
    <row r="2578" spans="1:4" ht="26.4" x14ac:dyDescent="0.3">
      <c r="A2578" s="460">
        <v>1917079</v>
      </c>
      <c r="B2578" s="461" t="s">
        <v>3383</v>
      </c>
      <c r="C2578" s="460" t="s">
        <v>2</v>
      </c>
      <c r="D2578" s="454">
        <v>8.66</v>
      </c>
    </row>
    <row r="2579" spans="1:4" ht="26.4" x14ac:dyDescent="0.3">
      <c r="A2579" s="460">
        <v>1917080</v>
      </c>
      <c r="B2579" s="461" t="s">
        <v>3384</v>
      </c>
      <c r="C2579" s="460" t="s">
        <v>2</v>
      </c>
      <c r="D2579" s="454">
        <v>8.7899999999999991</v>
      </c>
    </row>
    <row r="2580" spans="1:4" ht="26.4" x14ac:dyDescent="0.3">
      <c r="A2580" s="460">
        <v>1917081</v>
      </c>
      <c r="B2580" s="461" t="s">
        <v>3385</v>
      </c>
      <c r="C2580" s="460" t="s">
        <v>2</v>
      </c>
      <c r="D2580" s="454">
        <v>8.93</v>
      </c>
    </row>
    <row r="2581" spans="1:4" ht="26.4" x14ac:dyDescent="0.3">
      <c r="A2581" s="460">
        <v>1917082</v>
      </c>
      <c r="B2581" s="461" t="s">
        <v>3386</v>
      </c>
      <c r="C2581" s="460" t="s">
        <v>2</v>
      </c>
      <c r="D2581" s="454">
        <v>9.07</v>
      </c>
    </row>
    <row r="2582" spans="1:4" ht="26.4" x14ac:dyDescent="0.3">
      <c r="A2582" s="460">
        <v>1917083</v>
      </c>
      <c r="B2582" s="461" t="s">
        <v>3387</v>
      </c>
      <c r="C2582" s="460" t="s">
        <v>2</v>
      </c>
      <c r="D2582" s="454">
        <v>9.2200000000000006</v>
      </c>
    </row>
    <row r="2583" spans="1:4" ht="13.2" x14ac:dyDescent="0.3">
      <c r="A2583" s="460">
        <v>1917084</v>
      </c>
      <c r="B2583" s="461" t="s">
        <v>3388</v>
      </c>
      <c r="C2583" s="460" t="s">
        <v>2</v>
      </c>
      <c r="D2583" s="454">
        <v>9.3000000000000007</v>
      </c>
    </row>
    <row r="2584" spans="1:4" ht="26.4" x14ac:dyDescent="0.3">
      <c r="A2584" s="460">
        <v>1901529</v>
      </c>
      <c r="B2584" s="461" t="s">
        <v>3389</v>
      </c>
      <c r="C2584" s="460" t="s">
        <v>2</v>
      </c>
      <c r="D2584" s="454">
        <v>13.82</v>
      </c>
    </row>
    <row r="2585" spans="1:4" ht="26.4" x14ac:dyDescent="0.3">
      <c r="A2585" s="460">
        <v>1901530</v>
      </c>
      <c r="B2585" s="461" t="s">
        <v>3390</v>
      </c>
      <c r="C2585" s="460" t="s">
        <v>2</v>
      </c>
      <c r="D2585" s="454">
        <v>13.88</v>
      </c>
    </row>
    <row r="2586" spans="1:4" ht="26.4" x14ac:dyDescent="0.3">
      <c r="A2586" s="460">
        <v>1901531</v>
      </c>
      <c r="B2586" s="461" t="s">
        <v>3391</v>
      </c>
      <c r="C2586" s="460" t="s">
        <v>2</v>
      </c>
      <c r="D2586" s="454">
        <v>13.94</v>
      </c>
    </row>
    <row r="2587" spans="1:4" ht="26.4" x14ac:dyDescent="0.3">
      <c r="A2587" s="460">
        <v>1901532</v>
      </c>
      <c r="B2587" s="461" t="s">
        <v>3392</v>
      </c>
      <c r="C2587" s="460" t="s">
        <v>2</v>
      </c>
      <c r="D2587" s="454">
        <v>14</v>
      </c>
    </row>
    <row r="2588" spans="1:4" ht="26.4" x14ac:dyDescent="0.3">
      <c r="A2588" s="460">
        <v>1901533</v>
      </c>
      <c r="B2588" s="461" t="s">
        <v>3393</v>
      </c>
      <c r="C2588" s="460" t="s">
        <v>2</v>
      </c>
      <c r="D2588" s="454">
        <v>14.07</v>
      </c>
    </row>
    <row r="2589" spans="1:4" ht="26.4" x14ac:dyDescent="0.3">
      <c r="A2589" s="460">
        <v>1901534</v>
      </c>
      <c r="B2589" s="461" t="s">
        <v>3394</v>
      </c>
      <c r="C2589" s="460" t="s">
        <v>2</v>
      </c>
      <c r="D2589" s="454">
        <v>14.1</v>
      </c>
    </row>
    <row r="2590" spans="1:4" ht="26.4" x14ac:dyDescent="0.3">
      <c r="A2590" s="460">
        <v>1917115</v>
      </c>
      <c r="B2590" s="461" t="s">
        <v>3395</v>
      </c>
      <c r="C2590" s="460" t="s">
        <v>2</v>
      </c>
      <c r="D2590" s="454">
        <v>8.32</v>
      </c>
    </row>
    <row r="2591" spans="1:4" ht="26.4" x14ac:dyDescent="0.3">
      <c r="A2591" s="460">
        <v>1917116</v>
      </c>
      <c r="B2591" s="461" t="s">
        <v>3396</v>
      </c>
      <c r="C2591" s="460" t="s">
        <v>2</v>
      </c>
      <c r="D2591" s="454">
        <v>8.43</v>
      </c>
    </row>
    <row r="2592" spans="1:4" ht="26.4" x14ac:dyDescent="0.3">
      <c r="A2592" s="460">
        <v>1917117</v>
      </c>
      <c r="B2592" s="461" t="s">
        <v>3397</v>
      </c>
      <c r="C2592" s="460" t="s">
        <v>2</v>
      </c>
      <c r="D2592" s="454">
        <v>8.5399999999999991</v>
      </c>
    </row>
    <row r="2593" spans="1:4" ht="26.4" x14ac:dyDescent="0.3">
      <c r="A2593" s="460">
        <v>1917118</v>
      </c>
      <c r="B2593" s="461" t="s">
        <v>3398</v>
      </c>
      <c r="C2593" s="460" t="s">
        <v>2</v>
      </c>
      <c r="D2593" s="454">
        <v>8.65</v>
      </c>
    </row>
    <row r="2594" spans="1:4" ht="26.4" x14ac:dyDescent="0.3">
      <c r="A2594" s="460">
        <v>1917119</v>
      </c>
      <c r="B2594" s="461" t="s">
        <v>3399</v>
      </c>
      <c r="C2594" s="460" t="s">
        <v>2</v>
      </c>
      <c r="D2594" s="454">
        <v>8.7799999999999994</v>
      </c>
    </row>
    <row r="2595" spans="1:4" ht="13.2" x14ac:dyDescent="0.3">
      <c r="A2595" s="460">
        <v>1917120</v>
      </c>
      <c r="B2595" s="461" t="s">
        <v>3400</v>
      </c>
      <c r="C2595" s="460" t="s">
        <v>2</v>
      </c>
      <c r="D2595" s="454">
        <v>8.84</v>
      </c>
    </row>
    <row r="2596" spans="1:4" ht="26.4" x14ac:dyDescent="0.3">
      <c r="A2596" s="460">
        <v>1917151</v>
      </c>
      <c r="B2596" s="461" t="s">
        <v>3401</v>
      </c>
      <c r="C2596" s="460" t="s">
        <v>2</v>
      </c>
      <c r="D2596" s="454">
        <v>7.94</v>
      </c>
    </row>
    <row r="2597" spans="1:4" ht="26.4" x14ac:dyDescent="0.3">
      <c r="A2597" s="460">
        <v>1917152</v>
      </c>
      <c r="B2597" s="461" t="s">
        <v>3402</v>
      </c>
      <c r="C2597" s="460" t="s">
        <v>2</v>
      </c>
      <c r="D2597" s="454">
        <v>8.0299999999999994</v>
      </c>
    </row>
    <row r="2598" spans="1:4" ht="26.4" x14ac:dyDescent="0.3">
      <c r="A2598" s="460">
        <v>1917153</v>
      </c>
      <c r="B2598" s="461" t="s">
        <v>3403</v>
      </c>
      <c r="C2598" s="460" t="s">
        <v>2</v>
      </c>
      <c r="D2598" s="454">
        <v>8.1300000000000008</v>
      </c>
    </row>
    <row r="2599" spans="1:4" ht="26.4" x14ac:dyDescent="0.3">
      <c r="A2599" s="460">
        <v>1917154</v>
      </c>
      <c r="B2599" s="461" t="s">
        <v>3404</v>
      </c>
      <c r="C2599" s="460" t="s">
        <v>2</v>
      </c>
      <c r="D2599" s="454">
        <v>8.23</v>
      </c>
    </row>
    <row r="2600" spans="1:4" ht="26.4" x14ac:dyDescent="0.3">
      <c r="A2600" s="460">
        <v>1917155</v>
      </c>
      <c r="B2600" s="461" t="s">
        <v>3405</v>
      </c>
      <c r="C2600" s="460" t="s">
        <v>2</v>
      </c>
      <c r="D2600" s="454">
        <v>8.34</v>
      </c>
    </row>
    <row r="2601" spans="1:4" ht="13.2" x14ac:dyDescent="0.3">
      <c r="A2601" s="460">
        <v>1917156</v>
      </c>
      <c r="B2601" s="461" t="s">
        <v>3406</v>
      </c>
      <c r="C2601" s="460" t="s">
        <v>2</v>
      </c>
      <c r="D2601" s="454">
        <v>8.4</v>
      </c>
    </row>
    <row r="2602" spans="1:4" ht="26.4" x14ac:dyDescent="0.3">
      <c r="A2602" s="460">
        <v>1917187</v>
      </c>
      <c r="B2602" s="461" t="s">
        <v>3407</v>
      </c>
      <c r="C2602" s="460" t="s">
        <v>2</v>
      </c>
      <c r="D2602" s="454">
        <v>8.84</v>
      </c>
    </row>
    <row r="2603" spans="1:4" ht="26.4" x14ac:dyDescent="0.3">
      <c r="A2603" s="460">
        <v>1917188</v>
      </c>
      <c r="B2603" s="461" t="s">
        <v>3408</v>
      </c>
      <c r="C2603" s="460" t="s">
        <v>2</v>
      </c>
      <c r="D2603" s="454">
        <v>8.93</v>
      </c>
    </row>
    <row r="2604" spans="1:4" ht="26.4" x14ac:dyDescent="0.3">
      <c r="A2604" s="460">
        <v>1917189</v>
      </c>
      <c r="B2604" s="461" t="s">
        <v>3409</v>
      </c>
      <c r="C2604" s="460" t="s">
        <v>2</v>
      </c>
      <c r="D2604" s="454">
        <v>9.01</v>
      </c>
    </row>
    <row r="2605" spans="1:4" ht="26.4" x14ac:dyDescent="0.3">
      <c r="A2605" s="460">
        <v>1917190</v>
      </c>
      <c r="B2605" s="461" t="s">
        <v>3410</v>
      </c>
      <c r="C2605" s="460" t="s">
        <v>2</v>
      </c>
      <c r="D2605" s="454">
        <v>9.1</v>
      </c>
    </row>
    <row r="2606" spans="1:4" ht="26.4" x14ac:dyDescent="0.3">
      <c r="A2606" s="460">
        <v>1917191</v>
      </c>
      <c r="B2606" s="461" t="s">
        <v>3411</v>
      </c>
      <c r="C2606" s="460" t="s">
        <v>2</v>
      </c>
      <c r="D2606" s="454">
        <v>9.1999999999999993</v>
      </c>
    </row>
    <row r="2607" spans="1:4" ht="13.2" x14ac:dyDescent="0.3">
      <c r="A2607" s="460">
        <v>1917192</v>
      </c>
      <c r="B2607" s="461" t="s">
        <v>3412</v>
      </c>
      <c r="C2607" s="460" t="s">
        <v>2</v>
      </c>
      <c r="D2607" s="454">
        <v>9.25</v>
      </c>
    </row>
    <row r="2608" spans="1:4" ht="26.4" x14ac:dyDescent="0.3">
      <c r="A2608" s="460">
        <v>1917007</v>
      </c>
      <c r="B2608" s="461" t="s">
        <v>3413</v>
      </c>
      <c r="C2608" s="460" t="s">
        <v>2</v>
      </c>
      <c r="D2608" s="454">
        <v>16.61</v>
      </c>
    </row>
    <row r="2609" spans="1:4" ht="26.4" x14ac:dyDescent="0.3">
      <c r="A2609" s="460">
        <v>1917008</v>
      </c>
      <c r="B2609" s="461" t="s">
        <v>3414</v>
      </c>
      <c r="C2609" s="460" t="s">
        <v>2</v>
      </c>
      <c r="D2609" s="454">
        <v>16.91</v>
      </c>
    </row>
    <row r="2610" spans="1:4" ht="26.4" x14ac:dyDescent="0.3">
      <c r="A2610" s="460">
        <v>1917009</v>
      </c>
      <c r="B2610" s="461" t="s">
        <v>3415</v>
      </c>
      <c r="C2610" s="460" t="s">
        <v>2</v>
      </c>
      <c r="D2610" s="454">
        <v>17.22</v>
      </c>
    </row>
    <row r="2611" spans="1:4" ht="26.4" x14ac:dyDescent="0.3">
      <c r="A2611" s="460">
        <v>1917010</v>
      </c>
      <c r="B2611" s="461" t="s">
        <v>3416</v>
      </c>
      <c r="C2611" s="460" t="s">
        <v>2</v>
      </c>
      <c r="D2611" s="454">
        <v>17.55</v>
      </c>
    </row>
    <row r="2612" spans="1:4" ht="26.4" x14ac:dyDescent="0.3">
      <c r="A2612" s="460">
        <v>1917011</v>
      </c>
      <c r="B2612" s="461" t="s">
        <v>3417</v>
      </c>
      <c r="C2612" s="460" t="s">
        <v>2</v>
      </c>
      <c r="D2612" s="454">
        <v>17.899999999999999</v>
      </c>
    </row>
    <row r="2613" spans="1:4" ht="13.2" x14ac:dyDescent="0.3">
      <c r="A2613" s="460">
        <v>1917012</v>
      </c>
      <c r="B2613" s="461" t="s">
        <v>3418</v>
      </c>
      <c r="C2613" s="460" t="s">
        <v>2</v>
      </c>
      <c r="D2613" s="454">
        <v>18.079999999999998</v>
      </c>
    </row>
    <row r="2614" spans="1:4" ht="26.4" x14ac:dyDescent="0.3">
      <c r="A2614" s="460">
        <v>1917578</v>
      </c>
      <c r="B2614" s="461" t="s">
        <v>3419</v>
      </c>
      <c r="C2614" s="460" t="s">
        <v>2</v>
      </c>
      <c r="D2614" s="454">
        <v>6.41</v>
      </c>
    </row>
    <row r="2615" spans="1:4" ht="26.4" x14ac:dyDescent="0.3">
      <c r="A2615" s="460">
        <v>1917579</v>
      </c>
      <c r="B2615" s="461" t="s">
        <v>3420</v>
      </c>
      <c r="C2615" s="460" t="s">
        <v>2</v>
      </c>
      <c r="D2615" s="454">
        <v>6.87</v>
      </c>
    </row>
    <row r="2616" spans="1:4" ht="26.4" x14ac:dyDescent="0.3">
      <c r="A2616" s="460">
        <v>1917580</v>
      </c>
      <c r="B2616" s="461" t="s">
        <v>3421</v>
      </c>
      <c r="C2616" s="460" t="s">
        <v>2</v>
      </c>
      <c r="D2616" s="454">
        <v>7.26</v>
      </c>
    </row>
    <row r="2617" spans="1:4" ht="26.4" x14ac:dyDescent="0.3">
      <c r="A2617" s="460">
        <v>1917581</v>
      </c>
      <c r="B2617" s="461" t="s">
        <v>3422</v>
      </c>
      <c r="C2617" s="460" t="s">
        <v>2</v>
      </c>
      <c r="D2617" s="454">
        <v>7.71</v>
      </c>
    </row>
    <row r="2618" spans="1:4" ht="26.4" x14ac:dyDescent="0.3">
      <c r="A2618" s="460">
        <v>1917582</v>
      </c>
      <c r="B2618" s="461" t="s">
        <v>3423</v>
      </c>
      <c r="C2618" s="460" t="s">
        <v>2</v>
      </c>
      <c r="D2618" s="454">
        <v>8.36</v>
      </c>
    </row>
    <row r="2619" spans="1:4" ht="26.4" x14ac:dyDescent="0.3">
      <c r="A2619" s="460">
        <v>1917583</v>
      </c>
      <c r="B2619" s="461" t="s">
        <v>3424</v>
      </c>
      <c r="C2619" s="460" t="s">
        <v>2</v>
      </c>
      <c r="D2619" s="454">
        <v>8.86</v>
      </c>
    </row>
    <row r="2620" spans="1:4" ht="26.4" x14ac:dyDescent="0.3">
      <c r="A2620" s="460">
        <v>1917584</v>
      </c>
      <c r="B2620" s="461" t="s">
        <v>3425</v>
      </c>
      <c r="C2620" s="460" t="s">
        <v>2</v>
      </c>
      <c r="D2620" s="454">
        <v>9.2899999999999991</v>
      </c>
    </row>
    <row r="2621" spans="1:4" ht="26.4" x14ac:dyDescent="0.3">
      <c r="A2621" s="460">
        <v>1917585</v>
      </c>
      <c r="B2621" s="461" t="s">
        <v>3426</v>
      </c>
      <c r="C2621" s="460" t="s">
        <v>2</v>
      </c>
      <c r="D2621" s="454">
        <v>9.93</v>
      </c>
    </row>
    <row r="2622" spans="1:4" ht="26.4" x14ac:dyDescent="0.3">
      <c r="A2622" s="460">
        <v>1917586</v>
      </c>
      <c r="B2622" s="461" t="s">
        <v>3427</v>
      </c>
      <c r="C2622" s="460" t="s">
        <v>2</v>
      </c>
      <c r="D2622" s="454">
        <v>10.87</v>
      </c>
    </row>
    <row r="2623" spans="1:4" ht="26.4" x14ac:dyDescent="0.3">
      <c r="A2623" s="460">
        <v>1917587</v>
      </c>
      <c r="B2623" s="461" t="s">
        <v>3428</v>
      </c>
      <c r="C2623" s="460" t="s">
        <v>2</v>
      </c>
      <c r="D2623" s="454">
        <v>11.58</v>
      </c>
    </row>
    <row r="2624" spans="1:4" ht="26.4" x14ac:dyDescent="0.3">
      <c r="A2624" s="460">
        <v>1917588</v>
      </c>
      <c r="B2624" s="461" t="s">
        <v>3429</v>
      </c>
      <c r="C2624" s="460" t="s">
        <v>2</v>
      </c>
      <c r="D2624" s="454">
        <v>12.37</v>
      </c>
    </row>
    <row r="2625" spans="1:4" ht="26.4" x14ac:dyDescent="0.3">
      <c r="A2625" s="460">
        <v>1917589</v>
      </c>
      <c r="B2625" s="461" t="s">
        <v>3430</v>
      </c>
      <c r="C2625" s="460" t="s">
        <v>2</v>
      </c>
      <c r="D2625" s="454">
        <v>13.91</v>
      </c>
    </row>
    <row r="2626" spans="1:4" ht="26.4" x14ac:dyDescent="0.3">
      <c r="A2626" s="460">
        <v>1917590</v>
      </c>
      <c r="B2626" s="461" t="s">
        <v>3431</v>
      </c>
      <c r="C2626" s="460" t="s">
        <v>2</v>
      </c>
      <c r="D2626" s="454">
        <v>16.09</v>
      </c>
    </row>
    <row r="2627" spans="1:4" ht="26.4" x14ac:dyDescent="0.3">
      <c r="A2627" s="460">
        <v>1917591</v>
      </c>
      <c r="B2627" s="461" t="s">
        <v>3432</v>
      </c>
      <c r="C2627" s="460" t="s">
        <v>2</v>
      </c>
      <c r="D2627" s="454">
        <v>18.010000000000002</v>
      </c>
    </row>
    <row r="2628" spans="1:4" ht="26.4" x14ac:dyDescent="0.3">
      <c r="A2628" s="460">
        <v>1917592</v>
      </c>
      <c r="B2628" s="461" t="s">
        <v>3433</v>
      </c>
      <c r="C2628" s="460" t="s">
        <v>2</v>
      </c>
      <c r="D2628" s="454">
        <v>20.45</v>
      </c>
    </row>
    <row r="2629" spans="1:4" ht="26.4" x14ac:dyDescent="0.3">
      <c r="A2629" s="460">
        <v>1917593</v>
      </c>
      <c r="B2629" s="461" t="s">
        <v>3434</v>
      </c>
      <c r="C2629" s="460" t="s">
        <v>2</v>
      </c>
      <c r="D2629" s="454">
        <v>22.98</v>
      </c>
    </row>
    <row r="2630" spans="1:4" ht="26.4" x14ac:dyDescent="0.3">
      <c r="A2630" s="460">
        <v>1917594</v>
      </c>
      <c r="B2630" s="461" t="s">
        <v>3435</v>
      </c>
      <c r="C2630" s="460" t="s">
        <v>2</v>
      </c>
      <c r="D2630" s="454">
        <v>26.08</v>
      </c>
    </row>
    <row r="2631" spans="1:4" ht="26.4" x14ac:dyDescent="0.3">
      <c r="A2631" s="460">
        <v>1917595</v>
      </c>
      <c r="B2631" s="461" t="s">
        <v>3436</v>
      </c>
      <c r="C2631" s="460" t="s">
        <v>2</v>
      </c>
      <c r="D2631" s="454">
        <v>29.37</v>
      </c>
    </row>
    <row r="2632" spans="1:4" ht="26.4" x14ac:dyDescent="0.3">
      <c r="A2632" s="460">
        <v>1917596</v>
      </c>
      <c r="B2632" s="461" t="s">
        <v>3437</v>
      </c>
      <c r="C2632" s="460" t="s">
        <v>2</v>
      </c>
      <c r="D2632" s="454">
        <v>32.36</v>
      </c>
    </row>
    <row r="2633" spans="1:4" ht="26.4" x14ac:dyDescent="0.3">
      <c r="A2633" s="460">
        <v>1917597</v>
      </c>
      <c r="B2633" s="461" t="s">
        <v>3438</v>
      </c>
      <c r="C2633" s="460" t="s">
        <v>2</v>
      </c>
      <c r="D2633" s="454">
        <v>36.49</v>
      </c>
    </row>
    <row r="2634" spans="1:4" ht="26.4" x14ac:dyDescent="0.3">
      <c r="A2634" s="460">
        <v>1917598</v>
      </c>
      <c r="B2634" s="461" t="s">
        <v>3439</v>
      </c>
      <c r="C2634" s="460" t="s">
        <v>2</v>
      </c>
      <c r="D2634" s="454">
        <v>40.299999999999997</v>
      </c>
    </row>
    <row r="2635" spans="1:4" ht="26.4" x14ac:dyDescent="0.3">
      <c r="A2635" s="460">
        <v>1917599</v>
      </c>
      <c r="B2635" s="461" t="s">
        <v>3440</v>
      </c>
      <c r="C2635" s="460" t="s">
        <v>2</v>
      </c>
      <c r="D2635" s="454">
        <v>44.64</v>
      </c>
    </row>
    <row r="2636" spans="1:4" ht="26.4" x14ac:dyDescent="0.3">
      <c r="A2636" s="460">
        <v>1917600</v>
      </c>
      <c r="B2636" s="461" t="s">
        <v>3441</v>
      </c>
      <c r="C2636" s="460" t="s">
        <v>2</v>
      </c>
      <c r="D2636" s="454">
        <v>50.19</v>
      </c>
    </row>
    <row r="2637" spans="1:4" ht="26.4" x14ac:dyDescent="0.3">
      <c r="A2637" s="460">
        <v>1917601</v>
      </c>
      <c r="B2637" s="461" t="s">
        <v>3442</v>
      </c>
      <c r="C2637" s="460" t="s">
        <v>2</v>
      </c>
      <c r="D2637" s="454">
        <v>52.73</v>
      </c>
    </row>
    <row r="2638" spans="1:4" ht="26.4" x14ac:dyDescent="0.3">
      <c r="A2638" s="460">
        <v>1917575</v>
      </c>
      <c r="B2638" s="461" t="s">
        <v>3443</v>
      </c>
      <c r="C2638" s="460" t="s">
        <v>2</v>
      </c>
      <c r="D2638" s="454">
        <v>4.93</v>
      </c>
    </row>
    <row r="2639" spans="1:4" ht="26.4" x14ac:dyDescent="0.3">
      <c r="A2639" s="460">
        <v>1917576</v>
      </c>
      <c r="B2639" s="461" t="s">
        <v>3444</v>
      </c>
      <c r="C2639" s="460" t="s">
        <v>2</v>
      </c>
      <c r="D2639" s="454">
        <v>5.3</v>
      </c>
    </row>
    <row r="2640" spans="1:4" ht="26.4" x14ac:dyDescent="0.3">
      <c r="A2640" s="460">
        <v>1917577</v>
      </c>
      <c r="B2640" s="461" t="s">
        <v>3445</v>
      </c>
      <c r="C2640" s="460" t="s">
        <v>2</v>
      </c>
      <c r="D2640" s="454">
        <v>5.75</v>
      </c>
    </row>
    <row r="2641" spans="1:4" ht="26.4" x14ac:dyDescent="0.3">
      <c r="A2641" s="460">
        <v>1917739</v>
      </c>
      <c r="B2641" s="461" t="s">
        <v>3446</v>
      </c>
      <c r="C2641" s="460" t="s">
        <v>2</v>
      </c>
      <c r="D2641" s="454">
        <v>4.8499999999999996</v>
      </c>
    </row>
    <row r="2642" spans="1:4" ht="26.4" x14ac:dyDescent="0.3">
      <c r="A2642" s="460">
        <v>1917253</v>
      </c>
      <c r="B2642" s="461" t="s">
        <v>3447</v>
      </c>
      <c r="C2642" s="460" t="s">
        <v>2</v>
      </c>
      <c r="D2642" s="454">
        <v>7.78</v>
      </c>
    </row>
    <row r="2643" spans="1:4" ht="26.4" x14ac:dyDescent="0.3">
      <c r="A2643" s="460">
        <v>1917254</v>
      </c>
      <c r="B2643" s="461" t="s">
        <v>3448</v>
      </c>
      <c r="C2643" s="460" t="s">
        <v>2</v>
      </c>
      <c r="D2643" s="454">
        <v>8.34</v>
      </c>
    </row>
    <row r="2644" spans="1:4" ht="26.4" x14ac:dyDescent="0.3">
      <c r="A2644" s="460">
        <v>1917255</v>
      </c>
      <c r="B2644" s="461" t="s">
        <v>3449</v>
      </c>
      <c r="C2644" s="460" t="s">
        <v>2</v>
      </c>
      <c r="D2644" s="454">
        <v>9.0500000000000007</v>
      </c>
    </row>
    <row r="2645" spans="1:4" ht="26.4" x14ac:dyDescent="0.3">
      <c r="A2645" s="460">
        <v>1917256</v>
      </c>
      <c r="B2645" s="461" t="s">
        <v>3450</v>
      </c>
      <c r="C2645" s="460" t="s">
        <v>2</v>
      </c>
      <c r="D2645" s="454">
        <v>9.7899999999999991</v>
      </c>
    </row>
    <row r="2646" spans="1:4" ht="26.4" x14ac:dyDescent="0.3">
      <c r="A2646" s="460">
        <v>1917257</v>
      </c>
      <c r="B2646" s="461" t="s">
        <v>3451</v>
      </c>
      <c r="C2646" s="460" t="s">
        <v>2</v>
      </c>
      <c r="D2646" s="454">
        <v>10.81</v>
      </c>
    </row>
    <row r="2647" spans="1:4" ht="26.4" x14ac:dyDescent="0.3">
      <c r="A2647" s="460">
        <v>1917258</v>
      </c>
      <c r="B2647" s="461" t="s">
        <v>3452</v>
      </c>
      <c r="C2647" s="460" t="s">
        <v>2</v>
      </c>
      <c r="D2647" s="454">
        <v>11.84</v>
      </c>
    </row>
    <row r="2648" spans="1:4" ht="26.4" x14ac:dyDescent="0.3">
      <c r="A2648" s="460">
        <v>1917259</v>
      </c>
      <c r="B2648" s="461" t="s">
        <v>3453</v>
      </c>
      <c r="C2648" s="460" t="s">
        <v>2</v>
      </c>
      <c r="D2648" s="454">
        <v>14.76</v>
      </c>
    </row>
    <row r="2649" spans="1:4" ht="26.4" x14ac:dyDescent="0.3">
      <c r="A2649" s="460">
        <v>1917250</v>
      </c>
      <c r="B2649" s="461" t="s">
        <v>3454</v>
      </c>
      <c r="C2649" s="460" t="s">
        <v>2</v>
      </c>
      <c r="D2649" s="454">
        <v>5.81</v>
      </c>
    </row>
    <row r="2650" spans="1:4" ht="26.4" x14ac:dyDescent="0.3">
      <c r="A2650" s="460">
        <v>1917251</v>
      </c>
      <c r="B2650" s="461" t="s">
        <v>3455</v>
      </c>
      <c r="C2650" s="460" t="s">
        <v>2</v>
      </c>
      <c r="D2650" s="454">
        <v>6.16</v>
      </c>
    </row>
    <row r="2651" spans="1:4" ht="26.4" x14ac:dyDescent="0.3">
      <c r="A2651" s="460">
        <v>1917252</v>
      </c>
      <c r="B2651" s="461" t="s">
        <v>3456</v>
      </c>
      <c r="C2651" s="460" t="s">
        <v>2</v>
      </c>
      <c r="D2651" s="454">
        <v>6.9</v>
      </c>
    </row>
    <row r="2652" spans="1:4" ht="26.4" x14ac:dyDescent="0.3">
      <c r="A2652" s="460">
        <v>1917726</v>
      </c>
      <c r="B2652" s="461" t="s">
        <v>3457</v>
      </c>
      <c r="C2652" s="460" t="s">
        <v>2</v>
      </c>
      <c r="D2652" s="454">
        <v>5.68</v>
      </c>
    </row>
    <row r="2653" spans="1:4" ht="26.4" x14ac:dyDescent="0.3">
      <c r="A2653" s="460">
        <v>1917335</v>
      </c>
      <c r="B2653" s="461" t="s">
        <v>3458</v>
      </c>
      <c r="C2653" s="460" t="s">
        <v>2</v>
      </c>
      <c r="D2653" s="454">
        <v>5.74</v>
      </c>
    </row>
    <row r="2654" spans="1:4" ht="26.4" x14ac:dyDescent="0.3">
      <c r="A2654" s="460">
        <v>1917336</v>
      </c>
      <c r="B2654" s="461" t="s">
        <v>3459</v>
      </c>
      <c r="C2654" s="460" t="s">
        <v>2</v>
      </c>
      <c r="D2654" s="454">
        <v>6.53</v>
      </c>
    </row>
    <row r="2655" spans="1:4" ht="26.4" x14ac:dyDescent="0.3">
      <c r="A2655" s="460">
        <v>1917337</v>
      </c>
      <c r="B2655" s="461" t="s">
        <v>3460</v>
      </c>
      <c r="C2655" s="460" t="s">
        <v>2</v>
      </c>
      <c r="D2655" s="454">
        <v>7.13</v>
      </c>
    </row>
    <row r="2656" spans="1:4" ht="26.4" x14ac:dyDescent="0.3">
      <c r="A2656" s="460">
        <v>1917338</v>
      </c>
      <c r="B2656" s="461" t="s">
        <v>3461</v>
      </c>
      <c r="C2656" s="460" t="s">
        <v>2</v>
      </c>
      <c r="D2656" s="454">
        <v>7.89</v>
      </c>
    </row>
    <row r="2657" spans="1:4" ht="26.4" x14ac:dyDescent="0.3">
      <c r="A2657" s="460">
        <v>1917339</v>
      </c>
      <c r="B2657" s="461" t="s">
        <v>3462</v>
      </c>
      <c r="C2657" s="460" t="s">
        <v>2</v>
      </c>
      <c r="D2657" s="454">
        <v>8.81</v>
      </c>
    </row>
    <row r="2658" spans="1:4" ht="26.4" x14ac:dyDescent="0.3">
      <c r="A2658" s="460">
        <v>1917340</v>
      </c>
      <c r="B2658" s="461" t="s">
        <v>3463</v>
      </c>
      <c r="C2658" s="460" t="s">
        <v>2</v>
      </c>
      <c r="D2658" s="454">
        <v>10.25</v>
      </c>
    </row>
    <row r="2659" spans="1:4" ht="26.4" x14ac:dyDescent="0.3">
      <c r="A2659" s="460">
        <v>1917341</v>
      </c>
      <c r="B2659" s="461" t="s">
        <v>3464</v>
      </c>
      <c r="C2659" s="460" t="s">
        <v>2</v>
      </c>
      <c r="D2659" s="454">
        <v>13.03</v>
      </c>
    </row>
    <row r="2660" spans="1:4" ht="26.4" x14ac:dyDescent="0.3">
      <c r="A2660" s="460">
        <v>1917342</v>
      </c>
      <c r="B2660" s="461" t="s">
        <v>3465</v>
      </c>
      <c r="C2660" s="460" t="s">
        <v>2</v>
      </c>
      <c r="D2660" s="454">
        <v>16.18</v>
      </c>
    </row>
    <row r="2661" spans="1:4" ht="26.4" x14ac:dyDescent="0.3">
      <c r="A2661" s="460">
        <v>1917343</v>
      </c>
      <c r="B2661" s="461" t="s">
        <v>3466</v>
      </c>
      <c r="C2661" s="460" t="s">
        <v>2</v>
      </c>
      <c r="D2661" s="454">
        <v>20.18</v>
      </c>
    </row>
    <row r="2662" spans="1:4" ht="26.4" x14ac:dyDescent="0.3">
      <c r="A2662" s="460">
        <v>1917344</v>
      </c>
      <c r="B2662" s="461" t="s">
        <v>3467</v>
      </c>
      <c r="C2662" s="460" t="s">
        <v>2</v>
      </c>
      <c r="D2662" s="454">
        <v>24.42</v>
      </c>
    </row>
    <row r="2663" spans="1:4" ht="26.4" x14ac:dyDescent="0.3">
      <c r="A2663" s="460">
        <v>1917345</v>
      </c>
      <c r="B2663" s="461" t="s">
        <v>3468</v>
      </c>
      <c r="C2663" s="460" t="s">
        <v>2</v>
      </c>
      <c r="D2663" s="454">
        <v>30.4</v>
      </c>
    </row>
    <row r="2664" spans="1:4" ht="26.4" x14ac:dyDescent="0.3">
      <c r="A2664" s="460">
        <v>1917346</v>
      </c>
      <c r="B2664" s="461" t="s">
        <v>3469</v>
      </c>
      <c r="C2664" s="460" t="s">
        <v>2</v>
      </c>
      <c r="D2664" s="454">
        <v>36.270000000000003</v>
      </c>
    </row>
    <row r="2665" spans="1:4" ht="26.4" x14ac:dyDescent="0.3">
      <c r="A2665" s="460">
        <v>1917347</v>
      </c>
      <c r="B2665" s="461" t="s">
        <v>3470</v>
      </c>
      <c r="C2665" s="460" t="s">
        <v>2</v>
      </c>
      <c r="D2665" s="454">
        <v>47.65</v>
      </c>
    </row>
    <row r="2666" spans="1:4" ht="26.4" x14ac:dyDescent="0.3">
      <c r="A2666" s="460">
        <v>1917332</v>
      </c>
      <c r="B2666" s="461" t="s">
        <v>3471</v>
      </c>
      <c r="C2666" s="460" t="s">
        <v>2</v>
      </c>
      <c r="D2666" s="454">
        <v>4.66</v>
      </c>
    </row>
    <row r="2667" spans="1:4" ht="26.4" x14ac:dyDescent="0.3">
      <c r="A2667" s="460">
        <v>1917333</v>
      </c>
      <c r="B2667" s="461" t="s">
        <v>3472</v>
      </c>
      <c r="C2667" s="460" t="s">
        <v>2</v>
      </c>
      <c r="D2667" s="454">
        <v>4.9800000000000004</v>
      </c>
    </row>
    <row r="2668" spans="1:4" ht="26.4" x14ac:dyDescent="0.3">
      <c r="A2668" s="460">
        <v>1917334</v>
      </c>
      <c r="B2668" s="461" t="s">
        <v>3473</v>
      </c>
      <c r="C2668" s="460" t="s">
        <v>2</v>
      </c>
      <c r="D2668" s="454">
        <v>5.3</v>
      </c>
    </row>
    <row r="2669" spans="1:4" ht="26.4" x14ac:dyDescent="0.3">
      <c r="A2669" s="460">
        <v>1917331</v>
      </c>
      <c r="B2669" s="461" t="s">
        <v>3474</v>
      </c>
      <c r="C2669" s="460" t="s">
        <v>2</v>
      </c>
      <c r="D2669" s="454">
        <v>4.24</v>
      </c>
    </row>
    <row r="2670" spans="1:4" ht="26.4" x14ac:dyDescent="0.3">
      <c r="A2670" s="460">
        <v>1917443</v>
      </c>
      <c r="B2670" s="461" t="s">
        <v>3475</v>
      </c>
      <c r="C2670" s="460" t="s">
        <v>2</v>
      </c>
      <c r="D2670" s="454">
        <v>6.37</v>
      </c>
    </row>
    <row r="2671" spans="1:4" ht="26.4" x14ac:dyDescent="0.3">
      <c r="A2671" s="460">
        <v>1917444</v>
      </c>
      <c r="B2671" s="461" t="s">
        <v>3476</v>
      </c>
      <c r="C2671" s="460" t="s">
        <v>2</v>
      </c>
      <c r="D2671" s="454">
        <v>6.89</v>
      </c>
    </row>
    <row r="2672" spans="1:4" ht="26.4" x14ac:dyDescent="0.3">
      <c r="A2672" s="460">
        <v>1917445</v>
      </c>
      <c r="B2672" s="461" t="s">
        <v>3477</v>
      </c>
      <c r="C2672" s="460" t="s">
        <v>2</v>
      </c>
      <c r="D2672" s="454">
        <v>7.46</v>
      </c>
    </row>
    <row r="2673" spans="1:4" ht="26.4" x14ac:dyDescent="0.3">
      <c r="A2673" s="460">
        <v>1917446</v>
      </c>
      <c r="B2673" s="461" t="s">
        <v>3478</v>
      </c>
      <c r="C2673" s="460" t="s">
        <v>2</v>
      </c>
      <c r="D2673" s="454">
        <v>8.0500000000000007</v>
      </c>
    </row>
    <row r="2674" spans="1:4" ht="26.4" x14ac:dyDescent="0.3">
      <c r="A2674" s="460">
        <v>1917447</v>
      </c>
      <c r="B2674" s="461" t="s">
        <v>3479</v>
      </c>
      <c r="C2674" s="460" t="s">
        <v>2</v>
      </c>
      <c r="D2674" s="454">
        <v>8.98</v>
      </c>
    </row>
    <row r="2675" spans="1:4" ht="26.4" x14ac:dyDescent="0.3">
      <c r="A2675" s="460">
        <v>1917448</v>
      </c>
      <c r="B2675" s="461" t="s">
        <v>3480</v>
      </c>
      <c r="C2675" s="460" t="s">
        <v>2</v>
      </c>
      <c r="D2675" s="454">
        <v>9.74</v>
      </c>
    </row>
    <row r="2676" spans="1:4" ht="26.4" x14ac:dyDescent="0.3">
      <c r="A2676" s="460">
        <v>1917449</v>
      </c>
      <c r="B2676" s="461" t="s">
        <v>3481</v>
      </c>
      <c r="C2676" s="460" t="s">
        <v>2</v>
      </c>
      <c r="D2676" s="454">
        <v>10.72</v>
      </c>
    </row>
    <row r="2677" spans="1:4" ht="26.4" x14ac:dyDescent="0.3">
      <c r="A2677" s="460">
        <v>1917450</v>
      </c>
      <c r="B2677" s="461" t="s">
        <v>3482</v>
      </c>
      <c r="C2677" s="460" t="s">
        <v>2</v>
      </c>
      <c r="D2677" s="454">
        <v>11.91</v>
      </c>
    </row>
    <row r="2678" spans="1:4" ht="26.4" x14ac:dyDescent="0.3">
      <c r="A2678" s="460">
        <v>1917451</v>
      </c>
      <c r="B2678" s="461" t="s">
        <v>3483</v>
      </c>
      <c r="C2678" s="460" t="s">
        <v>2</v>
      </c>
      <c r="D2678" s="454">
        <v>14.55</v>
      </c>
    </row>
    <row r="2679" spans="1:4" ht="26.4" x14ac:dyDescent="0.3">
      <c r="A2679" s="460">
        <v>1917452</v>
      </c>
      <c r="B2679" s="461" t="s">
        <v>3484</v>
      </c>
      <c r="C2679" s="460" t="s">
        <v>2</v>
      </c>
      <c r="D2679" s="454">
        <v>17.11</v>
      </c>
    </row>
    <row r="2680" spans="1:4" ht="26.4" x14ac:dyDescent="0.3">
      <c r="A2680" s="460">
        <v>1917453</v>
      </c>
      <c r="B2680" s="461" t="s">
        <v>3485</v>
      </c>
      <c r="C2680" s="460" t="s">
        <v>2</v>
      </c>
      <c r="D2680" s="454">
        <v>20.190000000000001</v>
      </c>
    </row>
    <row r="2681" spans="1:4" ht="26.4" x14ac:dyDescent="0.3">
      <c r="A2681" s="460">
        <v>1917454</v>
      </c>
      <c r="B2681" s="461" t="s">
        <v>3486</v>
      </c>
      <c r="C2681" s="460" t="s">
        <v>2</v>
      </c>
      <c r="D2681" s="454">
        <v>23.58</v>
      </c>
    </row>
    <row r="2682" spans="1:4" ht="26.4" x14ac:dyDescent="0.3">
      <c r="A2682" s="460">
        <v>1917455</v>
      </c>
      <c r="B2682" s="461" t="s">
        <v>3487</v>
      </c>
      <c r="C2682" s="460" t="s">
        <v>2</v>
      </c>
      <c r="D2682" s="454">
        <v>27.94</v>
      </c>
    </row>
    <row r="2683" spans="1:4" ht="26.4" x14ac:dyDescent="0.3">
      <c r="A2683" s="460">
        <v>1917456</v>
      </c>
      <c r="B2683" s="461" t="s">
        <v>3488</v>
      </c>
      <c r="C2683" s="460" t="s">
        <v>2</v>
      </c>
      <c r="D2683" s="454">
        <v>32.619999999999997</v>
      </c>
    </row>
    <row r="2684" spans="1:4" ht="26.4" x14ac:dyDescent="0.3">
      <c r="A2684" s="460">
        <v>1917457</v>
      </c>
      <c r="B2684" s="461" t="s">
        <v>3489</v>
      </c>
      <c r="C2684" s="460" t="s">
        <v>2</v>
      </c>
      <c r="D2684" s="454">
        <v>36.83</v>
      </c>
    </row>
    <row r="2685" spans="1:4" ht="26.4" x14ac:dyDescent="0.3">
      <c r="A2685" s="460">
        <v>1917458</v>
      </c>
      <c r="B2685" s="461" t="s">
        <v>3490</v>
      </c>
      <c r="C2685" s="460" t="s">
        <v>2</v>
      </c>
      <c r="D2685" s="454">
        <v>42.4</v>
      </c>
    </row>
    <row r="2686" spans="1:4" ht="26.4" x14ac:dyDescent="0.3">
      <c r="A2686" s="460">
        <v>1917459</v>
      </c>
      <c r="B2686" s="461" t="s">
        <v>3491</v>
      </c>
      <c r="C2686" s="460" t="s">
        <v>2</v>
      </c>
      <c r="D2686" s="454">
        <v>44.69</v>
      </c>
    </row>
    <row r="2687" spans="1:4" ht="26.4" x14ac:dyDescent="0.3">
      <c r="A2687" s="460">
        <v>1917440</v>
      </c>
      <c r="B2687" s="461" t="s">
        <v>3492</v>
      </c>
      <c r="C2687" s="460" t="s">
        <v>2</v>
      </c>
      <c r="D2687" s="454">
        <v>4.4000000000000004</v>
      </c>
    </row>
    <row r="2688" spans="1:4" ht="26.4" x14ac:dyDescent="0.3">
      <c r="A2688" s="460">
        <v>1917441</v>
      </c>
      <c r="B2688" s="461" t="s">
        <v>3493</v>
      </c>
      <c r="C2688" s="460" t="s">
        <v>2</v>
      </c>
      <c r="D2688" s="454">
        <v>4.9800000000000004</v>
      </c>
    </row>
    <row r="2689" spans="1:4" ht="26.4" x14ac:dyDescent="0.3">
      <c r="A2689" s="460">
        <v>1917442</v>
      </c>
      <c r="B2689" s="461" t="s">
        <v>3494</v>
      </c>
      <c r="C2689" s="460" t="s">
        <v>2</v>
      </c>
      <c r="D2689" s="454">
        <v>5.55</v>
      </c>
    </row>
    <row r="2690" spans="1:4" ht="26.4" x14ac:dyDescent="0.3">
      <c r="A2690" s="460">
        <v>1917734</v>
      </c>
      <c r="B2690" s="461" t="s">
        <v>3495</v>
      </c>
      <c r="C2690" s="460" t="s">
        <v>2</v>
      </c>
      <c r="D2690" s="454">
        <v>4.08</v>
      </c>
    </row>
    <row r="2691" spans="1:4" ht="26.4" x14ac:dyDescent="0.3">
      <c r="A2691" s="460">
        <v>1917055</v>
      </c>
      <c r="B2691" s="461" t="s">
        <v>3496</v>
      </c>
      <c r="C2691" s="460" t="s">
        <v>2</v>
      </c>
      <c r="D2691" s="454">
        <v>11.14</v>
      </c>
    </row>
    <row r="2692" spans="1:4" ht="26.4" x14ac:dyDescent="0.3">
      <c r="A2692" s="460">
        <v>1917056</v>
      </c>
      <c r="B2692" s="461" t="s">
        <v>3497</v>
      </c>
      <c r="C2692" s="460" t="s">
        <v>2</v>
      </c>
      <c r="D2692" s="454">
        <v>11.35</v>
      </c>
    </row>
    <row r="2693" spans="1:4" ht="26.4" x14ac:dyDescent="0.3">
      <c r="A2693" s="460">
        <v>1917057</v>
      </c>
      <c r="B2693" s="461" t="s">
        <v>3498</v>
      </c>
      <c r="C2693" s="460" t="s">
        <v>2</v>
      </c>
      <c r="D2693" s="454">
        <v>11.56</v>
      </c>
    </row>
    <row r="2694" spans="1:4" ht="26.4" x14ac:dyDescent="0.3">
      <c r="A2694" s="460">
        <v>1917058</v>
      </c>
      <c r="B2694" s="461" t="s">
        <v>3499</v>
      </c>
      <c r="C2694" s="460" t="s">
        <v>2</v>
      </c>
      <c r="D2694" s="454">
        <v>11.78</v>
      </c>
    </row>
    <row r="2695" spans="1:4" ht="26.4" x14ac:dyDescent="0.3">
      <c r="A2695" s="460">
        <v>1917059</v>
      </c>
      <c r="B2695" s="461" t="s">
        <v>3500</v>
      </c>
      <c r="C2695" s="460" t="s">
        <v>2</v>
      </c>
      <c r="D2695" s="454">
        <v>12.02</v>
      </c>
    </row>
    <row r="2696" spans="1:4" ht="26.4" x14ac:dyDescent="0.3">
      <c r="A2696" s="460">
        <v>1917060</v>
      </c>
      <c r="B2696" s="461" t="s">
        <v>3501</v>
      </c>
      <c r="C2696" s="460" t="s">
        <v>2</v>
      </c>
      <c r="D2696" s="454">
        <v>12.14</v>
      </c>
    </row>
    <row r="2697" spans="1:4" ht="26.4" x14ac:dyDescent="0.3">
      <c r="A2697" s="460">
        <v>1901536</v>
      </c>
      <c r="B2697" s="461" t="s">
        <v>3502</v>
      </c>
      <c r="C2697" s="460" t="s">
        <v>2</v>
      </c>
      <c r="D2697" s="454">
        <v>7.45</v>
      </c>
    </row>
    <row r="2698" spans="1:4" ht="26.4" x14ac:dyDescent="0.3">
      <c r="A2698" s="460">
        <v>1901537</v>
      </c>
      <c r="B2698" s="461" t="s">
        <v>3503</v>
      </c>
      <c r="C2698" s="460" t="s">
        <v>2</v>
      </c>
      <c r="D2698" s="454">
        <v>7.51</v>
      </c>
    </row>
    <row r="2699" spans="1:4" ht="26.4" x14ac:dyDescent="0.3">
      <c r="A2699" s="460">
        <v>1901538</v>
      </c>
      <c r="B2699" s="461" t="s">
        <v>3504</v>
      </c>
      <c r="C2699" s="460" t="s">
        <v>2</v>
      </c>
      <c r="D2699" s="454">
        <v>7.58</v>
      </c>
    </row>
    <row r="2700" spans="1:4" ht="26.4" x14ac:dyDescent="0.3">
      <c r="A2700" s="460">
        <v>1901539</v>
      </c>
      <c r="B2700" s="461" t="s">
        <v>3505</v>
      </c>
      <c r="C2700" s="460" t="s">
        <v>2</v>
      </c>
      <c r="D2700" s="454">
        <v>7.64</v>
      </c>
    </row>
    <row r="2701" spans="1:4" ht="26.4" x14ac:dyDescent="0.3">
      <c r="A2701" s="460">
        <v>1901540</v>
      </c>
      <c r="B2701" s="461" t="s">
        <v>3506</v>
      </c>
      <c r="C2701" s="460" t="s">
        <v>2</v>
      </c>
      <c r="D2701" s="454">
        <v>7.71</v>
      </c>
    </row>
    <row r="2702" spans="1:4" ht="26.4" x14ac:dyDescent="0.3">
      <c r="A2702" s="460">
        <v>1901535</v>
      </c>
      <c r="B2702" s="461" t="s">
        <v>3507</v>
      </c>
      <c r="C2702" s="460" t="s">
        <v>2</v>
      </c>
      <c r="D2702" s="454">
        <v>7.75</v>
      </c>
    </row>
    <row r="2703" spans="1:4" ht="26.4" x14ac:dyDescent="0.3">
      <c r="A2703" s="460">
        <v>1901542</v>
      </c>
      <c r="B2703" s="461" t="s">
        <v>3508</v>
      </c>
      <c r="C2703" s="460" t="s">
        <v>2</v>
      </c>
      <c r="D2703" s="454">
        <v>9.85</v>
      </c>
    </row>
    <row r="2704" spans="1:4" ht="26.4" x14ac:dyDescent="0.3">
      <c r="A2704" s="460">
        <v>1901543</v>
      </c>
      <c r="B2704" s="461" t="s">
        <v>3509</v>
      </c>
      <c r="C2704" s="460" t="s">
        <v>2</v>
      </c>
      <c r="D2704" s="454">
        <v>9.9</v>
      </c>
    </row>
    <row r="2705" spans="1:4" ht="26.4" x14ac:dyDescent="0.3">
      <c r="A2705" s="460">
        <v>1901544</v>
      </c>
      <c r="B2705" s="461" t="s">
        <v>3510</v>
      </c>
      <c r="C2705" s="460" t="s">
        <v>2</v>
      </c>
      <c r="D2705" s="454">
        <v>9.9700000000000006</v>
      </c>
    </row>
    <row r="2706" spans="1:4" ht="26.4" x14ac:dyDescent="0.3">
      <c r="A2706" s="460">
        <v>1901545</v>
      </c>
      <c r="B2706" s="461" t="s">
        <v>3511</v>
      </c>
      <c r="C2706" s="460" t="s">
        <v>2</v>
      </c>
      <c r="D2706" s="454">
        <v>10.029999999999999</v>
      </c>
    </row>
    <row r="2707" spans="1:4" ht="26.4" x14ac:dyDescent="0.3">
      <c r="A2707" s="460">
        <v>1901546</v>
      </c>
      <c r="B2707" s="461" t="s">
        <v>3512</v>
      </c>
      <c r="C2707" s="460" t="s">
        <v>2</v>
      </c>
      <c r="D2707" s="454">
        <v>10.09</v>
      </c>
    </row>
    <row r="2708" spans="1:4" ht="26.4" x14ac:dyDescent="0.3">
      <c r="A2708" s="460">
        <v>1901541</v>
      </c>
      <c r="B2708" s="461" t="s">
        <v>3513</v>
      </c>
      <c r="C2708" s="460" t="s">
        <v>2</v>
      </c>
      <c r="D2708" s="454">
        <v>10.130000000000001</v>
      </c>
    </row>
    <row r="2709" spans="1:4" ht="26.4" x14ac:dyDescent="0.3">
      <c r="A2709" s="460">
        <v>1917091</v>
      </c>
      <c r="B2709" s="461" t="s">
        <v>3514</v>
      </c>
      <c r="C2709" s="460" t="s">
        <v>2</v>
      </c>
      <c r="D2709" s="454">
        <v>7.88</v>
      </c>
    </row>
    <row r="2710" spans="1:4" ht="26.4" x14ac:dyDescent="0.3">
      <c r="A2710" s="460">
        <v>1917092</v>
      </c>
      <c r="B2710" s="461" t="s">
        <v>3515</v>
      </c>
      <c r="C2710" s="460" t="s">
        <v>2</v>
      </c>
      <c r="D2710" s="454">
        <v>8.01</v>
      </c>
    </row>
    <row r="2711" spans="1:4" ht="26.4" x14ac:dyDescent="0.3">
      <c r="A2711" s="460">
        <v>1917093</v>
      </c>
      <c r="B2711" s="461" t="s">
        <v>3516</v>
      </c>
      <c r="C2711" s="460" t="s">
        <v>2</v>
      </c>
      <c r="D2711" s="454">
        <v>8.14</v>
      </c>
    </row>
    <row r="2712" spans="1:4" ht="26.4" x14ac:dyDescent="0.3">
      <c r="A2712" s="460">
        <v>1917094</v>
      </c>
      <c r="B2712" s="461" t="s">
        <v>3517</v>
      </c>
      <c r="C2712" s="460" t="s">
        <v>2</v>
      </c>
      <c r="D2712" s="454">
        <v>8.2799999999999994</v>
      </c>
    </row>
    <row r="2713" spans="1:4" ht="26.4" x14ac:dyDescent="0.3">
      <c r="A2713" s="460">
        <v>1917095</v>
      </c>
      <c r="B2713" s="461" t="s">
        <v>3518</v>
      </c>
      <c r="C2713" s="460" t="s">
        <v>2</v>
      </c>
      <c r="D2713" s="454">
        <v>8.43</v>
      </c>
    </row>
    <row r="2714" spans="1:4" ht="26.4" x14ac:dyDescent="0.3">
      <c r="A2714" s="460">
        <v>1917096</v>
      </c>
      <c r="B2714" s="461" t="s">
        <v>3519</v>
      </c>
      <c r="C2714" s="460" t="s">
        <v>2</v>
      </c>
      <c r="D2714" s="454">
        <v>8.5</v>
      </c>
    </row>
    <row r="2715" spans="1:4" ht="26.4" x14ac:dyDescent="0.3">
      <c r="A2715" s="460">
        <v>1901548</v>
      </c>
      <c r="B2715" s="461" t="s">
        <v>3520</v>
      </c>
      <c r="C2715" s="460" t="s">
        <v>2</v>
      </c>
      <c r="D2715" s="454">
        <v>12.3</v>
      </c>
    </row>
    <row r="2716" spans="1:4" ht="26.4" x14ac:dyDescent="0.3">
      <c r="A2716" s="460">
        <v>1901549</v>
      </c>
      <c r="B2716" s="461" t="s">
        <v>3521</v>
      </c>
      <c r="C2716" s="460" t="s">
        <v>2</v>
      </c>
      <c r="D2716" s="454">
        <v>12.36</v>
      </c>
    </row>
    <row r="2717" spans="1:4" ht="26.4" x14ac:dyDescent="0.3">
      <c r="A2717" s="460">
        <v>1901550</v>
      </c>
      <c r="B2717" s="461" t="s">
        <v>3522</v>
      </c>
      <c r="C2717" s="460" t="s">
        <v>2</v>
      </c>
      <c r="D2717" s="454">
        <v>12.42</v>
      </c>
    </row>
    <row r="2718" spans="1:4" ht="26.4" x14ac:dyDescent="0.3">
      <c r="A2718" s="460">
        <v>1901551</v>
      </c>
      <c r="B2718" s="461" t="s">
        <v>3523</v>
      </c>
      <c r="C2718" s="460" t="s">
        <v>2</v>
      </c>
      <c r="D2718" s="454">
        <v>12.48</v>
      </c>
    </row>
    <row r="2719" spans="1:4" ht="26.4" x14ac:dyDescent="0.3">
      <c r="A2719" s="460">
        <v>1901552</v>
      </c>
      <c r="B2719" s="461" t="s">
        <v>3524</v>
      </c>
      <c r="C2719" s="460" t="s">
        <v>2</v>
      </c>
      <c r="D2719" s="454">
        <v>12.54</v>
      </c>
    </row>
    <row r="2720" spans="1:4" ht="26.4" x14ac:dyDescent="0.3">
      <c r="A2720" s="460">
        <v>1901547</v>
      </c>
      <c r="B2720" s="461" t="s">
        <v>3525</v>
      </c>
      <c r="C2720" s="460" t="s">
        <v>2</v>
      </c>
      <c r="D2720" s="454">
        <v>12.58</v>
      </c>
    </row>
    <row r="2721" spans="1:4" ht="26.4" x14ac:dyDescent="0.3">
      <c r="A2721" s="460">
        <v>1917127</v>
      </c>
      <c r="B2721" s="461" t="s">
        <v>3526</v>
      </c>
      <c r="C2721" s="460" t="s">
        <v>2</v>
      </c>
      <c r="D2721" s="454">
        <v>7.54</v>
      </c>
    </row>
    <row r="2722" spans="1:4" ht="26.4" x14ac:dyDescent="0.3">
      <c r="A2722" s="460">
        <v>1917128</v>
      </c>
      <c r="B2722" s="461" t="s">
        <v>3527</v>
      </c>
      <c r="C2722" s="460" t="s">
        <v>2</v>
      </c>
      <c r="D2722" s="454">
        <v>7.64</v>
      </c>
    </row>
    <row r="2723" spans="1:4" ht="26.4" x14ac:dyDescent="0.3">
      <c r="A2723" s="460">
        <v>1917129</v>
      </c>
      <c r="B2723" s="461" t="s">
        <v>3528</v>
      </c>
      <c r="C2723" s="460" t="s">
        <v>2</v>
      </c>
      <c r="D2723" s="454">
        <v>7.75</v>
      </c>
    </row>
    <row r="2724" spans="1:4" ht="26.4" x14ac:dyDescent="0.3">
      <c r="A2724" s="460">
        <v>1917130</v>
      </c>
      <c r="B2724" s="461" t="s">
        <v>3529</v>
      </c>
      <c r="C2724" s="460" t="s">
        <v>2</v>
      </c>
      <c r="D2724" s="454">
        <v>7.87</v>
      </c>
    </row>
    <row r="2725" spans="1:4" ht="26.4" x14ac:dyDescent="0.3">
      <c r="A2725" s="460">
        <v>1917131</v>
      </c>
      <c r="B2725" s="461" t="s">
        <v>3530</v>
      </c>
      <c r="C2725" s="460" t="s">
        <v>2</v>
      </c>
      <c r="D2725" s="454">
        <v>7.99</v>
      </c>
    </row>
    <row r="2726" spans="1:4" ht="26.4" x14ac:dyDescent="0.3">
      <c r="A2726" s="460">
        <v>1917132</v>
      </c>
      <c r="B2726" s="461" t="s">
        <v>3531</v>
      </c>
      <c r="C2726" s="460" t="s">
        <v>2</v>
      </c>
      <c r="D2726" s="454">
        <v>8.0500000000000007</v>
      </c>
    </row>
    <row r="2727" spans="1:4" ht="26.4" x14ac:dyDescent="0.3">
      <c r="A2727" s="460">
        <v>1917163</v>
      </c>
      <c r="B2727" s="461" t="s">
        <v>3532</v>
      </c>
      <c r="C2727" s="460" t="s">
        <v>2</v>
      </c>
      <c r="D2727" s="454">
        <v>7.18</v>
      </c>
    </row>
    <row r="2728" spans="1:4" ht="26.4" x14ac:dyDescent="0.3">
      <c r="A2728" s="460">
        <v>1917164</v>
      </c>
      <c r="B2728" s="461" t="s">
        <v>3533</v>
      </c>
      <c r="C2728" s="460" t="s">
        <v>2</v>
      </c>
      <c r="D2728" s="454">
        <v>7.28</v>
      </c>
    </row>
    <row r="2729" spans="1:4" ht="26.4" x14ac:dyDescent="0.3">
      <c r="A2729" s="460">
        <v>1917165</v>
      </c>
      <c r="B2729" s="461" t="s">
        <v>3534</v>
      </c>
      <c r="C2729" s="460" t="s">
        <v>2</v>
      </c>
      <c r="D2729" s="454">
        <v>7.37</v>
      </c>
    </row>
    <row r="2730" spans="1:4" ht="26.4" x14ac:dyDescent="0.3">
      <c r="A2730" s="460">
        <v>1917166</v>
      </c>
      <c r="B2730" s="461" t="s">
        <v>3535</v>
      </c>
      <c r="C2730" s="460" t="s">
        <v>2</v>
      </c>
      <c r="D2730" s="454">
        <v>7.47</v>
      </c>
    </row>
    <row r="2731" spans="1:4" ht="26.4" x14ac:dyDescent="0.3">
      <c r="A2731" s="460">
        <v>1917167</v>
      </c>
      <c r="B2731" s="461" t="s">
        <v>3536</v>
      </c>
      <c r="C2731" s="460" t="s">
        <v>2</v>
      </c>
      <c r="D2731" s="454">
        <v>7.58</v>
      </c>
    </row>
    <row r="2732" spans="1:4" ht="26.4" x14ac:dyDescent="0.3">
      <c r="A2732" s="460">
        <v>1917168</v>
      </c>
      <c r="B2732" s="461" t="s">
        <v>3537</v>
      </c>
      <c r="C2732" s="460" t="s">
        <v>2</v>
      </c>
      <c r="D2732" s="454">
        <v>7.64</v>
      </c>
    </row>
    <row r="2733" spans="1:4" ht="26.4" x14ac:dyDescent="0.3">
      <c r="A2733" s="460">
        <v>1917199</v>
      </c>
      <c r="B2733" s="461" t="s">
        <v>3538</v>
      </c>
      <c r="C2733" s="460" t="s">
        <v>2</v>
      </c>
      <c r="D2733" s="454">
        <v>7.97</v>
      </c>
    </row>
    <row r="2734" spans="1:4" ht="26.4" x14ac:dyDescent="0.3">
      <c r="A2734" s="460">
        <v>1917200</v>
      </c>
      <c r="B2734" s="461" t="s">
        <v>3539</v>
      </c>
      <c r="C2734" s="460" t="s">
        <v>2</v>
      </c>
      <c r="D2734" s="454">
        <v>8.0500000000000007</v>
      </c>
    </row>
    <row r="2735" spans="1:4" ht="26.4" x14ac:dyDescent="0.3">
      <c r="A2735" s="460">
        <v>1917201</v>
      </c>
      <c r="B2735" s="461" t="s">
        <v>3540</v>
      </c>
      <c r="C2735" s="460" t="s">
        <v>2</v>
      </c>
      <c r="D2735" s="454">
        <v>8.1300000000000008</v>
      </c>
    </row>
    <row r="2736" spans="1:4" ht="26.4" x14ac:dyDescent="0.3">
      <c r="A2736" s="460">
        <v>1917202</v>
      </c>
      <c r="B2736" s="461" t="s">
        <v>3541</v>
      </c>
      <c r="C2736" s="460" t="s">
        <v>2</v>
      </c>
      <c r="D2736" s="454">
        <v>8.2200000000000006</v>
      </c>
    </row>
    <row r="2737" spans="1:4" ht="26.4" x14ac:dyDescent="0.3">
      <c r="A2737" s="460">
        <v>1917203</v>
      </c>
      <c r="B2737" s="461" t="s">
        <v>3542</v>
      </c>
      <c r="C2737" s="460" t="s">
        <v>2</v>
      </c>
      <c r="D2737" s="454">
        <v>8.32</v>
      </c>
    </row>
    <row r="2738" spans="1:4" ht="26.4" x14ac:dyDescent="0.3">
      <c r="A2738" s="460">
        <v>1917204</v>
      </c>
      <c r="B2738" s="461" t="s">
        <v>3543</v>
      </c>
      <c r="C2738" s="460" t="s">
        <v>2</v>
      </c>
      <c r="D2738" s="454">
        <v>8.3699999999999992</v>
      </c>
    </row>
    <row r="2739" spans="1:4" ht="26.4" x14ac:dyDescent="0.3">
      <c r="A2739" s="460">
        <v>1917019</v>
      </c>
      <c r="B2739" s="461" t="s">
        <v>3544</v>
      </c>
      <c r="C2739" s="460" t="s">
        <v>2</v>
      </c>
      <c r="D2739" s="454">
        <v>15.1</v>
      </c>
    </row>
    <row r="2740" spans="1:4" ht="26.4" x14ac:dyDescent="0.3">
      <c r="A2740" s="460">
        <v>1917020</v>
      </c>
      <c r="B2740" s="461" t="s">
        <v>3545</v>
      </c>
      <c r="C2740" s="460" t="s">
        <v>2</v>
      </c>
      <c r="D2740" s="454">
        <v>15.4</v>
      </c>
    </row>
    <row r="2741" spans="1:4" ht="26.4" x14ac:dyDescent="0.3">
      <c r="A2741" s="460">
        <v>1917021</v>
      </c>
      <c r="B2741" s="461" t="s">
        <v>3546</v>
      </c>
      <c r="C2741" s="460" t="s">
        <v>2</v>
      </c>
      <c r="D2741" s="454">
        <v>15.7</v>
      </c>
    </row>
    <row r="2742" spans="1:4" ht="26.4" x14ac:dyDescent="0.3">
      <c r="A2742" s="460">
        <v>1917022</v>
      </c>
      <c r="B2742" s="461" t="s">
        <v>3547</v>
      </c>
      <c r="C2742" s="460" t="s">
        <v>2</v>
      </c>
      <c r="D2742" s="454">
        <v>16.02</v>
      </c>
    </row>
    <row r="2743" spans="1:4" ht="26.4" x14ac:dyDescent="0.3">
      <c r="A2743" s="460">
        <v>1917023</v>
      </c>
      <c r="B2743" s="461" t="s">
        <v>3548</v>
      </c>
      <c r="C2743" s="460" t="s">
        <v>2</v>
      </c>
      <c r="D2743" s="454">
        <v>16.36</v>
      </c>
    </row>
    <row r="2744" spans="1:4" ht="26.4" x14ac:dyDescent="0.3">
      <c r="A2744" s="460">
        <v>1917024</v>
      </c>
      <c r="B2744" s="461" t="s">
        <v>3549</v>
      </c>
      <c r="C2744" s="460" t="s">
        <v>2</v>
      </c>
      <c r="D2744" s="454">
        <v>16.54</v>
      </c>
    </row>
    <row r="2745" spans="1:4" ht="26.4" x14ac:dyDescent="0.3">
      <c r="A2745" s="460">
        <v>1917541</v>
      </c>
      <c r="B2745" s="461" t="s">
        <v>3550</v>
      </c>
      <c r="C2745" s="460" t="s">
        <v>2</v>
      </c>
      <c r="D2745" s="454">
        <v>5.43</v>
      </c>
    </row>
    <row r="2746" spans="1:4" ht="26.4" x14ac:dyDescent="0.3">
      <c r="A2746" s="460">
        <v>1917542</v>
      </c>
      <c r="B2746" s="461" t="s">
        <v>3551</v>
      </c>
      <c r="C2746" s="460" t="s">
        <v>2</v>
      </c>
      <c r="D2746" s="454">
        <v>6.09</v>
      </c>
    </row>
    <row r="2747" spans="1:4" ht="26.4" x14ac:dyDescent="0.3">
      <c r="A2747" s="460">
        <v>1917543</v>
      </c>
      <c r="B2747" s="461" t="s">
        <v>3552</v>
      </c>
      <c r="C2747" s="460" t="s">
        <v>2</v>
      </c>
      <c r="D2747" s="454">
        <v>6.4</v>
      </c>
    </row>
    <row r="2748" spans="1:4" ht="26.4" x14ac:dyDescent="0.3">
      <c r="A2748" s="460">
        <v>1917544</v>
      </c>
      <c r="B2748" s="461" t="s">
        <v>3553</v>
      </c>
      <c r="C2748" s="460" t="s">
        <v>2</v>
      </c>
      <c r="D2748" s="454">
        <v>6.72</v>
      </c>
    </row>
    <row r="2749" spans="1:4" ht="26.4" x14ac:dyDescent="0.3">
      <c r="A2749" s="460">
        <v>1917545</v>
      </c>
      <c r="B2749" s="461" t="s">
        <v>3554</v>
      </c>
      <c r="C2749" s="460" t="s">
        <v>2</v>
      </c>
      <c r="D2749" s="454">
        <v>7.12</v>
      </c>
    </row>
    <row r="2750" spans="1:4" ht="26.4" x14ac:dyDescent="0.3">
      <c r="A2750" s="460">
        <v>1917546</v>
      </c>
      <c r="B2750" s="461" t="s">
        <v>3555</v>
      </c>
      <c r="C2750" s="460" t="s">
        <v>2</v>
      </c>
      <c r="D2750" s="454">
        <v>7.46</v>
      </c>
    </row>
    <row r="2751" spans="1:4" ht="26.4" x14ac:dyDescent="0.3">
      <c r="A2751" s="460">
        <v>1917547</v>
      </c>
      <c r="B2751" s="461" t="s">
        <v>3556</v>
      </c>
      <c r="C2751" s="460" t="s">
        <v>2</v>
      </c>
      <c r="D2751" s="454">
        <v>8.15</v>
      </c>
    </row>
    <row r="2752" spans="1:4" ht="26.4" x14ac:dyDescent="0.3">
      <c r="A2752" s="460">
        <v>1917548</v>
      </c>
      <c r="B2752" s="461" t="s">
        <v>3557</v>
      </c>
      <c r="C2752" s="460" t="s">
        <v>2</v>
      </c>
      <c r="D2752" s="454">
        <v>8.58</v>
      </c>
    </row>
    <row r="2753" spans="1:4" ht="26.4" x14ac:dyDescent="0.3">
      <c r="A2753" s="460">
        <v>1917549</v>
      </c>
      <c r="B2753" s="461" t="s">
        <v>3558</v>
      </c>
      <c r="C2753" s="460" t="s">
        <v>2</v>
      </c>
      <c r="D2753" s="454">
        <v>9.01</v>
      </c>
    </row>
    <row r="2754" spans="1:4" ht="26.4" x14ac:dyDescent="0.3">
      <c r="A2754" s="460">
        <v>1917550</v>
      </c>
      <c r="B2754" s="461" t="s">
        <v>3559</v>
      </c>
      <c r="C2754" s="460" t="s">
        <v>2</v>
      </c>
      <c r="D2754" s="454">
        <v>9.49</v>
      </c>
    </row>
    <row r="2755" spans="1:4" ht="26.4" x14ac:dyDescent="0.3">
      <c r="A2755" s="460">
        <v>1917551</v>
      </c>
      <c r="B2755" s="461" t="s">
        <v>3560</v>
      </c>
      <c r="C2755" s="460" t="s">
        <v>2</v>
      </c>
      <c r="D2755" s="454">
        <v>10.26</v>
      </c>
    </row>
    <row r="2756" spans="1:4" ht="26.4" x14ac:dyDescent="0.3">
      <c r="A2756" s="460">
        <v>1917552</v>
      </c>
      <c r="B2756" s="461" t="s">
        <v>3561</v>
      </c>
      <c r="C2756" s="460" t="s">
        <v>2</v>
      </c>
      <c r="D2756" s="454">
        <v>10.78</v>
      </c>
    </row>
    <row r="2757" spans="1:4" ht="26.4" x14ac:dyDescent="0.3">
      <c r="A2757" s="460">
        <v>1917553</v>
      </c>
      <c r="B2757" s="461" t="s">
        <v>3562</v>
      </c>
      <c r="C2757" s="460" t="s">
        <v>2</v>
      </c>
      <c r="D2757" s="454">
        <v>10.63</v>
      </c>
    </row>
    <row r="2758" spans="1:4" ht="26.4" x14ac:dyDescent="0.3">
      <c r="A2758" s="460">
        <v>1917554</v>
      </c>
      <c r="B2758" s="461" t="s">
        <v>3563</v>
      </c>
      <c r="C2758" s="460" t="s">
        <v>2</v>
      </c>
      <c r="D2758" s="454">
        <v>11.75</v>
      </c>
    </row>
    <row r="2759" spans="1:4" ht="26.4" x14ac:dyDescent="0.3">
      <c r="A2759" s="460">
        <v>1917555</v>
      </c>
      <c r="B2759" s="461" t="s">
        <v>3564</v>
      </c>
      <c r="C2759" s="460" t="s">
        <v>2</v>
      </c>
      <c r="D2759" s="454">
        <v>12.3</v>
      </c>
    </row>
    <row r="2760" spans="1:4" ht="26.4" x14ac:dyDescent="0.3">
      <c r="A2760" s="460">
        <v>1917556</v>
      </c>
      <c r="B2760" s="461" t="s">
        <v>3565</v>
      </c>
      <c r="C2760" s="460" t="s">
        <v>2</v>
      </c>
      <c r="D2760" s="454">
        <v>13.22</v>
      </c>
    </row>
    <row r="2761" spans="1:4" ht="26.4" x14ac:dyDescent="0.3">
      <c r="A2761" s="460">
        <v>1917557</v>
      </c>
      <c r="B2761" s="461" t="s">
        <v>3566</v>
      </c>
      <c r="C2761" s="460" t="s">
        <v>2</v>
      </c>
      <c r="D2761" s="454">
        <v>13.81</v>
      </c>
    </row>
    <row r="2762" spans="1:4" ht="26.4" x14ac:dyDescent="0.3">
      <c r="A2762" s="460">
        <v>1917558</v>
      </c>
      <c r="B2762" s="461" t="s">
        <v>3567</v>
      </c>
      <c r="C2762" s="460" t="s">
        <v>2</v>
      </c>
      <c r="D2762" s="454">
        <v>14.68</v>
      </c>
    </row>
    <row r="2763" spans="1:4" ht="26.4" x14ac:dyDescent="0.3">
      <c r="A2763" s="460">
        <v>1917559</v>
      </c>
      <c r="B2763" s="461" t="s">
        <v>3568</v>
      </c>
      <c r="C2763" s="460" t="s">
        <v>2</v>
      </c>
      <c r="D2763" s="454">
        <v>16.11</v>
      </c>
    </row>
    <row r="2764" spans="1:4" ht="26.4" x14ac:dyDescent="0.3">
      <c r="A2764" s="460">
        <v>1917560</v>
      </c>
      <c r="B2764" s="461" t="s">
        <v>3569</v>
      </c>
      <c r="C2764" s="460" t="s">
        <v>2</v>
      </c>
      <c r="D2764" s="454">
        <v>17.95</v>
      </c>
    </row>
    <row r="2765" spans="1:4" ht="26.4" x14ac:dyDescent="0.3">
      <c r="A2765" s="460">
        <v>1917561</v>
      </c>
      <c r="B2765" s="461" t="s">
        <v>3570</v>
      </c>
      <c r="C2765" s="460" t="s">
        <v>2</v>
      </c>
      <c r="D2765" s="454">
        <v>19.73</v>
      </c>
    </row>
    <row r="2766" spans="1:4" ht="26.4" x14ac:dyDescent="0.3">
      <c r="A2766" s="460">
        <v>1917562</v>
      </c>
      <c r="B2766" s="461" t="s">
        <v>3571</v>
      </c>
      <c r="C2766" s="460" t="s">
        <v>2</v>
      </c>
      <c r="D2766" s="454">
        <v>21.78</v>
      </c>
    </row>
    <row r="2767" spans="1:4" ht="26.4" x14ac:dyDescent="0.3">
      <c r="A2767" s="460">
        <v>1917563</v>
      </c>
      <c r="B2767" s="461" t="s">
        <v>3572</v>
      </c>
      <c r="C2767" s="460" t="s">
        <v>2</v>
      </c>
      <c r="D2767" s="454">
        <v>23.65</v>
      </c>
    </row>
    <row r="2768" spans="1:4" ht="26.4" x14ac:dyDescent="0.3">
      <c r="A2768" s="460">
        <v>1917564</v>
      </c>
      <c r="B2768" s="461" t="s">
        <v>3573</v>
      </c>
      <c r="C2768" s="460" t="s">
        <v>2</v>
      </c>
      <c r="D2768" s="454">
        <v>25.67</v>
      </c>
    </row>
    <row r="2769" spans="1:4" ht="26.4" x14ac:dyDescent="0.3">
      <c r="A2769" s="460">
        <v>1917565</v>
      </c>
      <c r="B2769" s="461" t="s">
        <v>3574</v>
      </c>
      <c r="C2769" s="460" t="s">
        <v>2</v>
      </c>
      <c r="D2769" s="454">
        <v>28.38</v>
      </c>
    </row>
    <row r="2770" spans="1:4" ht="26.4" x14ac:dyDescent="0.3">
      <c r="A2770" s="460">
        <v>1917538</v>
      </c>
      <c r="B2770" s="461" t="s">
        <v>3575</v>
      </c>
      <c r="C2770" s="460" t="s">
        <v>2</v>
      </c>
      <c r="D2770" s="454">
        <v>4.46</v>
      </c>
    </row>
    <row r="2771" spans="1:4" ht="26.4" x14ac:dyDescent="0.3">
      <c r="A2771" s="460">
        <v>1917566</v>
      </c>
      <c r="B2771" s="461" t="s">
        <v>3576</v>
      </c>
      <c r="C2771" s="460" t="s">
        <v>2</v>
      </c>
      <c r="D2771" s="454">
        <v>31.1</v>
      </c>
    </row>
    <row r="2772" spans="1:4" ht="26.4" x14ac:dyDescent="0.3">
      <c r="A2772" s="460">
        <v>1917567</v>
      </c>
      <c r="B2772" s="461" t="s">
        <v>3577</v>
      </c>
      <c r="C2772" s="460" t="s">
        <v>2</v>
      </c>
      <c r="D2772" s="454">
        <v>33.96</v>
      </c>
    </row>
    <row r="2773" spans="1:4" ht="26.4" x14ac:dyDescent="0.3">
      <c r="A2773" s="460">
        <v>1917568</v>
      </c>
      <c r="B2773" s="461" t="s">
        <v>3578</v>
      </c>
      <c r="C2773" s="460" t="s">
        <v>2</v>
      </c>
      <c r="D2773" s="454">
        <v>36.729999999999997</v>
      </c>
    </row>
    <row r="2774" spans="1:4" ht="26.4" x14ac:dyDescent="0.3">
      <c r="A2774" s="460">
        <v>1917569</v>
      </c>
      <c r="B2774" s="461" t="s">
        <v>3579</v>
      </c>
      <c r="C2774" s="460" t="s">
        <v>2</v>
      </c>
      <c r="D2774" s="454">
        <v>40.159999999999997</v>
      </c>
    </row>
    <row r="2775" spans="1:4" ht="26.4" x14ac:dyDescent="0.3">
      <c r="A2775" s="460">
        <v>1917570</v>
      </c>
      <c r="B2775" s="461" t="s">
        <v>3580</v>
      </c>
      <c r="C2775" s="460" t="s">
        <v>2</v>
      </c>
      <c r="D2775" s="454">
        <v>43.3</v>
      </c>
    </row>
    <row r="2776" spans="1:4" ht="26.4" x14ac:dyDescent="0.3">
      <c r="A2776" s="460">
        <v>1917571</v>
      </c>
      <c r="B2776" s="461" t="s">
        <v>3581</v>
      </c>
      <c r="C2776" s="460" t="s">
        <v>2</v>
      </c>
      <c r="D2776" s="454">
        <v>47.02</v>
      </c>
    </row>
    <row r="2777" spans="1:4" ht="26.4" x14ac:dyDescent="0.3">
      <c r="A2777" s="460">
        <v>1917572</v>
      </c>
      <c r="B2777" s="461" t="s">
        <v>3582</v>
      </c>
      <c r="C2777" s="460" t="s">
        <v>2</v>
      </c>
      <c r="D2777" s="454">
        <v>51.17</v>
      </c>
    </row>
    <row r="2778" spans="1:4" ht="26.4" x14ac:dyDescent="0.3">
      <c r="A2778" s="460">
        <v>1917573</v>
      </c>
      <c r="B2778" s="461" t="s">
        <v>3583</v>
      </c>
      <c r="C2778" s="460" t="s">
        <v>2</v>
      </c>
      <c r="D2778" s="454">
        <v>55.68</v>
      </c>
    </row>
    <row r="2779" spans="1:4" ht="26.4" x14ac:dyDescent="0.3">
      <c r="A2779" s="460">
        <v>1917574</v>
      </c>
      <c r="B2779" s="461" t="s">
        <v>3584</v>
      </c>
      <c r="C2779" s="460" t="s">
        <v>2</v>
      </c>
      <c r="D2779" s="454">
        <v>59.84</v>
      </c>
    </row>
    <row r="2780" spans="1:4" ht="26.4" x14ac:dyDescent="0.3">
      <c r="A2780" s="460">
        <v>1917539</v>
      </c>
      <c r="B2780" s="461" t="s">
        <v>3585</v>
      </c>
      <c r="C2780" s="460" t="s">
        <v>2</v>
      </c>
      <c r="D2780" s="454">
        <v>4.76</v>
      </c>
    </row>
    <row r="2781" spans="1:4" ht="26.4" x14ac:dyDescent="0.3">
      <c r="A2781" s="460">
        <v>1917540</v>
      </c>
      <c r="B2781" s="461" t="s">
        <v>3586</v>
      </c>
      <c r="C2781" s="460" t="s">
        <v>2</v>
      </c>
      <c r="D2781" s="454">
        <v>5.13</v>
      </c>
    </row>
    <row r="2782" spans="1:4" ht="26.4" x14ac:dyDescent="0.3">
      <c r="A2782" s="460">
        <v>1917738</v>
      </c>
      <c r="B2782" s="461" t="s">
        <v>3587</v>
      </c>
      <c r="C2782" s="460" t="s">
        <v>2</v>
      </c>
      <c r="D2782" s="454">
        <v>4.4000000000000004</v>
      </c>
    </row>
    <row r="2783" spans="1:4" ht="26.4" x14ac:dyDescent="0.3">
      <c r="A2783" s="460">
        <v>1917238</v>
      </c>
      <c r="B2783" s="461" t="s">
        <v>3588</v>
      </c>
      <c r="C2783" s="460" t="s">
        <v>2</v>
      </c>
      <c r="D2783" s="454">
        <v>6.92</v>
      </c>
    </row>
    <row r="2784" spans="1:4" ht="26.4" x14ac:dyDescent="0.3">
      <c r="A2784" s="460">
        <v>1917239</v>
      </c>
      <c r="B2784" s="461" t="s">
        <v>3589</v>
      </c>
      <c r="C2784" s="460" t="s">
        <v>2</v>
      </c>
      <c r="D2784" s="454">
        <v>7.59</v>
      </c>
    </row>
    <row r="2785" spans="1:4" ht="26.4" x14ac:dyDescent="0.3">
      <c r="A2785" s="460">
        <v>1917240</v>
      </c>
      <c r="B2785" s="461" t="s">
        <v>3590</v>
      </c>
      <c r="C2785" s="460" t="s">
        <v>2</v>
      </c>
      <c r="D2785" s="454">
        <v>8.1199999999999992</v>
      </c>
    </row>
    <row r="2786" spans="1:4" ht="26.4" x14ac:dyDescent="0.3">
      <c r="A2786" s="460">
        <v>1917241</v>
      </c>
      <c r="B2786" s="461" t="s">
        <v>3591</v>
      </c>
      <c r="C2786" s="460" t="s">
        <v>2</v>
      </c>
      <c r="D2786" s="454">
        <v>8.6</v>
      </c>
    </row>
    <row r="2787" spans="1:4" ht="26.4" x14ac:dyDescent="0.3">
      <c r="A2787" s="460">
        <v>1917242</v>
      </c>
      <c r="B2787" s="461" t="s">
        <v>3592</v>
      </c>
      <c r="C2787" s="460" t="s">
        <v>2</v>
      </c>
      <c r="D2787" s="454">
        <v>9.08</v>
      </c>
    </row>
    <row r="2788" spans="1:4" ht="26.4" x14ac:dyDescent="0.3">
      <c r="A2788" s="460">
        <v>1917243</v>
      </c>
      <c r="B2788" s="461" t="s">
        <v>3593</v>
      </c>
      <c r="C2788" s="460" t="s">
        <v>2</v>
      </c>
      <c r="D2788" s="454">
        <v>9.52</v>
      </c>
    </row>
    <row r="2789" spans="1:4" ht="26.4" x14ac:dyDescent="0.3">
      <c r="A2789" s="460">
        <v>1917244</v>
      </c>
      <c r="B2789" s="461" t="s">
        <v>3594</v>
      </c>
      <c r="C2789" s="460" t="s">
        <v>2</v>
      </c>
      <c r="D2789" s="454">
        <v>10.16</v>
      </c>
    </row>
    <row r="2790" spans="1:4" ht="26.4" x14ac:dyDescent="0.3">
      <c r="A2790" s="460">
        <v>1917245</v>
      </c>
      <c r="B2790" s="461" t="s">
        <v>3595</v>
      </c>
      <c r="C2790" s="460" t="s">
        <v>2</v>
      </c>
      <c r="D2790" s="454">
        <v>10.71</v>
      </c>
    </row>
    <row r="2791" spans="1:4" ht="26.4" x14ac:dyDescent="0.3">
      <c r="A2791" s="460">
        <v>1917246</v>
      </c>
      <c r="B2791" s="461" t="s">
        <v>3596</v>
      </c>
      <c r="C2791" s="460" t="s">
        <v>2</v>
      </c>
      <c r="D2791" s="454">
        <v>11.28</v>
      </c>
    </row>
    <row r="2792" spans="1:4" ht="26.4" x14ac:dyDescent="0.3">
      <c r="A2792" s="460">
        <v>1917247</v>
      </c>
      <c r="B2792" s="461" t="s">
        <v>3597</v>
      </c>
      <c r="C2792" s="460" t="s">
        <v>2</v>
      </c>
      <c r="D2792" s="454">
        <v>12.22</v>
      </c>
    </row>
    <row r="2793" spans="1:4" ht="26.4" x14ac:dyDescent="0.3">
      <c r="A2793" s="460">
        <v>1917248</v>
      </c>
      <c r="B2793" s="461" t="s">
        <v>3598</v>
      </c>
      <c r="C2793" s="460" t="s">
        <v>2</v>
      </c>
      <c r="D2793" s="454">
        <v>14</v>
      </c>
    </row>
    <row r="2794" spans="1:4" ht="26.4" x14ac:dyDescent="0.3">
      <c r="A2794" s="460">
        <v>1917249</v>
      </c>
      <c r="B2794" s="461" t="s">
        <v>3599</v>
      </c>
      <c r="C2794" s="460" t="s">
        <v>2</v>
      </c>
      <c r="D2794" s="454">
        <v>16.79</v>
      </c>
    </row>
    <row r="2795" spans="1:4" ht="26.4" x14ac:dyDescent="0.3">
      <c r="A2795" s="460">
        <v>1917235</v>
      </c>
      <c r="B2795" s="461" t="s">
        <v>3600</v>
      </c>
      <c r="C2795" s="460" t="s">
        <v>2</v>
      </c>
      <c r="D2795" s="454">
        <v>5.48</v>
      </c>
    </row>
    <row r="2796" spans="1:4" ht="26.4" x14ac:dyDescent="0.3">
      <c r="A2796" s="460">
        <v>1917236</v>
      </c>
      <c r="B2796" s="461" t="s">
        <v>3601</v>
      </c>
      <c r="C2796" s="460" t="s">
        <v>2</v>
      </c>
      <c r="D2796" s="454">
        <v>5.86</v>
      </c>
    </row>
    <row r="2797" spans="1:4" ht="26.4" x14ac:dyDescent="0.3">
      <c r="A2797" s="460">
        <v>1917237</v>
      </c>
      <c r="B2797" s="461" t="s">
        <v>3602</v>
      </c>
      <c r="C2797" s="460" t="s">
        <v>2</v>
      </c>
      <c r="D2797" s="454">
        <v>6.33</v>
      </c>
    </row>
    <row r="2798" spans="1:4" ht="26.4" x14ac:dyDescent="0.3">
      <c r="A2798" s="460">
        <v>1917725</v>
      </c>
      <c r="B2798" s="461" t="s">
        <v>3603</v>
      </c>
      <c r="C2798" s="460" t="s">
        <v>2</v>
      </c>
      <c r="D2798" s="454">
        <v>5.34</v>
      </c>
    </row>
    <row r="2799" spans="1:4" ht="26.4" x14ac:dyDescent="0.3">
      <c r="A2799" s="460">
        <v>1917311</v>
      </c>
      <c r="B2799" s="461" t="s">
        <v>3604</v>
      </c>
      <c r="C2799" s="460" t="s">
        <v>2</v>
      </c>
      <c r="D2799" s="454">
        <v>5.45</v>
      </c>
    </row>
    <row r="2800" spans="1:4" ht="26.4" x14ac:dyDescent="0.3">
      <c r="A2800" s="460">
        <v>1917312</v>
      </c>
      <c r="B2800" s="461" t="s">
        <v>3605</v>
      </c>
      <c r="C2800" s="460" t="s">
        <v>2</v>
      </c>
      <c r="D2800" s="454">
        <v>6.18</v>
      </c>
    </row>
    <row r="2801" spans="1:4" ht="26.4" x14ac:dyDescent="0.3">
      <c r="A2801" s="460">
        <v>1917313</v>
      </c>
      <c r="B2801" s="461" t="s">
        <v>3606</v>
      </c>
      <c r="C2801" s="460" t="s">
        <v>2</v>
      </c>
      <c r="D2801" s="454">
        <v>6.65</v>
      </c>
    </row>
    <row r="2802" spans="1:4" ht="26.4" x14ac:dyDescent="0.3">
      <c r="A2802" s="460">
        <v>1917314</v>
      </c>
      <c r="B2802" s="461" t="s">
        <v>3607</v>
      </c>
      <c r="C2802" s="460" t="s">
        <v>2</v>
      </c>
      <c r="D2802" s="454">
        <v>7.09</v>
      </c>
    </row>
    <row r="2803" spans="1:4" ht="26.4" x14ac:dyDescent="0.3">
      <c r="A2803" s="460">
        <v>1917315</v>
      </c>
      <c r="B2803" s="461" t="s">
        <v>3608</v>
      </c>
      <c r="C2803" s="460" t="s">
        <v>2</v>
      </c>
      <c r="D2803" s="454">
        <v>7.62</v>
      </c>
    </row>
    <row r="2804" spans="1:4" ht="26.4" x14ac:dyDescent="0.3">
      <c r="A2804" s="460">
        <v>1917316</v>
      </c>
      <c r="B2804" s="461" t="s">
        <v>3609</v>
      </c>
      <c r="C2804" s="460" t="s">
        <v>2</v>
      </c>
      <c r="D2804" s="454">
        <v>8.15</v>
      </c>
    </row>
    <row r="2805" spans="1:4" ht="26.4" x14ac:dyDescent="0.3">
      <c r="A2805" s="460">
        <v>1917317</v>
      </c>
      <c r="B2805" s="461" t="s">
        <v>3610</v>
      </c>
      <c r="C2805" s="460" t="s">
        <v>2</v>
      </c>
      <c r="D2805" s="454">
        <v>8.99</v>
      </c>
    </row>
    <row r="2806" spans="1:4" ht="26.4" x14ac:dyDescent="0.3">
      <c r="A2806" s="460">
        <v>1917318</v>
      </c>
      <c r="B2806" s="461" t="s">
        <v>3611</v>
      </c>
      <c r="C2806" s="460" t="s">
        <v>2</v>
      </c>
      <c r="D2806" s="454">
        <v>9.7100000000000009</v>
      </c>
    </row>
    <row r="2807" spans="1:4" ht="26.4" x14ac:dyDescent="0.3">
      <c r="A2807" s="460">
        <v>1917319</v>
      </c>
      <c r="B2807" s="461" t="s">
        <v>3612</v>
      </c>
      <c r="C2807" s="460" t="s">
        <v>2</v>
      </c>
      <c r="D2807" s="454">
        <v>10.39</v>
      </c>
    </row>
    <row r="2808" spans="1:4" ht="26.4" x14ac:dyDescent="0.3">
      <c r="A2808" s="460">
        <v>1917320</v>
      </c>
      <c r="B2808" s="461" t="s">
        <v>3613</v>
      </c>
      <c r="C2808" s="460" t="s">
        <v>2</v>
      </c>
      <c r="D2808" s="454">
        <v>11.13</v>
      </c>
    </row>
    <row r="2809" spans="1:4" ht="26.4" x14ac:dyDescent="0.3">
      <c r="A2809" s="460">
        <v>1917321</v>
      </c>
      <c r="B2809" s="461" t="s">
        <v>3614</v>
      </c>
      <c r="C2809" s="460" t="s">
        <v>2</v>
      </c>
      <c r="D2809" s="454">
        <v>13.6</v>
      </c>
    </row>
    <row r="2810" spans="1:4" ht="26.4" x14ac:dyDescent="0.3">
      <c r="A2810" s="460">
        <v>1917322</v>
      </c>
      <c r="B2810" s="461" t="s">
        <v>3615</v>
      </c>
      <c r="C2810" s="460" t="s">
        <v>2</v>
      </c>
      <c r="D2810" s="454">
        <v>15.73</v>
      </c>
    </row>
    <row r="2811" spans="1:4" ht="26.4" x14ac:dyDescent="0.3">
      <c r="A2811" s="460">
        <v>1917323</v>
      </c>
      <c r="B2811" s="461" t="s">
        <v>3616</v>
      </c>
      <c r="C2811" s="460" t="s">
        <v>2</v>
      </c>
      <c r="D2811" s="454">
        <v>18.47</v>
      </c>
    </row>
    <row r="2812" spans="1:4" ht="26.4" x14ac:dyDescent="0.3">
      <c r="A2812" s="460">
        <v>1917324</v>
      </c>
      <c r="B2812" s="461" t="s">
        <v>3617</v>
      </c>
      <c r="C2812" s="460" t="s">
        <v>2</v>
      </c>
      <c r="D2812" s="454">
        <v>21.36</v>
      </c>
    </row>
    <row r="2813" spans="1:4" ht="26.4" x14ac:dyDescent="0.3">
      <c r="A2813" s="460">
        <v>1917325</v>
      </c>
      <c r="B2813" s="461" t="s">
        <v>3618</v>
      </c>
      <c r="C2813" s="460" t="s">
        <v>2</v>
      </c>
      <c r="D2813" s="454">
        <v>24.77</v>
      </c>
    </row>
    <row r="2814" spans="1:4" ht="26.4" x14ac:dyDescent="0.3">
      <c r="A2814" s="460">
        <v>1917326</v>
      </c>
      <c r="B2814" s="461" t="s">
        <v>3619</v>
      </c>
      <c r="C2814" s="460" t="s">
        <v>2</v>
      </c>
      <c r="D2814" s="454">
        <v>29.42</v>
      </c>
    </row>
    <row r="2815" spans="1:4" ht="26.4" x14ac:dyDescent="0.3">
      <c r="A2815" s="460">
        <v>1917327</v>
      </c>
      <c r="B2815" s="461" t="s">
        <v>3620</v>
      </c>
      <c r="C2815" s="460" t="s">
        <v>2</v>
      </c>
      <c r="D2815" s="454">
        <v>34.130000000000003</v>
      </c>
    </row>
    <row r="2816" spans="1:4" ht="26.4" x14ac:dyDescent="0.3">
      <c r="A2816" s="460">
        <v>1917328</v>
      </c>
      <c r="B2816" s="461" t="s">
        <v>3621</v>
      </c>
      <c r="C2816" s="460" t="s">
        <v>2</v>
      </c>
      <c r="D2816" s="454">
        <v>39.54</v>
      </c>
    </row>
    <row r="2817" spans="1:4" ht="26.4" x14ac:dyDescent="0.3">
      <c r="A2817" s="460">
        <v>1917329</v>
      </c>
      <c r="B2817" s="461" t="s">
        <v>3622</v>
      </c>
      <c r="C2817" s="460" t="s">
        <v>2</v>
      </c>
      <c r="D2817" s="454">
        <v>43.27</v>
      </c>
    </row>
    <row r="2818" spans="1:4" ht="26.4" x14ac:dyDescent="0.3">
      <c r="A2818" s="460">
        <v>1917330</v>
      </c>
      <c r="B2818" s="461" t="s">
        <v>3623</v>
      </c>
      <c r="C2818" s="460" t="s">
        <v>2</v>
      </c>
      <c r="D2818" s="454">
        <v>47.87</v>
      </c>
    </row>
    <row r="2819" spans="1:4" ht="26.4" x14ac:dyDescent="0.3">
      <c r="A2819" s="460">
        <v>1917308</v>
      </c>
      <c r="B2819" s="461" t="s">
        <v>3624</v>
      </c>
      <c r="C2819" s="460" t="s">
        <v>2</v>
      </c>
      <c r="D2819" s="454">
        <v>4.45</v>
      </c>
    </row>
    <row r="2820" spans="1:4" ht="26.4" x14ac:dyDescent="0.3">
      <c r="A2820" s="460">
        <v>1917309</v>
      </c>
      <c r="B2820" s="461" t="s">
        <v>3625</v>
      </c>
      <c r="C2820" s="460" t="s">
        <v>2</v>
      </c>
      <c r="D2820" s="454">
        <v>4.74</v>
      </c>
    </row>
    <row r="2821" spans="1:4" ht="26.4" x14ac:dyDescent="0.3">
      <c r="A2821" s="460">
        <v>1917310</v>
      </c>
      <c r="B2821" s="461" t="s">
        <v>3626</v>
      </c>
      <c r="C2821" s="460" t="s">
        <v>2</v>
      </c>
      <c r="D2821" s="454">
        <v>5.05</v>
      </c>
    </row>
    <row r="2822" spans="1:4" ht="26.4" x14ac:dyDescent="0.3">
      <c r="A2822" s="460">
        <v>1917730</v>
      </c>
      <c r="B2822" s="461" t="s">
        <v>3627</v>
      </c>
      <c r="C2822" s="460" t="s">
        <v>2</v>
      </c>
      <c r="D2822" s="454">
        <v>4.3899999999999997</v>
      </c>
    </row>
    <row r="2823" spans="1:4" ht="26.4" x14ac:dyDescent="0.3">
      <c r="A2823" s="460">
        <v>1917415</v>
      </c>
      <c r="B2823" s="461" t="s">
        <v>3628</v>
      </c>
      <c r="C2823" s="460" t="s">
        <v>2</v>
      </c>
      <c r="D2823" s="454">
        <v>5.39</v>
      </c>
    </row>
    <row r="2824" spans="1:4" ht="26.4" x14ac:dyDescent="0.3">
      <c r="A2824" s="460">
        <v>1917416</v>
      </c>
      <c r="B2824" s="461" t="s">
        <v>3629</v>
      </c>
      <c r="C2824" s="460" t="s">
        <v>2</v>
      </c>
      <c r="D2824" s="454">
        <v>6.08</v>
      </c>
    </row>
    <row r="2825" spans="1:4" ht="26.4" x14ac:dyDescent="0.3">
      <c r="A2825" s="460">
        <v>1917417</v>
      </c>
      <c r="B2825" s="461" t="s">
        <v>3630</v>
      </c>
      <c r="C2825" s="460" t="s">
        <v>2</v>
      </c>
      <c r="D2825" s="454">
        <v>6.52</v>
      </c>
    </row>
    <row r="2826" spans="1:4" ht="26.4" x14ac:dyDescent="0.3">
      <c r="A2826" s="460">
        <v>1917418</v>
      </c>
      <c r="B2826" s="461" t="s">
        <v>3631</v>
      </c>
      <c r="C2826" s="460" t="s">
        <v>2</v>
      </c>
      <c r="D2826" s="454">
        <v>6.94</v>
      </c>
    </row>
    <row r="2827" spans="1:4" ht="26.4" x14ac:dyDescent="0.3">
      <c r="A2827" s="460">
        <v>1917419</v>
      </c>
      <c r="B2827" s="461" t="s">
        <v>3632</v>
      </c>
      <c r="C2827" s="460" t="s">
        <v>2</v>
      </c>
      <c r="D2827" s="454">
        <v>7.3</v>
      </c>
    </row>
    <row r="2828" spans="1:4" ht="26.4" x14ac:dyDescent="0.3">
      <c r="A2828" s="460">
        <v>1917420</v>
      </c>
      <c r="B2828" s="461" t="s">
        <v>3633</v>
      </c>
      <c r="C2828" s="460" t="s">
        <v>2</v>
      </c>
      <c r="D2828" s="454">
        <v>7.74</v>
      </c>
    </row>
    <row r="2829" spans="1:4" ht="26.4" x14ac:dyDescent="0.3">
      <c r="A2829" s="460">
        <v>1917421</v>
      </c>
      <c r="B2829" s="461" t="s">
        <v>3634</v>
      </c>
      <c r="C2829" s="460" t="s">
        <v>2</v>
      </c>
      <c r="D2829" s="454">
        <v>8.4499999999999993</v>
      </c>
    </row>
    <row r="2830" spans="1:4" ht="26.4" x14ac:dyDescent="0.3">
      <c r="A2830" s="460">
        <v>1917422</v>
      </c>
      <c r="B2830" s="461" t="s">
        <v>3635</v>
      </c>
      <c r="C2830" s="460" t="s">
        <v>2</v>
      </c>
      <c r="D2830" s="454">
        <v>8.86</v>
      </c>
    </row>
    <row r="2831" spans="1:4" ht="26.4" x14ac:dyDescent="0.3">
      <c r="A2831" s="460">
        <v>1917423</v>
      </c>
      <c r="B2831" s="461" t="s">
        <v>3636</v>
      </c>
      <c r="C2831" s="460" t="s">
        <v>2</v>
      </c>
      <c r="D2831" s="454">
        <v>9.2899999999999991</v>
      </c>
    </row>
    <row r="2832" spans="1:4" ht="26.4" x14ac:dyDescent="0.3">
      <c r="A2832" s="460">
        <v>1917424</v>
      </c>
      <c r="B2832" s="461" t="s">
        <v>3637</v>
      </c>
      <c r="C2832" s="460" t="s">
        <v>2</v>
      </c>
      <c r="D2832" s="454">
        <v>9.73</v>
      </c>
    </row>
    <row r="2833" spans="1:4" ht="26.4" x14ac:dyDescent="0.3">
      <c r="A2833" s="460">
        <v>1917425</v>
      </c>
      <c r="B2833" s="461" t="s">
        <v>3638</v>
      </c>
      <c r="C2833" s="460" t="s">
        <v>2</v>
      </c>
      <c r="D2833" s="454">
        <v>10.6</v>
      </c>
    </row>
    <row r="2834" spans="1:4" ht="26.4" x14ac:dyDescent="0.3">
      <c r="A2834" s="460">
        <v>1917426</v>
      </c>
      <c r="B2834" s="461" t="s">
        <v>3639</v>
      </c>
      <c r="C2834" s="460" t="s">
        <v>2</v>
      </c>
      <c r="D2834" s="454">
        <v>11.49</v>
      </c>
    </row>
    <row r="2835" spans="1:4" ht="26.4" x14ac:dyDescent="0.3">
      <c r="A2835" s="460">
        <v>1917427</v>
      </c>
      <c r="B2835" s="461" t="s">
        <v>3640</v>
      </c>
      <c r="C2835" s="460" t="s">
        <v>2</v>
      </c>
      <c r="D2835" s="454">
        <v>13.09</v>
      </c>
    </row>
    <row r="2836" spans="1:4" ht="26.4" x14ac:dyDescent="0.3">
      <c r="A2836" s="460">
        <v>1917428</v>
      </c>
      <c r="B2836" s="461" t="s">
        <v>3641</v>
      </c>
      <c r="C2836" s="460" t="s">
        <v>2</v>
      </c>
      <c r="D2836" s="454">
        <v>14.95</v>
      </c>
    </row>
    <row r="2837" spans="1:4" ht="26.4" x14ac:dyDescent="0.3">
      <c r="A2837" s="460">
        <v>1917429</v>
      </c>
      <c r="B2837" s="461" t="s">
        <v>3642</v>
      </c>
      <c r="C2837" s="460" t="s">
        <v>2</v>
      </c>
      <c r="D2837" s="454">
        <v>16.899999999999999</v>
      </c>
    </row>
    <row r="2838" spans="1:4" ht="26.4" x14ac:dyDescent="0.3">
      <c r="A2838" s="460">
        <v>1917430</v>
      </c>
      <c r="B2838" s="461" t="s">
        <v>3643</v>
      </c>
      <c r="C2838" s="460" t="s">
        <v>2</v>
      </c>
      <c r="D2838" s="454">
        <v>19.53</v>
      </c>
    </row>
    <row r="2839" spans="1:4" ht="26.4" x14ac:dyDescent="0.3">
      <c r="A2839" s="460">
        <v>1917431</v>
      </c>
      <c r="B2839" s="461" t="s">
        <v>3644</v>
      </c>
      <c r="C2839" s="460" t="s">
        <v>2</v>
      </c>
      <c r="D2839" s="454">
        <v>21.82</v>
      </c>
    </row>
    <row r="2840" spans="1:4" ht="26.4" x14ac:dyDescent="0.3">
      <c r="A2840" s="460">
        <v>1917432</v>
      </c>
      <c r="B2840" s="461" t="s">
        <v>3645</v>
      </c>
      <c r="C2840" s="460" t="s">
        <v>2</v>
      </c>
      <c r="D2840" s="454">
        <v>24.77</v>
      </c>
    </row>
    <row r="2841" spans="1:4" ht="26.4" x14ac:dyDescent="0.3">
      <c r="A2841" s="460">
        <v>1917433</v>
      </c>
      <c r="B2841" s="461" t="s">
        <v>3646</v>
      </c>
      <c r="C2841" s="460" t="s">
        <v>2</v>
      </c>
      <c r="D2841" s="454">
        <v>27.81</v>
      </c>
    </row>
    <row r="2842" spans="1:4" ht="26.4" x14ac:dyDescent="0.3">
      <c r="A2842" s="460">
        <v>1917434</v>
      </c>
      <c r="B2842" s="461" t="s">
        <v>3647</v>
      </c>
      <c r="C2842" s="460" t="s">
        <v>2</v>
      </c>
      <c r="D2842" s="454">
        <v>31.44</v>
      </c>
    </row>
    <row r="2843" spans="1:4" ht="26.4" x14ac:dyDescent="0.3">
      <c r="A2843" s="460">
        <v>1917435</v>
      </c>
      <c r="B2843" s="461" t="s">
        <v>3648</v>
      </c>
      <c r="C2843" s="460" t="s">
        <v>2</v>
      </c>
      <c r="D2843" s="454">
        <v>35.76</v>
      </c>
    </row>
    <row r="2844" spans="1:4" ht="26.4" x14ac:dyDescent="0.3">
      <c r="A2844" s="460">
        <v>1917436</v>
      </c>
      <c r="B2844" s="461" t="s">
        <v>3649</v>
      </c>
      <c r="C2844" s="460" t="s">
        <v>2</v>
      </c>
      <c r="D2844" s="454">
        <v>39.67</v>
      </c>
    </row>
    <row r="2845" spans="1:4" ht="26.4" x14ac:dyDescent="0.3">
      <c r="A2845" s="460">
        <v>1917437</v>
      </c>
      <c r="B2845" s="461" t="s">
        <v>3650</v>
      </c>
      <c r="C2845" s="460" t="s">
        <v>2</v>
      </c>
      <c r="D2845" s="454">
        <v>44.68</v>
      </c>
    </row>
    <row r="2846" spans="1:4" ht="26.4" x14ac:dyDescent="0.3">
      <c r="A2846" s="460">
        <v>1917438</v>
      </c>
      <c r="B2846" s="461" t="s">
        <v>3651</v>
      </c>
      <c r="C2846" s="460" t="s">
        <v>2</v>
      </c>
      <c r="D2846" s="454">
        <v>48.2</v>
      </c>
    </row>
    <row r="2847" spans="1:4" ht="26.4" x14ac:dyDescent="0.3">
      <c r="A2847" s="460">
        <v>1917439</v>
      </c>
      <c r="B2847" s="461" t="s">
        <v>3652</v>
      </c>
      <c r="C2847" s="460" t="s">
        <v>2</v>
      </c>
      <c r="D2847" s="454">
        <v>51.34</v>
      </c>
    </row>
    <row r="2848" spans="1:4" ht="26.4" x14ac:dyDescent="0.3">
      <c r="A2848" s="460">
        <v>1917412</v>
      </c>
      <c r="B2848" s="461" t="s">
        <v>3653</v>
      </c>
      <c r="C2848" s="460" t="s">
        <v>2</v>
      </c>
      <c r="D2848" s="454">
        <v>4.05</v>
      </c>
    </row>
    <row r="2849" spans="1:4" ht="26.4" x14ac:dyDescent="0.3">
      <c r="A2849" s="460">
        <v>1917413</v>
      </c>
      <c r="B2849" s="461" t="s">
        <v>3654</v>
      </c>
      <c r="C2849" s="460" t="s">
        <v>2</v>
      </c>
      <c r="D2849" s="454">
        <v>4.53</v>
      </c>
    </row>
    <row r="2850" spans="1:4" ht="26.4" x14ac:dyDescent="0.3">
      <c r="A2850" s="460">
        <v>1917414</v>
      </c>
      <c r="B2850" s="461" t="s">
        <v>3655</v>
      </c>
      <c r="C2850" s="460" t="s">
        <v>2</v>
      </c>
      <c r="D2850" s="454">
        <v>5.0199999999999996</v>
      </c>
    </row>
    <row r="2851" spans="1:4" ht="26.4" x14ac:dyDescent="0.3">
      <c r="A2851" s="460">
        <v>1917733</v>
      </c>
      <c r="B2851" s="461" t="s">
        <v>3656</v>
      </c>
      <c r="C2851" s="460" t="s">
        <v>2</v>
      </c>
      <c r="D2851" s="454">
        <v>3.78</v>
      </c>
    </row>
    <row r="2852" spans="1:4" ht="26.4" x14ac:dyDescent="0.3">
      <c r="A2852" s="460">
        <v>1917049</v>
      </c>
      <c r="B2852" s="461" t="s">
        <v>3657</v>
      </c>
      <c r="C2852" s="460" t="s">
        <v>2</v>
      </c>
      <c r="D2852" s="454">
        <v>11.51</v>
      </c>
    </row>
    <row r="2853" spans="1:4" ht="26.4" x14ac:dyDescent="0.3">
      <c r="A2853" s="460">
        <v>1917050</v>
      </c>
      <c r="B2853" s="461" t="s">
        <v>3658</v>
      </c>
      <c r="C2853" s="460" t="s">
        <v>2</v>
      </c>
      <c r="D2853" s="454">
        <v>11.72</v>
      </c>
    </row>
    <row r="2854" spans="1:4" ht="26.4" x14ac:dyDescent="0.3">
      <c r="A2854" s="460">
        <v>1917051</v>
      </c>
      <c r="B2854" s="461" t="s">
        <v>3659</v>
      </c>
      <c r="C2854" s="460" t="s">
        <v>2</v>
      </c>
      <c r="D2854" s="454">
        <v>11.94</v>
      </c>
    </row>
    <row r="2855" spans="1:4" ht="26.4" x14ac:dyDescent="0.3">
      <c r="A2855" s="460">
        <v>1917052</v>
      </c>
      <c r="B2855" s="461" t="s">
        <v>3660</v>
      </c>
      <c r="C2855" s="460" t="s">
        <v>2</v>
      </c>
      <c r="D2855" s="454">
        <v>12.16</v>
      </c>
    </row>
    <row r="2856" spans="1:4" ht="26.4" x14ac:dyDescent="0.3">
      <c r="A2856" s="460">
        <v>1917053</v>
      </c>
      <c r="B2856" s="461" t="s">
        <v>3661</v>
      </c>
      <c r="C2856" s="460" t="s">
        <v>2</v>
      </c>
      <c r="D2856" s="454">
        <v>12.4</v>
      </c>
    </row>
    <row r="2857" spans="1:4" ht="26.4" x14ac:dyDescent="0.3">
      <c r="A2857" s="460">
        <v>1917054</v>
      </c>
      <c r="B2857" s="461" t="s">
        <v>3662</v>
      </c>
      <c r="C2857" s="460" t="s">
        <v>2</v>
      </c>
      <c r="D2857" s="454">
        <v>12.52</v>
      </c>
    </row>
    <row r="2858" spans="1:4" ht="26.4" x14ac:dyDescent="0.3">
      <c r="A2858" s="460">
        <v>1901553</v>
      </c>
      <c r="B2858" s="461" t="s">
        <v>3663</v>
      </c>
      <c r="C2858" s="460" t="s">
        <v>2</v>
      </c>
      <c r="D2858" s="454">
        <v>7.74</v>
      </c>
    </row>
    <row r="2859" spans="1:4" ht="26.4" x14ac:dyDescent="0.3">
      <c r="A2859" s="460">
        <v>1901554</v>
      </c>
      <c r="B2859" s="461" t="s">
        <v>3664</v>
      </c>
      <c r="C2859" s="460" t="s">
        <v>2</v>
      </c>
      <c r="D2859" s="454">
        <v>7.8</v>
      </c>
    </row>
    <row r="2860" spans="1:4" ht="26.4" x14ac:dyDescent="0.3">
      <c r="A2860" s="460">
        <v>1901555</v>
      </c>
      <c r="B2860" s="461" t="s">
        <v>3665</v>
      </c>
      <c r="C2860" s="460" t="s">
        <v>2</v>
      </c>
      <c r="D2860" s="454">
        <v>7.86</v>
      </c>
    </row>
    <row r="2861" spans="1:4" ht="26.4" x14ac:dyDescent="0.3">
      <c r="A2861" s="460">
        <v>1901556</v>
      </c>
      <c r="B2861" s="461" t="s">
        <v>3666</v>
      </c>
      <c r="C2861" s="460" t="s">
        <v>2</v>
      </c>
      <c r="D2861" s="454">
        <v>7.93</v>
      </c>
    </row>
    <row r="2862" spans="1:4" ht="26.4" x14ac:dyDescent="0.3">
      <c r="A2862" s="460">
        <v>1901557</v>
      </c>
      <c r="B2862" s="461" t="s">
        <v>3667</v>
      </c>
      <c r="C2862" s="460" t="s">
        <v>2</v>
      </c>
      <c r="D2862" s="454">
        <v>8</v>
      </c>
    </row>
    <row r="2863" spans="1:4" ht="26.4" x14ac:dyDescent="0.3">
      <c r="A2863" s="460">
        <v>1901558</v>
      </c>
      <c r="B2863" s="461" t="s">
        <v>3668</v>
      </c>
      <c r="C2863" s="460" t="s">
        <v>2</v>
      </c>
      <c r="D2863" s="454">
        <v>8.0399999999999991</v>
      </c>
    </row>
    <row r="2864" spans="1:4" ht="26.4" x14ac:dyDescent="0.3">
      <c r="A2864" s="460">
        <v>1901560</v>
      </c>
      <c r="B2864" s="461" t="s">
        <v>3669</v>
      </c>
      <c r="C2864" s="460" t="s">
        <v>2</v>
      </c>
      <c r="D2864" s="454">
        <v>10.24</v>
      </c>
    </row>
    <row r="2865" spans="1:4" ht="26.4" x14ac:dyDescent="0.3">
      <c r="A2865" s="460">
        <v>1901561</v>
      </c>
      <c r="B2865" s="461" t="s">
        <v>3670</v>
      </c>
      <c r="C2865" s="460" t="s">
        <v>2</v>
      </c>
      <c r="D2865" s="454">
        <v>10.3</v>
      </c>
    </row>
    <row r="2866" spans="1:4" ht="26.4" x14ac:dyDescent="0.3">
      <c r="A2866" s="460">
        <v>1901562</v>
      </c>
      <c r="B2866" s="461" t="s">
        <v>3671</v>
      </c>
      <c r="C2866" s="460" t="s">
        <v>2</v>
      </c>
      <c r="D2866" s="454">
        <v>10.36</v>
      </c>
    </row>
    <row r="2867" spans="1:4" ht="26.4" x14ac:dyDescent="0.3">
      <c r="A2867" s="460">
        <v>1901563</v>
      </c>
      <c r="B2867" s="461" t="s">
        <v>3672</v>
      </c>
      <c r="C2867" s="460" t="s">
        <v>2</v>
      </c>
      <c r="D2867" s="454">
        <v>10.43</v>
      </c>
    </row>
    <row r="2868" spans="1:4" ht="26.4" x14ac:dyDescent="0.3">
      <c r="A2868" s="460">
        <v>1901564</v>
      </c>
      <c r="B2868" s="461" t="s">
        <v>3673</v>
      </c>
      <c r="C2868" s="460" t="s">
        <v>2</v>
      </c>
      <c r="D2868" s="454">
        <v>10.49</v>
      </c>
    </row>
    <row r="2869" spans="1:4" ht="26.4" x14ac:dyDescent="0.3">
      <c r="A2869" s="460">
        <v>1901559</v>
      </c>
      <c r="B2869" s="461" t="s">
        <v>3674</v>
      </c>
      <c r="C2869" s="460" t="s">
        <v>2</v>
      </c>
      <c r="D2869" s="454">
        <v>10.53</v>
      </c>
    </row>
    <row r="2870" spans="1:4" ht="26.4" x14ac:dyDescent="0.3">
      <c r="A2870" s="460">
        <v>1917085</v>
      </c>
      <c r="B2870" s="461" t="s">
        <v>3675</v>
      </c>
      <c r="C2870" s="460" t="s">
        <v>2</v>
      </c>
      <c r="D2870" s="454">
        <v>8.14</v>
      </c>
    </row>
    <row r="2871" spans="1:4" ht="26.4" x14ac:dyDescent="0.3">
      <c r="A2871" s="460">
        <v>1917086</v>
      </c>
      <c r="B2871" s="461" t="s">
        <v>3676</v>
      </c>
      <c r="C2871" s="460" t="s">
        <v>2</v>
      </c>
      <c r="D2871" s="454">
        <v>8.27</v>
      </c>
    </row>
    <row r="2872" spans="1:4" ht="26.4" x14ac:dyDescent="0.3">
      <c r="A2872" s="460">
        <v>1917087</v>
      </c>
      <c r="B2872" s="461" t="s">
        <v>3677</v>
      </c>
      <c r="C2872" s="460" t="s">
        <v>2</v>
      </c>
      <c r="D2872" s="454">
        <v>8.41</v>
      </c>
    </row>
    <row r="2873" spans="1:4" ht="26.4" x14ac:dyDescent="0.3">
      <c r="A2873" s="460">
        <v>1917088</v>
      </c>
      <c r="B2873" s="461" t="s">
        <v>3678</v>
      </c>
      <c r="C2873" s="460" t="s">
        <v>2</v>
      </c>
      <c r="D2873" s="454">
        <v>8.5500000000000007</v>
      </c>
    </row>
    <row r="2874" spans="1:4" ht="26.4" x14ac:dyDescent="0.3">
      <c r="A2874" s="460">
        <v>1917089</v>
      </c>
      <c r="B2874" s="461" t="s">
        <v>3679</v>
      </c>
      <c r="C2874" s="460" t="s">
        <v>2</v>
      </c>
      <c r="D2874" s="454">
        <v>8.6999999999999993</v>
      </c>
    </row>
    <row r="2875" spans="1:4" ht="26.4" x14ac:dyDescent="0.3">
      <c r="A2875" s="460">
        <v>1917090</v>
      </c>
      <c r="B2875" s="461" t="s">
        <v>3680</v>
      </c>
      <c r="C2875" s="460" t="s">
        <v>2</v>
      </c>
      <c r="D2875" s="454">
        <v>8.7799999999999994</v>
      </c>
    </row>
    <row r="2876" spans="1:4" ht="26.4" x14ac:dyDescent="0.3">
      <c r="A2876" s="460">
        <v>1901566</v>
      </c>
      <c r="B2876" s="461" t="s">
        <v>3681</v>
      </c>
      <c r="C2876" s="460" t="s">
        <v>2</v>
      </c>
      <c r="D2876" s="454">
        <v>12.81</v>
      </c>
    </row>
    <row r="2877" spans="1:4" ht="26.4" x14ac:dyDescent="0.3">
      <c r="A2877" s="460">
        <v>1901567</v>
      </c>
      <c r="B2877" s="461" t="s">
        <v>3682</v>
      </c>
      <c r="C2877" s="460" t="s">
        <v>2</v>
      </c>
      <c r="D2877" s="454">
        <v>12.87</v>
      </c>
    </row>
    <row r="2878" spans="1:4" ht="26.4" x14ac:dyDescent="0.3">
      <c r="A2878" s="460">
        <v>1901568</v>
      </c>
      <c r="B2878" s="461" t="s">
        <v>3683</v>
      </c>
      <c r="C2878" s="460" t="s">
        <v>2</v>
      </c>
      <c r="D2878" s="454">
        <v>12.93</v>
      </c>
    </row>
    <row r="2879" spans="1:4" ht="26.4" x14ac:dyDescent="0.3">
      <c r="A2879" s="460">
        <v>1901569</v>
      </c>
      <c r="B2879" s="461" t="s">
        <v>3684</v>
      </c>
      <c r="C2879" s="460" t="s">
        <v>2</v>
      </c>
      <c r="D2879" s="454">
        <v>12.99</v>
      </c>
    </row>
    <row r="2880" spans="1:4" ht="26.4" x14ac:dyDescent="0.3">
      <c r="A2880" s="460">
        <v>1901570</v>
      </c>
      <c r="B2880" s="461" t="s">
        <v>3685</v>
      </c>
      <c r="C2880" s="460" t="s">
        <v>2</v>
      </c>
      <c r="D2880" s="454">
        <v>13.05</v>
      </c>
    </row>
    <row r="2881" spans="1:4" ht="26.4" x14ac:dyDescent="0.3">
      <c r="A2881" s="460">
        <v>1901565</v>
      </c>
      <c r="B2881" s="461" t="s">
        <v>3686</v>
      </c>
      <c r="C2881" s="460" t="s">
        <v>2</v>
      </c>
      <c r="D2881" s="454">
        <v>13.09</v>
      </c>
    </row>
    <row r="2882" spans="1:4" ht="26.4" x14ac:dyDescent="0.3">
      <c r="A2882" s="460">
        <v>1917121</v>
      </c>
      <c r="B2882" s="461" t="s">
        <v>3687</v>
      </c>
      <c r="C2882" s="460" t="s">
        <v>2</v>
      </c>
      <c r="D2882" s="454">
        <v>7.8</v>
      </c>
    </row>
    <row r="2883" spans="1:4" ht="26.4" x14ac:dyDescent="0.3">
      <c r="A2883" s="460">
        <v>1917122</v>
      </c>
      <c r="B2883" s="461" t="s">
        <v>3688</v>
      </c>
      <c r="C2883" s="460" t="s">
        <v>2</v>
      </c>
      <c r="D2883" s="454">
        <v>7.91</v>
      </c>
    </row>
    <row r="2884" spans="1:4" ht="26.4" x14ac:dyDescent="0.3">
      <c r="A2884" s="460">
        <v>1917123</v>
      </c>
      <c r="B2884" s="461" t="s">
        <v>3689</v>
      </c>
      <c r="C2884" s="460" t="s">
        <v>2</v>
      </c>
      <c r="D2884" s="454">
        <v>8.02</v>
      </c>
    </row>
    <row r="2885" spans="1:4" ht="26.4" x14ac:dyDescent="0.3">
      <c r="A2885" s="460">
        <v>1917124</v>
      </c>
      <c r="B2885" s="461" t="s">
        <v>3690</v>
      </c>
      <c r="C2885" s="460" t="s">
        <v>2</v>
      </c>
      <c r="D2885" s="454">
        <v>8.1300000000000008</v>
      </c>
    </row>
    <row r="2886" spans="1:4" ht="26.4" x14ac:dyDescent="0.3">
      <c r="A2886" s="460">
        <v>1917125</v>
      </c>
      <c r="B2886" s="461" t="s">
        <v>3691</v>
      </c>
      <c r="C2886" s="460" t="s">
        <v>2</v>
      </c>
      <c r="D2886" s="454">
        <v>8.26</v>
      </c>
    </row>
    <row r="2887" spans="1:4" ht="26.4" x14ac:dyDescent="0.3">
      <c r="A2887" s="460">
        <v>1917126</v>
      </c>
      <c r="B2887" s="461" t="s">
        <v>3692</v>
      </c>
      <c r="C2887" s="460" t="s">
        <v>2</v>
      </c>
      <c r="D2887" s="454">
        <v>8.32</v>
      </c>
    </row>
    <row r="2888" spans="1:4" ht="26.4" x14ac:dyDescent="0.3">
      <c r="A2888" s="460">
        <v>1917157</v>
      </c>
      <c r="B2888" s="461" t="s">
        <v>3693</v>
      </c>
      <c r="C2888" s="460" t="s">
        <v>2</v>
      </c>
      <c r="D2888" s="454">
        <v>7.44</v>
      </c>
    </row>
    <row r="2889" spans="1:4" ht="26.4" x14ac:dyDescent="0.3">
      <c r="A2889" s="460">
        <v>1917158</v>
      </c>
      <c r="B2889" s="461" t="s">
        <v>3694</v>
      </c>
      <c r="C2889" s="460" t="s">
        <v>2</v>
      </c>
      <c r="D2889" s="454">
        <v>7.53</v>
      </c>
    </row>
    <row r="2890" spans="1:4" ht="26.4" x14ac:dyDescent="0.3">
      <c r="A2890" s="460">
        <v>1917159</v>
      </c>
      <c r="B2890" s="461" t="s">
        <v>3695</v>
      </c>
      <c r="C2890" s="460" t="s">
        <v>2</v>
      </c>
      <c r="D2890" s="454">
        <v>7.63</v>
      </c>
    </row>
    <row r="2891" spans="1:4" ht="26.4" x14ac:dyDescent="0.3">
      <c r="A2891" s="460">
        <v>1917160</v>
      </c>
      <c r="B2891" s="461" t="s">
        <v>3696</v>
      </c>
      <c r="C2891" s="460" t="s">
        <v>2</v>
      </c>
      <c r="D2891" s="454">
        <v>7.73</v>
      </c>
    </row>
    <row r="2892" spans="1:4" ht="26.4" x14ac:dyDescent="0.3">
      <c r="A2892" s="460">
        <v>1917161</v>
      </c>
      <c r="B2892" s="461" t="s">
        <v>3697</v>
      </c>
      <c r="C2892" s="460" t="s">
        <v>2</v>
      </c>
      <c r="D2892" s="454">
        <v>7.84</v>
      </c>
    </row>
    <row r="2893" spans="1:4" ht="26.4" x14ac:dyDescent="0.3">
      <c r="A2893" s="460">
        <v>1917162</v>
      </c>
      <c r="B2893" s="461" t="s">
        <v>3698</v>
      </c>
      <c r="C2893" s="460" t="s">
        <v>2</v>
      </c>
      <c r="D2893" s="454">
        <v>7.9</v>
      </c>
    </row>
    <row r="2894" spans="1:4" ht="26.4" x14ac:dyDescent="0.3">
      <c r="A2894" s="460">
        <v>1917193</v>
      </c>
      <c r="B2894" s="461" t="s">
        <v>3699</v>
      </c>
      <c r="C2894" s="460" t="s">
        <v>2</v>
      </c>
      <c r="D2894" s="454">
        <v>8.26</v>
      </c>
    </row>
    <row r="2895" spans="1:4" ht="26.4" x14ac:dyDescent="0.3">
      <c r="A2895" s="460">
        <v>1917194</v>
      </c>
      <c r="B2895" s="461" t="s">
        <v>3700</v>
      </c>
      <c r="C2895" s="460" t="s">
        <v>2</v>
      </c>
      <c r="D2895" s="454">
        <v>8.35</v>
      </c>
    </row>
    <row r="2896" spans="1:4" ht="26.4" x14ac:dyDescent="0.3">
      <c r="A2896" s="460">
        <v>1917195</v>
      </c>
      <c r="B2896" s="461" t="s">
        <v>3701</v>
      </c>
      <c r="C2896" s="460" t="s">
        <v>2</v>
      </c>
      <c r="D2896" s="454">
        <v>8.43</v>
      </c>
    </row>
    <row r="2897" spans="1:4" ht="26.4" x14ac:dyDescent="0.3">
      <c r="A2897" s="460">
        <v>1917196</v>
      </c>
      <c r="B2897" s="461" t="s">
        <v>3702</v>
      </c>
      <c r="C2897" s="460" t="s">
        <v>2</v>
      </c>
      <c r="D2897" s="454">
        <v>8.52</v>
      </c>
    </row>
    <row r="2898" spans="1:4" ht="26.4" x14ac:dyDescent="0.3">
      <c r="A2898" s="460">
        <v>1917197</v>
      </c>
      <c r="B2898" s="461" t="s">
        <v>3703</v>
      </c>
      <c r="C2898" s="460" t="s">
        <v>2</v>
      </c>
      <c r="D2898" s="454">
        <v>8.6199999999999992</v>
      </c>
    </row>
    <row r="2899" spans="1:4" ht="26.4" x14ac:dyDescent="0.3">
      <c r="A2899" s="460">
        <v>1917198</v>
      </c>
      <c r="B2899" s="461" t="s">
        <v>3704</v>
      </c>
      <c r="C2899" s="460" t="s">
        <v>2</v>
      </c>
      <c r="D2899" s="454">
        <v>8.67</v>
      </c>
    </row>
    <row r="2900" spans="1:4" ht="26.4" x14ac:dyDescent="0.3">
      <c r="A2900" s="460">
        <v>1917013</v>
      </c>
      <c r="B2900" s="461" t="s">
        <v>3705</v>
      </c>
      <c r="C2900" s="460" t="s">
        <v>2</v>
      </c>
      <c r="D2900" s="454">
        <v>15.61</v>
      </c>
    </row>
    <row r="2901" spans="1:4" ht="26.4" x14ac:dyDescent="0.3">
      <c r="A2901" s="460">
        <v>1917014</v>
      </c>
      <c r="B2901" s="461" t="s">
        <v>3706</v>
      </c>
      <c r="C2901" s="460" t="s">
        <v>2</v>
      </c>
      <c r="D2901" s="454">
        <v>15.92</v>
      </c>
    </row>
    <row r="2902" spans="1:4" ht="26.4" x14ac:dyDescent="0.3">
      <c r="A2902" s="460">
        <v>1917015</v>
      </c>
      <c r="B2902" s="461" t="s">
        <v>3707</v>
      </c>
      <c r="C2902" s="460" t="s">
        <v>2</v>
      </c>
      <c r="D2902" s="454">
        <v>16.22</v>
      </c>
    </row>
    <row r="2903" spans="1:4" ht="26.4" x14ac:dyDescent="0.3">
      <c r="A2903" s="460">
        <v>1917016</v>
      </c>
      <c r="B2903" s="461" t="s">
        <v>3708</v>
      </c>
      <c r="C2903" s="460" t="s">
        <v>2</v>
      </c>
      <c r="D2903" s="454">
        <v>16.54</v>
      </c>
    </row>
    <row r="2904" spans="1:4" ht="26.4" x14ac:dyDescent="0.3">
      <c r="A2904" s="460">
        <v>1917017</v>
      </c>
      <c r="B2904" s="461" t="s">
        <v>3709</v>
      </c>
      <c r="C2904" s="460" t="s">
        <v>2</v>
      </c>
      <c r="D2904" s="454">
        <v>16.88</v>
      </c>
    </row>
    <row r="2905" spans="1:4" ht="26.4" x14ac:dyDescent="0.3">
      <c r="A2905" s="460">
        <v>1917018</v>
      </c>
      <c r="B2905" s="461" t="s">
        <v>3710</v>
      </c>
      <c r="C2905" s="460" t="s">
        <v>2</v>
      </c>
      <c r="D2905" s="454">
        <v>17.059999999999999</v>
      </c>
    </row>
    <row r="2906" spans="1:4" ht="26.4" x14ac:dyDescent="0.3">
      <c r="A2906" s="460">
        <v>1917623</v>
      </c>
      <c r="B2906" s="461" t="s">
        <v>3711</v>
      </c>
      <c r="C2906" s="460" t="s">
        <v>2</v>
      </c>
      <c r="D2906" s="454">
        <v>18.62</v>
      </c>
    </row>
    <row r="2907" spans="1:4" ht="26.4" x14ac:dyDescent="0.3">
      <c r="A2907" s="460">
        <v>1917624</v>
      </c>
      <c r="B2907" s="461" t="s">
        <v>3712</v>
      </c>
      <c r="C2907" s="460" t="s">
        <v>2</v>
      </c>
      <c r="D2907" s="454">
        <v>23.45</v>
      </c>
    </row>
    <row r="2908" spans="1:4" ht="26.4" x14ac:dyDescent="0.3">
      <c r="A2908" s="460">
        <v>1917625</v>
      </c>
      <c r="B2908" s="461" t="s">
        <v>3713</v>
      </c>
      <c r="C2908" s="460" t="s">
        <v>2</v>
      </c>
      <c r="D2908" s="454">
        <v>29.38</v>
      </c>
    </row>
    <row r="2909" spans="1:4" ht="26.4" x14ac:dyDescent="0.3">
      <c r="A2909" s="460">
        <v>1917626</v>
      </c>
      <c r="B2909" s="461" t="s">
        <v>3714</v>
      </c>
      <c r="C2909" s="460" t="s">
        <v>2</v>
      </c>
      <c r="D2909" s="454">
        <v>35.89</v>
      </c>
    </row>
    <row r="2910" spans="1:4" ht="26.4" x14ac:dyDescent="0.3">
      <c r="A2910" s="460">
        <v>1917627</v>
      </c>
      <c r="B2910" s="461" t="s">
        <v>3715</v>
      </c>
      <c r="C2910" s="460" t="s">
        <v>2</v>
      </c>
      <c r="D2910" s="454">
        <v>43.11</v>
      </c>
    </row>
    <row r="2911" spans="1:4" ht="26.4" x14ac:dyDescent="0.3">
      <c r="A2911" s="460">
        <v>1917628</v>
      </c>
      <c r="B2911" s="461" t="s">
        <v>3716</v>
      </c>
      <c r="C2911" s="460" t="s">
        <v>2</v>
      </c>
      <c r="D2911" s="454">
        <v>50.42</v>
      </c>
    </row>
    <row r="2912" spans="1:4" ht="26.4" x14ac:dyDescent="0.3">
      <c r="A2912" s="460">
        <v>1917620</v>
      </c>
      <c r="B2912" s="461" t="s">
        <v>3717</v>
      </c>
      <c r="C2912" s="460" t="s">
        <v>2</v>
      </c>
      <c r="D2912" s="454">
        <v>8.73</v>
      </c>
    </row>
    <row r="2913" spans="1:4" ht="26.4" x14ac:dyDescent="0.3">
      <c r="A2913" s="460">
        <v>1917621</v>
      </c>
      <c r="B2913" s="461" t="s">
        <v>3718</v>
      </c>
      <c r="C2913" s="460" t="s">
        <v>2</v>
      </c>
      <c r="D2913" s="454">
        <v>10.19</v>
      </c>
    </row>
    <row r="2914" spans="1:4" ht="26.4" x14ac:dyDescent="0.3">
      <c r="A2914" s="460">
        <v>1917622</v>
      </c>
      <c r="B2914" s="461" t="s">
        <v>3719</v>
      </c>
      <c r="C2914" s="460" t="s">
        <v>2</v>
      </c>
      <c r="D2914" s="454">
        <v>12.72</v>
      </c>
    </row>
    <row r="2915" spans="1:4" ht="26.4" x14ac:dyDescent="0.3">
      <c r="A2915" s="460">
        <v>1917741</v>
      </c>
      <c r="B2915" s="461" t="s">
        <v>3720</v>
      </c>
      <c r="C2915" s="460" t="s">
        <v>2</v>
      </c>
      <c r="D2915" s="454">
        <v>8.1</v>
      </c>
    </row>
    <row r="2916" spans="1:4" ht="26.4" x14ac:dyDescent="0.3">
      <c r="A2916" s="460">
        <v>1917269</v>
      </c>
      <c r="B2916" s="461" t="s">
        <v>3721</v>
      </c>
      <c r="C2916" s="460" t="s">
        <v>2</v>
      </c>
      <c r="D2916" s="454">
        <v>22.67</v>
      </c>
    </row>
    <row r="2917" spans="1:4" ht="26.4" x14ac:dyDescent="0.3">
      <c r="A2917" s="460">
        <v>1917270</v>
      </c>
      <c r="B2917" s="461" t="s">
        <v>3722</v>
      </c>
      <c r="C2917" s="460" t="s">
        <v>2</v>
      </c>
      <c r="D2917" s="454">
        <v>30.57</v>
      </c>
    </row>
    <row r="2918" spans="1:4" ht="26.4" x14ac:dyDescent="0.3">
      <c r="A2918" s="460">
        <v>1917266</v>
      </c>
      <c r="B2918" s="461" t="s">
        <v>3723</v>
      </c>
      <c r="C2918" s="460" t="s">
        <v>2</v>
      </c>
      <c r="D2918" s="454">
        <v>7.43</v>
      </c>
    </row>
    <row r="2919" spans="1:4" ht="26.4" x14ac:dyDescent="0.3">
      <c r="A2919" s="460">
        <v>1917267</v>
      </c>
      <c r="B2919" s="461" t="s">
        <v>3724</v>
      </c>
      <c r="C2919" s="460" t="s">
        <v>2</v>
      </c>
      <c r="D2919" s="454">
        <v>10.78</v>
      </c>
    </row>
    <row r="2920" spans="1:4" ht="26.4" x14ac:dyDescent="0.3">
      <c r="A2920" s="460">
        <v>1917268</v>
      </c>
      <c r="B2920" s="461" t="s">
        <v>3725</v>
      </c>
      <c r="C2920" s="460" t="s">
        <v>2</v>
      </c>
      <c r="D2920" s="454">
        <v>16.45</v>
      </c>
    </row>
    <row r="2921" spans="1:4" ht="26.4" x14ac:dyDescent="0.3">
      <c r="A2921" s="460">
        <v>1917728</v>
      </c>
      <c r="B2921" s="461" t="s">
        <v>3726</v>
      </c>
      <c r="C2921" s="460" t="s">
        <v>2</v>
      </c>
      <c r="D2921" s="454">
        <v>6.86</v>
      </c>
    </row>
    <row r="2922" spans="1:4" ht="26.4" x14ac:dyDescent="0.3">
      <c r="A2922" s="460">
        <v>1917358</v>
      </c>
      <c r="B2922" s="461" t="s">
        <v>3727</v>
      </c>
      <c r="C2922" s="460" t="s">
        <v>2</v>
      </c>
      <c r="D2922" s="454">
        <v>6.95</v>
      </c>
    </row>
    <row r="2923" spans="1:4" ht="26.4" x14ac:dyDescent="0.3">
      <c r="A2923" s="460">
        <v>1917362</v>
      </c>
      <c r="B2923" s="461" t="s">
        <v>3728</v>
      </c>
      <c r="C2923" s="460" t="s">
        <v>2</v>
      </c>
      <c r="D2923" s="454">
        <v>33.32</v>
      </c>
    </row>
    <row r="2924" spans="1:4" ht="26.4" x14ac:dyDescent="0.3">
      <c r="A2924" s="460">
        <v>1917363</v>
      </c>
      <c r="B2924" s="461" t="s">
        <v>3729</v>
      </c>
      <c r="C2924" s="460" t="s">
        <v>2</v>
      </c>
      <c r="D2924" s="454">
        <v>40.619999999999997</v>
      </c>
    </row>
    <row r="2925" spans="1:4" ht="26.4" x14ac:dyDescent="0.3">
      <c r="A2925" s="460">
        <v>1917359</v>
      </c>
      <c r="B2925" s="461" t="s">
        <v>3730</v>
      </c>
      <c r="C2925" s="460" t="s">
        <v>2</v>
      </c>
      <c r="D2925" s="454">
        <v>9.7899999999999991</v>
      </c>
    </row>
    <row r="2926" spans="1:4" ht="26.4" x14ac:dyDescent="0.3">
      <c r="A2926" s="460">
        <v>1917360</v>
      </c>
      <c r="B2926" s="461" t="s">
        <v>3731</v>
      </c>
      <c r="C2926" s="460" t="s">
        <v>2</v>
      </c>
      <c r="D2926" s="454">
        <v>15.98</v>
      </c>
    </row>
    <row r="2927" spans="1:4" ht="26.4" x14ac:dyDescent="0.3">
      <c r="A2927" s="460">
        <v>1917361</v>
      </c>
      <c r="B2927" s="461" t="s">
        <v>3732</v>
      </c>
      <c r="C2927" s="460" t="s">
        <v>2</v>
      </c>
      <c r="D2927" s="454">
        <v>23.9</v>
      </c>
    </row>
    <row r="2928" spans="1:4" ht="26.4" x14ac:dyDescent="0.3">
      <c r="A2928" s="460">
        <v>1917476</v>
      </c>
      <c r="B2928" s="461" t="s">
        <v>3733</v>
      </c>
      <c r="C2928" s="460" t="s">
        <v>2</v>
      </c>
      <c r="D2928" s="454">
        <v>24.72</v>
      </c>
    </row>
    <row r="2929" spans="1:4" ht="26.4" x14ac:dyDescent="0.3">
      <c r="A2929" s="460">
        <v>1917477</v>
      </c>
      <c r="B2929" s="461" t="s">
        <v>3734</v>
      </c>
      <c r="C2929" s="460" t="s">
        <v>2</v>
      </c>
      <c r="D2929" s="454">
        <v>31.82</v>
      </c>
    </row>
    <row r="2930" spans="1:4" ht="26.4" x14ac:dyDescent="0.3">
      <c r="A2930" s="460">
        <v>1917478</v>
      </c>
      <c r="B2930" s="461" t="s">
        <v>3735</v>
      </c>
      <c r="C2930" s="460" t="s">
        <v>2</v>
      </c>
      <c r="D2930" s="454">
        <v>40.86</v>
      </c>
    </row>
    <row r="2931" spans="1:4" ht="26.4" x14ac:dyDescent="0.3">
      <c r="A2931" s="460">
        <v>1917479</v>
      </c>
      <c r="B2931" s="461" t="s">
        <v>3736</v>
      </c>
      <c r="C2931" s="460" t="s">
        <v>2</v>
      </c>
      <c r="D2931" s="454">
        <v>44.48</v>
      </c>
    </row>
    <row r="2932" spans="1:4" ht="26.4" x14ac:dyDescent="0.3">
      <c r="A2932" s="460">
        <v>1917473</v>
      </c>
      <c r="B2932" s="461" t="s">
        <v>3737</v>
      </c>
      <c r="C2932" s="460" t="s">
        <v>2</v>
      </c>
      <c r="D2932" s="454">
        <v>11.31</v>
      </c>
    </row>
    <row r="2933" spans="1:4" ht="26.4" x14ac:dyDescent="0.3">
      <c r="A2933" s="460">
        <v>1917474</v>
      </c>
      <c r="B2933" s="461" t="s">
        <v>3738</v>
      </c>
      <c r="C2933" s="460" t="s">
        <v>2</v>
      </c>
      <c r="D2933" s="454">
        <v>14.55</v>
      </c>
    </row>
    <row r="2934" spans="1:4" ht="26.4" x14ac:dyDescent="0.3">
      <c r="A2934" s="460">
        <v>1917475</v>
      </c>
      <c r="B2934" s="461" t="s">
        <v>3739</v>
      </c>
      <c r="C2934" s="460" t="s">
        <v>2</v>
      </c>
      <c r="D2934" s="454">
        <v>18.66</v>
      </c>
    </row>
    <row r="2935" spans="1:4" ht="26.4" x14ac:dyDescent="0.3">
      <c r="A2935" s="460">
        <v>1917736</v>
      </c>
      <c r="B2935" s="461" t="s">
        <v>3740</v>
      </c>
      <c r="C2935" s="460" t="s">
        <v>2</v>
      </c>
      <c r="D2935" s="454">
        <v>8.1999999999999993</v>
      </c>
    </row>
    <row r="2936" spans="1:4" ht="26.4" x14ac:dyDescent="0.3">
      <c r="A2936" s="460">
        <v>1917067</v>
      </c>
      <c r="B2936" s="461" t="s">
        <v>3741</v>
      </c>
      <c r="C2936" s="460" t="s">
        <v>2</v>
      </c>
      <c r="D2936" s="454">
        <v>10.75</v>
      </c>
    </row>
    <row r="2937" spans="1:4" ht="26.4" x14ac:dyDescent="0.3">
      <c r="A2937" s="460">
        <v>1917068</v>
      </c>
      <c r="B2937" s="461" t="s">
        <v>3742</v>
      </c>
      <c r="C2937" s="460" t="s">
        <v>2</v>
      </c>
      <c r="D2937" s="454">
        <v>10.97</v>
      </c>
    </row>
    <row r="2938" spans="1:4" ht="26.4" x14ac:dyDescent="0.3">
      <c r="A2938" s="460">
        <v>1917069</v>
      </c>
      <c r="B2938" s="461" t="s">
        <v>3743</v>
      </c>
      <c r="C2938" s="460" t="s">
        <v>2</v>
      </c>
      <c r="D2938" s="454">
        <v>11.19</v>
      </c>
    </row>
    <row r="2939" spans="1:4" ht="26.4" x14ac:dyDescent="0.3">
      <c r="A2939" s="460">
        <v>1917070</v>
      </c>
      <c r="B2939" s="461" t="s">
        <v>3744</v>
      </c>
      <c r="C2939" s="460" t="s">
        <v>2</v>
      </c>
      <c r="D2939" s="454">
        <v>11.42</v>
      </c>
    </row>
    <row r="2940" spans="1:4" ht="26.4" x14ac:dyDescent="0.3">
      <c r="A2940" s="460">
        <v>1917071</v>
      </c>
      <c r="B2940" s="461" t="s">
        <v>3745</v>
      </c>
      <c r="C2940" s="460" t="s">
        <v>2</v>
      </c>
      <c r="D2940" s="454">
        <v>11.66</v>
      </c>
    </row>
    <row r="2941" spans="1:4" ht="13.2" x14ac:dyDescent="0.3">
      <c r="A2941" s="460">
        <v>1917072</v>
      </c>
      <c r="B2941" s="461" t="s">
        <v>3746</v>
      </c>
      <c r="C2941" s="460" t="s">
        <v>2</v>
      </c>
      <c r="D2941" s="454">
        <v>11.79</v>
      </c>
    </row>
    <row r="2942" spans="1:4" ht="26.4" x14ac:dyDescent="0.3">
      <c r="A2942" s="460">
        <v>1901572</v>
      </c>
      <c r="B2942" s="461" t="s">
        <v>3747</v>
      </c>
      <c r="C2942" s="460" t="s">
        <v>2</v>
      </c>
      <c r="D2942" s="454">
        <v>7.08</v>
      </c>
    </row>
    <row r="2943" spans="1:4" ht="26.4" x14ac:dyDescent="0.3">
      <c r="A2943" s="460">
        <v>1901573</v>
      </c>
      <c r="B2943" s="461" t="s">
        <v>3748</v>
      </c>
      <c r="C2943" s="460" t="s">
        <v>2</v>
      </c>
      <c r="D2943" s="454">
        <v>7.14</v>
      </c>
    </row>
    <row r="2944" spans="1:4" ht="26.4" x14ac:dyDescent="0.3">
      <c r="A2944" s="460">
        <v>1901574</v>
      </c>
      <c r="B2944" s="461" t="s">
        <v>3749</v>
      </c>
      <c r="C2944" s="460" t="s">
        <v>2</v>
      </c>
      <c r="D2944" s="454">
        <v>7.21</v>
      </c>
    </row>
    <row r="2945" spans="1:4" ht="26.4" x14ac:dyDescent="0.3">
      <c r="A2945" s="460">
        <v>1901575</v>
      </c>
      <c r="B2945" s="461" t="s">
        <v>3750</v>
      </c>
      <c r="C2945" s="460" t="s">
        <v>2</v>
      </c>
      <c r="D2945" s="454">
        <v>7.28</v>
      </c>
    </row>
    <row r="2946" spans="1:4" ht="26.4" x14ac:dyDescent="0.3">
      <c r="A2946" s="460">
        <v>1901576</v>
      </c>
      <c r="B2946" s="461" t="s">
        <v>3751</v>
      </c>
      <c r="C2946" s="460" t="s">
        <v>2</v>
      </c>
      <c r="D2946" s="454">
        <v>7.35</v>
      </c>
    </row>
    <row r="2947" spans="1:4" ht="26.4" x14ac:dyDescent="0.3">
      <c r="A2947" s="460">
        <v>1901571</v>
      </c>
      <c r="B2947" s="461" t="s">
        <v>3752</v>
      </c>
      <c r="C2947" s="460" t="s">
        <v>2</v>
      </c>
      <c r="D2947" s="454">
        <v>7.39</v>
      </c>
    </row>
    <row r="2948" spans="1:4" ht="26.4" x14ac:dyDescent="0.3">
      <c r="A2948" s="460">
        <v>1901578</v>
      </c>
      <c r="B2948" s="461" t="s">
        <v>3753</v>
      </c>
      <c r="C2948" s="460" t="s">
        <v>2</v>
      </c>
      <c r="D2948" s="454">
        <v>9.2899999999999991</v>
      </c>
    </row>
    <row r="2949" spans="1:4" ht="26.4" x14ac:dyDescent="0.3">
      <c r="A2949" s="460">
        <v>1901579</v>
      </c>
      <c r="B2949" s="461" t="s">
        <v>3754</v>
      </c>
      <c r="C2949" s="460" t="s">
        <v>2</v>
      </c>
      <c r="D2949" s="454">
        <v>9.35</v>
      </c>
    </row>
    <row r="2950" spans="1:4" ht="26.4" x14ac:dyDescent="0.3">
      <c r="A2950" s="460">
        <v>1901580</v>
      </c>
      <c r="B2950" s="461" t="s">
        <v>3755</v>
      </c>
      <c r="C2950" s="460" t="s">
        <v>2</v>
      </c>
      <c r="D2950" s="454">
        <v>9.41</v>
      </c>
    </row>
    <row r="2951" spans="1:4" ht="26.4" x14ac:dyDescent="0.3">
      <c r="A2951" s="460">
        <v>1901581</v>
      </c>
      <c r="B2951" s="461" t="s">
        <v>3756</v>
      </c>
      <c r="C2951" s="460" t="s">
        <v>2</v>
      </c>
      <c r="D2951" s="454">
        <v>9.48</v>
      </c>
    </row>
    <row r="2952" spans="1:4" ht="26.4" x14ac:dyDescent="0.3">
      <c r="A2952" s="460">
        <v>1901582</v>
      </c>
      <c r="B2952" s="461" t="s">
        <v>3757</v>
      </c>
      <c r="C2952" s="460" t="s">
        <v>2</v>
      </c>
      <c r="D2952" s="454">
        <v>9.5500000000000007</v>
      </c>
    </row>
    <row r="2953" spans="1:4" ht="26.4" x14ac:dyDescent="0.3">
      <c r="A2953" s="460">
        <v>1901577</v>
      </c>
      <c r="B2953" s="461" t="s">
        <v>3758</v>
      </c>
      <c r="C2953" s="460" t="s">
        <v>2</v>
      </c>
      <c r="D2953" s="454">
        <v>9.58</v>
      </c>
    </row>
    <row r="2954" spans="1:4" ht="26.4" x14ac:dyDescent="0.3">
      <c r="A2954" s="460">
        <v>1917103</v>
      </c>
      <c r="B2954" s="461" t="s">
        <v>3759</v>
      </c>
      <c r="C2954" s="460" t="s">
        <v>2</v>
      </c>
      <c r="D2954" s="454">
        <v>7.59</v>
      </c>
    </row>
    <row r="2955" spans="1:4" ht="26.4" x14ac:dyDescent="0.3">
      <c r="A2955" s="460">
        <v>1917104</v>
      </c>
      <c r="B2955" s="461" t="s">
        <v>3760</v>
      </c>
      <c r="C2955" s="460" t="s">
        <v>2</v>
      </c>
      <c r="D2955" s="454">
        <v>7.72</v>
      </c>
    </row>
    <row r="2956" spans="1:4" ht="26.4" x14ac:dyDescent="0.3">
      <c r="A2956" s="460">
        <v>1917105</v>
      </c>
      <c r="B2956" s="461" t="s">
        <v>3761</v>
      </c>
      <c r="C2956" s="460" t="s">
        <v>2</v>
      </c>
      <c r="D2956" s="454">
        <v>7.86</v>
      </c>
    </row>
    <row r="2957" spans="1:4" ht="26.4" x14ac:dyDescent="0.3">
      <c r="A2957" s="460">
        <v>1917106</v>
      </c>
      <c r="B2957" s="461" t="s">
        <v>3762</v>
      </c>
      <c r="C2957" s="460" t="s">
        <v>2</v>
      </c>
      <c r="D2957" s="454">
        <v>8</v>
      </c>
    </row>
    <row r="2958" spans="1:4" ht="26.4" x14ac:dyDescent="0.3">
      <c r="A2958" s="460">
        <v>1917107</v>
      </c>
      <c r="B2958" s="461" t="s">
        <v>3763</v>
      </c>
      <c r="C2958" s="460" t="s">
        <v>2</v>
      </c>
      <c r="D2958" s="454">
        <v>8.16</v>
      </c>
    </row>
    <row r="2959" spans="1:4" ht="13.2" x14ac:dyDescent="0.3">
      <c r="A2959" s="460">
        <v>1917108</v>
      </c>
      <c r="B2959" s="461" t="s">
        <v>3764</v>
      </c>
      <c r="C2959" s="460" t="s">
        <v>2</v>
      </c>
      <c r="D2959" s="454">
        <v>8.24</v>
      </c>
    </row>
    <row r="2960" spans="1:4" ht="26.4" x14ac:dyDescent="0.3">
      <c r="A2960" s="460">
        <v>1901583</v>
      </c>
      <c r="B2960" s="461" t="s">
        <v>3765</v>
      </c>
      <c r="C2960" s="460" t="s">
        <v>2</v>
      </c>
      <c r="D2960" s="454">
        <v>11.56</v>
      </c>
    </row>
    <row r="2961" spans="1:4" ht="26.4" x14ac:dyDescent="0.3">
      <c r="A2961" s="460">
        <v>1901584</v>
      </c>
      <c r="B2961" s="461" t="s">
        <v>3766</v>
      </c>
      <c r="C2961" s="460" t="s">
        <v>2</v>
      </c>
      <c r="D2961" s="454">
        <v>11.62</v>
      </c>
    </row>
    <row r="2962" spans="1:4" ht="26.4" x14ac:dyDescent="0.3">
      <c r="A2962" s="460">
        <v>1901585</v>
      </c>
      <c r="B2962" s="461" t="s">
        <v>3767</v>
      </c>
      <c r="C2962" s="460" t="s">
        <v>2</v>
      </c>
      <c r="D2962" s="454">
        <v>11.68</v>
      </c>
    </row>
    <row r="2963" spans="1:4" ht="26.4" x14ac:dyDescent="0.3">
      <c r="A2963" s="460">
        <v>1901586</v>
      </c>
      <c r="B2963" s="461" t="s">
        <v>3768</v>
      </c>
      <c r="C2963" s="460" t="s">
        <v>2</v>
      </c>
      <c r="D2963" s="454">
        <v>11.75</v>
      </c>
    </row>
    <row r="2964" spans="1:4" ht="26.4" x14ac:dyDescent="0.3">
      <c r="A2964" s="460">
        <v>1901587</v>
      </c>
      <c r="B2964" s="461" t="s">
        <v>3769</v>
      </c>
      <c r="C2964" s="460" t="s">
        <v>2</v>
      </c>
      <c r="D2964" s="454">
        <v>11.81</v>
      </c>
    </row>
    <row r="2965" spans="1:4" ht="26.4" x14ac:dyDescent="0.3">
      <c r="A2965" s="460">
        <v>1901588</v>
      </c>
      <c r="B2965" s="461" t="s">
        <v>3770</v>
      </c>
      <c r="C2965" s="460" t="s">
        <v>2</v>
      </c>
      <c r="D2965" s="454">
        <v>11.85</v>
      </c>
    </row>
    <row r="2966" spans="1:4" ht="26.4" x14ac:dyDescent="0.3">
      <c r="A2966" s="460">
        <v>1917139</v>
      </c>
      <c r="B2966" s="461" t="s">
        <v>3771</v>
      </c>
      <c r="C2966" s="460" t="s">
        <v>2</v>
      </c>
      <c r="D2966" s="454">
        <v>7.24</v>
      </c>
    </row>
    <row r="2967" spans="1:4" ht="26.4" x14ac:dyDescent="0.3">
      <c r="A2967" s="460">
        <v>1917140</v>
      </c>
      <c r="B2967" s="461" t="s">
        <v>3772</v>
      </c>
      <c r="C2967" s="460" t="s">
        <v>2</v>
      </c>
      <c r="D2967" s="454">
        <v>7.34</v>
      </c>
    </row>
    <row r="2968" spans="1:4" ht="26.4" x14ac:dyDescent="0.3">
      <c r="A2968" s="460">
        <v>1917141</v>
      </c>
      <c r="B2968" s="461" t="s">
        <v>3773</v>
      </c>
      <c r="C2968" s="460" t="s">
        <v>2</v>
      </c>
      <c r="D2968" s="454">
        <v>7.46</v>
      </c>
    </row>
    <row r="2969" spans="1:4" ht="26.4" x14ac:dyDescent="0.3">
      <c r="A2969" s="460">
        <v>1917142</v>
      </c>
      <c r="B2969" s="461" t="s">
        <v>3774</v>
      </c>
      <c r="C2969" s="460" t="s">
        <v>2</v>
      </c>
      <c r="D2969" s="454">
        <v>7.57</v>
      </c>
    </row>
    <row r="2970" spans="1:4" ht="26.4" x14ac:dyDescent="0.3">
      <c r="A2970" s="460">
        <v>1917143</v>
      </c>
      <c r="B2970" s="461" t="s">
        <v>3775</v>
      </c>
      <c r="C2970" s="460" t="s">
        <v>2</v>
      </c>
      <c r="D2970" s="454">
        <v>7.7</v>
      </c>
    </row>
    <row r="2971" spans="1:4" ht="13.2" x14ac:dyDescent="0.3">
      <c r="A2971" s="460">
        <v>1917144</v>
      </c>
      <c r="B2971" s="461" t="s">
        <v>3776</v>
      </c>
      <c r="C2971" s="460" t="s">
        <v>2</v>
      </c>
      <c r="D2971" s="454">
        <v>7.77</v>
      </c>
    </row>
    <row r="2972" spans="1:4" ht="26.4" x14ac:dyDescent="0.3">
      <c r="A2972" s="460">
        <v>1917175</v>
      </c>
      <c r="B2972" s="461" t="s">
        <v>3777</v>
      </c>
      <c r="C2972" s="460" t="s">
        <v>2</v>
      </c>
      <c r="D2972" s="454">
        <v>6.88</v>
      </c>
    </row>
    <row r="2973" spans="1:4" ht="26.4" x14ac:dyDescent="0.3">
      <c r="A2973" s="460">
        <v>1917176</v>
      </c>
      <c r="B2973" s="461" t="s">
        <v>3778</v>
      </c>
      <c r="C2973" s="460" t="s">
        <v>2</v>
      </c>
      <c r="D2973" s="454">
        <v>6.98</v>
      </c>
    </row>
    <row r="2974" spans="1:4" ht="26.4" x14ac:dyDescent="0.3">
      <c r="A2974" s="460">
        <v>1917177</v>
      </c>
      <c r="B2974" s="461" t="s">
        <v>3779</v>
      </c>
      <c r="C2974" s="460" t="s">
        <v>2</v>
      </c>
      <c r="D2974" s="454">
        <v>7.08</v>
      </c>
    </row>
    <row r="2975" spans="1:4" ht="26.4" x14ac:dyDescent="0.3">
      <c r="A2975" s="460">
        <v>1917178</v>
      </c>
      <c r="B2975" s="461" t="s">
        <v>3780</v>
      </c>
      <c r="C2975" s="460" t="s">
        <v>2</v>
      </c>
      <c r="D2975" s="454">
        <v>7.18</v>
      </c>
    </row>
    <row r="2976" spans="1:4" ht="26.4" x14ac:dyDescent="0.3">
      <c r="A2976" s="460">
        <v>1917179</v>
      </c>
      <c r="B2976" s="461" t="s">
        <v>3781</v>
      </c>
      <c r="C2976" s="460" t="s">
        <v>2</v>
      </c>
      <c r="D2976" s="454">
        <v>7.29</v>
      </c>
    </row>
    <row r="2977" spans="1:4" ht="13.2" x14ac:dyDescent="0.3">
      <c r="A2977" s="460">
        <v>1917180</v>
      </c>
      <c r="B2977" s="461" t="s">
        <v>3782</v>
      </c>
      <c r="C2977" s="460" t="s">
        <v>2</v>
      </c>
      <c r="D2977" s="454">
        <v>7.35</v>
      </c>
    </row>
    <row r="2978" spans="1:4" ht="26.4" x14ac:dyDescent="0.3">
      <c r="A2978" s="460">
        <v>1917211</v>
      </c>
      <c r="B2978" s="461" t="s">
        <v>3783</v>
      </c>
      <c r="C2978" s="460" t="s">
        <v>2</v>
      </c>
      <c r="D2978" s="454">
        <v>7.59</v>
      </c>
    </row>
    <row r="2979" spans="1:4" ht="26.4" x14ac:dyDescent="0.3">
      <c r="A2979" s="460">
        <v>1917212</v>
      </c>
      <c r="B2979" s="461" t="s">
        <v>3784</v>
      </c>
      <c r="C2979" s="460" t="s">
        <v>2</v>
      </c>
      <c r="D2979" s="454">
        <v>7.68</v>
      </c>
    </row>
    <row r="2980" spans="1:4" ht="26.4" x14ac:dyDescent="0.3">
      <c r="A2980" s="460">
        <v>1917213</v>
      </c>
      <c r="B2980" s="461" t="s">
        <v>3785</v>
      </c>
      <c r="C2980" s="460" t="s">
        <v>2</v>
      </c>
      <c r="D2980" s="454">
        <v>7.77</v>
      </c>
    </row>
    <row r="2981" spans="1:4" ht="26.4" x14ac:dyDescent="0.3">
      <c r="A2981" s="460">
        <v>1917214</v>
      </c>
      <c r="B2981" s="461" t="s">
        <v>3786</v>
      </c>
      <c r="C2981" s="460" t="s">
        <v>2</v>
      </c>
      <c r="D2981" s="454">
        <v>7.86</v>
      </c>
    </row>
    <row r="2982" spans="1:4" ht="26.4" x14ac:dyDescent="0.3">
      <c r="A2982" s="460">
        <v>1917215</v>
      </c>
      <c r="B2982" s="461" t="s">
        <v>3787</v>
      </c>
      <c r="C2982" s="460" t="s">
        <v>2</v>
      </c>
      <c r="D2982" s="454">
        <v>7.96</v>
      </c>
    </row>
    <row r="2983" spans="1:4" ht="13.2" x14ac:dyDescent="0.3">
      <c r="A2983" s="460">
        <v>1917216</v>
      </c>
      <c r="B2983" s="461" t="s">
        <v>3788</v>
      </c>
      <c r="C2983" s="460" t="s">
        <v>2</v>
      </c>
      <c r="D2983" s="454">
        <v>8.01</v>
      </c>
    </row>
    <row r="2984" spans="1:4" ht="26.4" x14ac:dyDescent="0.3">
      <c r="A2984" s="460">
        <v>1917031</v>
      </c>
      <c r="B2984" s="461" t="s">
        <v>3789</v>
      </c>
      <c r="C2984" s="460" t="s">
        <v>2</v>
      </c>
      <c r="D2984" s="454">
        <v>14.54</v>
      </c>
    </row>
    <row r="2985" spans="1:4" ht="26.4" x14ac:dyDescent="0.3">
      <c r="A2985" s="460">
        <v>1917032</v>
      </c>
      <c r="B2985" s="461" t="s">
        <v>3790</v>
      </c>
      <c r="C2985" s="460" t="s">
        <v>2</v>
      </c>
      <c r="D2985" s="454">
        <v>14.85</v>
      </c>
    </row>
    <row r="2986" spans="1:4" ht="26.4" x14ac:dyDescent="0.3">
      <c r="A2986" s="460">
        <v>1917033</v>
      </c>
      <c r="B2986" s="461" t="s">
        <v>3791</v>
      </c>
      <c r="C2986" s="460" t="s">
        <v>2</v>
      </c>
      <c r="D2986" s="454">
        <v>15.16</v>
      </c>
    </row>
    <row r="2987" spans="1:4" ht="26.4" x14ac:dyDescent="0.3">
      <c r="A2987" s="460">
        <v>1917034</v>
      </c>
      <c r="B2987" s="461" t="s">
        <v>3792</v>
      </c>
      <c r="C2987" s="460" t="s">
        <v>2</v>
      </c>
      <c r="D2987" s="454">
        <v>15.5</v>
      </c>
    </row>
    <row r="2988" spans="1:4" ht="26.4" x14ac:dyDescent="0.3">
      <c r="A2988" s="460">
        <v>1917035</v>
      </c>
      <c r="B2988" s="461" t="s">
        <v>3793</v>
      </c>
      <c r="C2988" s="460" t="s">
        <v>2</v>
      </c>
      <c r="D2988" s="454">
        <v>15.84</v>
      </c>
    </row>
    <row r="2989" spans="1:4" ht="13.2" x14ac:dyDescent="0.3">
      <c r="A2989" s="460">
        <v>1917036</v>
      </c>
      <c r="B2989" s="461" t="s">
        <v>3794</v>
      </c>
      <c r="C2989" s="460" t="s">
        <v>2</v>
      </c>
      <c r="D2989" s="454">
        <v>16.03</v>
      </c>
    </row>
    <row r="2990" spans="1:4" ht="26.4" x14ac:dyDescent="0.3">
      <c r="A2990" s="460">
        <v>1917605</v>
      </c>
      <c r="B2990" s="461" t="s">
        <v>3795</v>
      </c>
      <c r="C2990" s="460" t="s">
        <v>2</v>
      </c>
      <c r="D2990" s="454">
        <v>8.2799999999999994</v>
      </c>
    </row>
    <row r="2991" spans="1:4" ht="26.4" x14ac:dyDescent="0.3">
      <c r="A2991" s="460">
        <v>1917606</v>
      </c>
      <c r="B2991" s="461" t="s">
        <v>3796</v>
      </c>
      <c r="C2991" s="460" t="s">
        <v>2</v>
      </c>
      <c r="D2991" s="454">
        <v>8.94</v>
      </c>
    </row>
    <row r="2992" spans="1:4" ht="26.4" x14ac:dyDescent="0.3">
      <c r="A2992" s="460">
        <v>1917607</v>
      </c>
      <c r="B2992" s="461" t="s">
        <v>3797</v>
      </c>
      <c r="C2992" s="460" t="s">
        <v>2</v>
      </c>
      <c r="D2992" s="454">
        <v>9.6</v>
      </c>
    </row>
    <row r="2993" spans="1:4" ht="26.4" x14ac:dyDescent="0.3">
      <c r="A2993" s="460">
        <v>1917608</v>
      </c>
      <c r="B2993" s="461" t="s">
        <v>3798</v>
      </c>
      <c r="C2993" s="460" t="s">
        <v>2</v>
      </c>
      <c r="D2993" s="454">
        <v>10.72</v>
      </c>
    </row>
    <row r="2994" spans="1:4" ht="26.4" x14ac:dyDescent="0.3">
      <c r="A2994" s="460">
        <v>1917609</v>
      </c>
      <c r="B2994" s="461" t="s">
        <v>3799</v>
      </c>
      <c r="C2994" s="460" t="s">
        <v>2</v>
      </c>
      <c r="D2994" s="454">
        <v>12.21</v>
      </c>
    </row>
    <row r="2995" spans="1:4" ht="26.4" x14ac:dyDescent="0.3">
      <c r="A2995" s="460">
        <v>1917610</v>
      </c>
      <c r="B2995" s="461" t="s">
        <v>3800</v>
      </c>
      <c r="C2995" s="460" t="s">
        <v>2</v>
      </c>
      <c r="D2995" s="454">
        <v>14.44</v>
      </c>
    </row>
    <row r="2996" spans="1:4" ht="26.4" x14ac:dyDescent="0.3">
      <c r="A2996" s="460">
        <v>1917611</v>
      </c>
      <c r="B2996" s="461" t="s">
        <v>3801</v>
      </c>
      <c r="C2996" s="460" t="s">
        <v>2</v>
      </c>
      <c r="D2996" s="454">
        <v>16.93</v>
      </c>
    </row>
    <row r="2997" spans="1:4" ht="26.4" x14ac:dyDescent="0.3">
      <c r="A2997" s="460">
        <v>1917612</v>
      </c>
      <c r="B2997" s="461" t="s">
        <v>3802</v>
      </c>
      <c r="C2997" s="460" t="s">
        <v>2</v>
      </c>
      <c r="D2997" s="454">
        <v>19.88</v>
      </c>
    </row>
    <row r="2998" spans="1:4" ht="26.4" x14ac:dyDescent="0.3">
      <c r="A2998" s="460">
        <v>1917613</v>
      </c>
      <c r="B2998" s="461" t="s">
        <v>3803</v>
      </c>
      <c r="C2998" s="460" t="s">
        <v>2</v>
      </c>
      <c r="D2998" s="454">
        <v>23.15</v>
      </c>
    </row>
    <row r="2999" spans="1:4" ht="26.4" x14ac:dyDescent="0.3">
      <c r="A2999" s="460">
        <v>1917614</v>
      </c>
      <c r="B2999" s="461" t="s">
        <v>3804</v>
      </c>
      <c r="C2999" s="460" t="s">
        <v>2</v>
      </c>
      <c r="D2999" s="454">
        <v>26.74</v>
      </c>
    </row>
    <row r="3000" spans="1:4" ht="26.4" x14ac:dyDescent="0.3">
      <c r="A3000" s="460">
        <v>1917615</v>
      </c>
      <c r="B3000" s="461" t="s">
        <v>3805</v>
      </c>
      <c r="C3000" s="460" t="s">
        <v>2</v>
      </c>
      <c r="D3000" s="454">
        <v>30.81</v>
      </c>
    </row>
    <row r="3001" spans="1:4" ht="26.4" x14ac:dyDescent="0.3">
      <c r="A3001" s="460">
        <v>1917616</v>
      </c>
      <c r="B3001" s="461" t="s">
        <v>3806</v>
      </c>
      <c r="C3001" s="460" t="s">
        <v>2</v>
      </c>
      <c r="D3001" s="454">
        <v>35.69</v>
      </c>
    </row>
    <row r="3002" spans="1:4" ht="26.4" x14ac:dyDescent="0.3">
      <c r="A3002" s="460">
        <v>1917617</v>
      </c>
      <c r="B3002" s="461" t="s">
        <v>3807</v>
      </c>
      <c r="C3002" s="460" t="s">
        <v>2</v>
      </c>
      <c r="D3002" s="454">
        <v>40.01</v>
      </c>
    </row>
    <row r="3003" spans="1:4" ht="26.4" x14ac:dyDescent="0.3">
      <c r="A3003" s="460">
        <v>1917618</v>
      </c>
      <c r="B3003" s="461" t="s">
        <v>3808</v>
      </c>
      <c r="C3003" s="460" t="s">
        <v>2</v>
      </c>
      <c r="D3003" s="454">
        <v>45.6</v>
      </c>
    </row>
    <row r="3004" spans="1:4" ht="26.4" x14ac:dyDescent="0.3">
      <c r="A3004" s="460">
        <v>1917619</v>
      </c>
      <c r="B3004" s="461" t="s">
        <v>3809</v>
      </c>
      <c r="C3004" s="460" t="s">
        <v>2</v>
      </c>
      <c r="D3004" s="454">
        <v>49.46</v>
      </c>
    </row>
    <row r="3005" spans="1:4" ht="26.4" x14ac:dyDescent="0.3">
      <c r="A3005" s="460">
        <v>1917602</v>
      </c>
      <c r="B3005" s="461" t="s">
        <v>3810</v>
      </c>
      <c r="C3005" s="460" t="s">
        <v>2</v>
      </c>
      <c r="D3005" s="454">
        <v>6.03</v>
      </c>
    </row>
    <row r="3006" spans="1:4" ht="26.4" x14ac:dyDescent="0.3">
      <c r="A3006" s="460">
        <v>1917603</v>
      </c>
      <c r="B3006" s="461" t="s">
        <v>3811</v>
      </c>
      <c r="C3006" s="460" t="s">
        <v>2</v>
      </c>
      <c r="D3006" s="454">
        <v>6.72</v>
      </c>
    </row>
    <row r="3007" spans="1:4" ht="26.4" x14ac:dyDescent="0.3">
      <c r="A3007" s="460">
        <v>1917604</v>
      </c>
      <c r="B3007" s="461" t="s">
        <v>3812</v>
      </c>
      <c r="C3007" s="460" t="s">
        <v>2</v>
      </c>
      <c r="D3007" s="454">
        <v>7.33</v>
      </c>
    </row>
    <row r="3008" spans="1:4" ht="26.4" x14ac:dyDescent="0.3">
      <c r="A3008" s="460">
        <v>1917740</v>
      </c>
      <c r="B3008" s="461" t="s">
        <v>3813</v>
      </c>
      <c r="C3008" s="460" t="s">
        <v>2</v>
      </c>
      <c r="D3008" s="454">
        <v>5.81</v>
      </c>
    </row>
    <row r="3009" spans="1:4" ht="26.4" x14ac:dyDescent="0.3">
      <c r="A3009" s="460">
        <v>1917263</v>
      </c>
      <c r="B3009" s="461" t="s">
        <v>3814</v>
      </c>
      <c r="C3009" s="460" t="s">
        <v>2</v>
      </c>
      <c r="D3009" s="454">
        <v>10.49</v>
      </c>
    </row>
    <row r="3010" spans="1:4" ht="26.4" x14ac:dyDescent="0.3">
      <c r="A3010" s="460">
        <v>1917264</v>
      </c>
      <c r="B3010" s="461" t="s">
        <v>3815</v>
      </c>
      <c r="C3010" s="460" t="s">
        <v>2</v>
      </c>
      <c r="D3010" s="454">
        <v>13</v>
      </c>
    </row>
    <row r="3011" spans="1:4" ht="26.4" x14ac:dyDescent="0.3">
      <c r="A3011" s="460">
        <v>1917265</v>
      </c>
      <c r="B3011" s="461" t="s">
        <v>3816</v>
      </c>
      <c r="C3011" s="460" t="s">
        <v>2</v>
      </c>
      <c r="D3011" s="454">
        <v>16.850000000000001</v>
      </c>
    </row>
    <row r="3012" spans="1:4" ht="26.4" x14ac:dyDescent="0.3">
      <c r="A3012" s="460">
        <v>1917260</v>
      </c>
      <c r="B3012" s="461" t="s">
        <v>3817</v>
      </c>
      <c r="C3012" s="460" t="s">
        <v>2</v>
      </c>
      <c r="D3012" s="454">
        <v>6.36</v>
      </c>
    </row>
    <row r="3013" spans="1:4" ht="26.4" x14ac:dyDescent="0.3">
      <c r="A3013" s="460">
        <v>1917261</v>
      </c>
      <c r="B3013" s="461" t="s">
        <v>3818</v>
      </c>
      <c r="C3013" s="460" t="s">
        <v>2</v>
      </c>
      <c r="D3013" s="454">
        <v>7.09</v>
      </c>
    </row>
    <row r="3014" spans="1:4" ht="26.4" x14ac:dyDescent="0.3">
      <c r="A3014" s="460">
        <v>1917262</v>
      </c>
      <c r="B3014" s="461" t="s">
        <v>3819</v>
      </c>
      <c r="C3014" s="460" t="s">
        <v>2</v>
      </c>
      <c r="D3014" s="454">
        <v>8.39</v>
      </c>
    </row>
    <row r="3015" spans="1:4" ht="26.4" x14ac:dyDescent="0.3">
      <c r="A3015" s="460">
        <v>1917727</v>
      </c>
      <c r="B3015" s="461" t="s">
        <v>3820</v>
      </c>
      <c r="C3015" s="460" t="s">
        <v>2</v>
      </c>
      <c r="D3015" s="454">
        <v>6.16</v>
      </c>
    </row>
    <row r="3016" spans="1:4" ht="26.4" x14ac:dyDescent="0.3">
      <c r="A3016" s="460">
        <v>1917351</v>
      </c>
      <c r="B3016" s="461" t="s">
        <v>3821</v>
      </c>
      <c r="C3016" s="460" t="s">
        <v>2</v>
      </c>
      <c r="D3016" s="454">
        <v>9.18</v>
      </c>
    </row>
    <row r="3017" spans="1:4" ht="26.4" x14ac:dyDescent="0.3">
      <c r="A3017" s="460">
        <v>1917352</v>
      </c>
      <c r="B3017" s="461" t="s">
        <v>3822</v>
      </c>
      <c r="C3017" s="460" t="s">
        <v>2</v>
      </c>
      <c r="D3017" s="454">
        <v>12.12</v>
      </c>
    </row>
    <row r="3018" spans="1:4" ht="26.4" x14ac:dyDescent="0.3">
      <c r="A3018" s="460">
        <v>1917353</v>
      </c>
      <c r="B3018" s="461" t="s">
        <v>3823</v>
      </c>
      <c r="C3018" s="460" t="s">
        <v>2</v>
      </c>
      <c r="D3018" s="454">
        <v>15.56</v>
      </c>
    </row>
    <row r="3019" spans="1:4" ht="26.4" x14ac:dyDescent="0.3">
      <c r="A3019" s="460">
        <v>1917354</v>
      </c>
      <c r="B3019" s="461" t="s">
        <v>3824</v>
      </c>
      <c r="C3019" s="460" t="s">
        <v>2</v>
      </c>
      <c r="D3019" s="454">
        <v>20.22</v>
      </c>
    </row>
    <row r="3020" spans="1:4" ht="26.4" x14ac:dyDescent="0.3">
      <c r="A3020" s="460">
        <v>1917355</v>
      </c>
      <c r="B3020" s="461" t="s">
        <v>3825</v>
      </c>
      <c r="C3020" s="460" t="s">
        <v>2</v>
      </c>
      <c r="D3020" s="454">
        <v>26.04</v>
      </c>
    </row>
    <row r="3021" spans="1:4" ht="26.4" x14ac:dyDescent="0.3">
      <c r="A3021" s="460">
        <v>1917356</v>
      </c>
      <c r="B3021" s="461" t="s">
        <v>3826</v>
      </c>
      <c r="C3021" s="460" t="s">
        <v>2</v>
      </c>
      <c r="D3021" s="454">
        <v>31.92</v>
      </c>
    </row>
    <row r="3022" spans="1:4" ht="26.4" x14ac:dyDescent="0.3">
      <c r="A3022" s="460">
        <v>1917357</v>
      </c>
      <c r="B3022" s="461" t="s">
        <v>3827</v>
      </c>
      <c r="C3022" s="460" t="s">
        <v>2</v>
      </c>
      <c r="D3022" s="454">
        <v>36.479999999999997</v>
      </c>
    </row>
    <row r="3023" spans="1:4" ht="26.4" x14ac:dyDescent="0.3">
      <c r="A3023" s="460">
        <v>1917348</v>
      </c>
      <c r="B3023" s="461" t="s">
        <v>3828</v>
      </c>
      <c r="C3023" s="460" t="s">
        <v>2</v>
      </c>
      <c r="D3023" s="454">
        <v>5.54</v>
      </c>
    </row>
    <row r="3024" spans="1:4" ht="26.4" x14ac:dyDescent="0.3">
      <c r="A3024" s="460">
        <v>1917349</v>
      </c>
      <c r="B3024" s="461" t="s">
        <v>3829</v>
      </c>
      <c r="C3024" s="460" t="s">
        <v>2</v>
      </c>
      <c r="D3024" s="454">
        <v>6.02</v>
      </c>
    </row>
    <row r="3025" spans="1:4" ht="26.4" x14ac:dyDescent="0.3">
      <c r="A3025" s="460">
        <v>1917350</v>
      </c>
      <c r="B3025" s="461" t="s">
        <v>3830</v>
      </c>
      <c r="C3025" s="460" t="s">
        <v>2</v>
      </c>
      <c r="D3025" s="454">
        <v>6.84</v>
      </c>
    </row>
    <row r="3026" spans="1:4" ht="26.4" x14ac:dyDescent="0.3">
      <c r="A3026" s="460">
        <v>1917731</v>
      </c>
      <c r="B3026" s="461" t="s">
        <v>3831</v>
      </c>
      <c r="C3026" s="460" t="s">
        <v>2</v>
      </c>
      <c r="D3026" s="454">
        <v>5.43</v>
      </c>
    </row>
    <row r="3027" spans="1:4" ht="26.4" x14ac:dyDescent="0.3">
      <c r="A3027" s="460">
        <v>1917463</v>
      </c>
      <c r="B3027" s="461" t="s">
        <v>3832</v>
      </c>
      <c r="C3027" s="460" t="s">
        <v>2</v>
      </c>
      <c r="D3027" s="454">
        <v>9.31</v>
      </c>
    </row>
    <row r="3028" spans="1:4" ht="26.4" x14ac:dyDescent="0.3">
      <c r="A3028" s="460">
        <v>1917464</v>
      </c>
      <c r="B3028" s="461" t="s">
        <v>3833</v>
      </c>
      <c r="C3028" s="460" t="s">
        <v>2</v>
      </c>
      <c r="D3028" s="454">
        <v>10.78</v>
      </c>
    </row>
    <row r="3029" spans="1:4" ht="26.4" x14ac:dyDescent="0.3">
      <c r="A3029" s="460">
        <v>1917465</v>
      </c>
      <c r="B3029" s="461" t="s">
        <v>3834</v>
      </c>
      <c r="C3029" s="460" t="s">
        <v>2</v>
      </c>
      <c r="D3029" s="454">
        <v>12.42</v>
      </c>
    </row>
    <row r="3030" spans="1:4" ht="26.4" x14ac:dyDescent="0.3">
      <c r="A3030" s="460">
        <v>1917466</v>
      </c>
      <c r="B3030" s="461" t="s">
        <v>3835</v>
      </c>
      <c r="C3030" s="460" t="s">
        <v>2</v>
      </c>
      <c r="D3030" s="454">
        <v>14.78</v>
      </c>
    </row>
    <row r="3031" spans="1:4" ht="26.4" x14ac:dyDescent="0.3">
      <c r="A3031" s="460">
        <v>1917467</v>
      </c>
      <c r="B3031" s="461" t="s">
        <v>3836</v>
      </c>
      <c r="C3031" s="460" t="s">
        <v>2</v>
      </c>
      <c r="D3031" s="454">
        <v>18.28</v>
      </c>
    </row>
    <row r="3032" spans="1:4" ht="26.4" x14ac:dyDescent="0.3">
      <c r="A3032" s="460">
        <v>1917468</v>
      </c>
      <c r="B3032" s="461" t="s">
        <v>3837</v>
      </c>
      <c r="C3032" s="460" t="s">
        <v>2</v>
      </c>
      <c r="D3032" s="454">
        <v>22.27</v>
      </c>
    </row>
    <row r="3033" spans="1:4" ht="26.4" x14ac:dyDescent="0.3">
      <c r="A3033" s="460">
        <v>1917469</v>
      </c>
      <c r="B3033" s="461" t="s">
        <v>3838</v>
      </c>
      <c r="C3033" s="460" t="s">
        <v>2</v>
      </c>
      <c r="D3033" s="454">
        <v>26.67</v>
      </c>
    </row>
    <row r="3034" spans="1:4" ht="26.4" x14ac:dyDescent="0.3">
      <c r="A3034" s="460">
        <v>1917470</v>
      </c>
      <c r="B3034" s="461" t="s">
        <v>3839</v>
      </c>
      <c r="C3034" s="460" t="s">
        <v>2</v>
      </c>
      <c r="D3034" s="454">
        <v>31.82</v>
      </c>
    </row>
    <row r="3035" spans="1:4" ht="26.4" x14ac:dyDescent="0.3">
      <c r="A3035" s="460">
        <v>1917471</v>
      </c>
      <c r="B3035" s="461" t="s">
        <v>3840</v>
      </c>
      <c r="C3035" s="460" t="s">
        <v>2</v>
      </c>
      <c r="D3035" s="454">
        <v>37.89</v>
      </c>
    </row>
    <row r="3036" spans="1:4" ht="26.4" x14ac:dyDescent="0.3">
      <c r="A3036" s="460">
        <v>1917472</v>
      </c>
      <c r="B3036" s="461" t="s">
        <v>3841</v>
      </c>
      <c r="C3036" s="460" t="s">
        <v>2</v>
      </c>
      <c r="D3036" s="454">
        <v>40.57</v>
      </c>
    </row>
    <row r="3037" spans="1:4" ht="26.4" x14ac:dyDescent="0.3">
      <c r="A3037" s="460">
        <v>1917460</v>
      </c>
      <c r="B3037" s="461" t="s">
        <v>3842</v>
      </c>
      <c r="C3037" s="460" t="s">
        <v>2</v>
      </c>
      <c r="D3037" s="454">
        <v>5.38</v>
      </c>
    </row>
    <row r="3038" spans="1:4" ht="26.4" x14ac:dyDescent="0.3">
      <c r="A3038" s="460">
        <v>1917461</v>
      </c>
      <c r="B3038" s="461" t="s">
        <v>3843</v>
      </c>
      <c r="C3038" s="460" t="s">
        <v>2</v>
      </c>
      <c r="D3038" s="454">
        <v>6.39</v>
      </c>
    </row>
    <row r="3039" spans="1:4" ht="26.4" x14ac:dyDescent="0.3">
      <c r="A3039" s="460">
        <v>1917462</v>
      </c>
      <c r="B3039" s="461" t="s">
        <v>3844</v>
      </c>
      <c r="C3039" s="460" t="s">
        <v>2</v>
      </c>
      <c r="D3039" s="454">
        <v>7.61</v>
      </c>
    </row>
    <row r="3040" spans="1:4" ht="26.4" x14ac:dyDescent="0.3">
      <c r="A3040" s="460">
        <v>1917735</v>
      </c>
      <c r="B3040" s="461" t="s">
        <v>3845</v>
      </c>
      <c r="C3040" s="460" t="s">
        <v>2</v>
      </c>
      <c r="D3040" s="454">
        <v>4.8099999999999996</v>
      </c>
    </row>
    <row r="3041" spans="1:4" ht="26.4" x14ac:dyDescent="0.3">
      <c r="A3041" s="460">
        <v>1917061</v>
      </c>
      <c r="B3041" s="461" t="s">
        <v>3846</v>
      </c>
      <c r="C3041" s="460" t="s">
        <v>2</v>
      </c>
      <c r="D3041" s="454">
        <v>10.87</v>
      </c>
    </row>
    <row r="3042" spans="1:4" ht="26.4" x14ac:dyDescent="0.3">
      <c r="A3042" s="460">
        <v>1917062</v>
      </c>
      <c r="B3042" s="461" t="s">
        <v>3847</v>
      </c>
      <c r="C3042" s="460" t="s">
        <v>2</v>
      </c>
      <c r="D3042" s="454">
        <v>11.08</v>
      </c>
    </row>
    <row r="3043" spans="1:4" ht="26.4" x14ac:dyDescent="0.3">
      <c r="A3043" s="460">
        <v>1917063</v>
      </c>
      <c r="B3043" s="461" t="s">
        <v>3848</v>
      </c>
      <c r="C3043" s="460" t="s">
        <v>2</v>
      </c>
      <c r="D3043" s="454">
        <v>11.3</v>
      </c>
    </row>
    <row r="3044" spans="1:4" ht="26.4" x14ac:dyDescent="0.3">
      <c r="A3044" s="460">
        <v>1917064</v>
      </c>
      <c r="B3044" s="461" t="s">
        <v>3849</v>
      </c>
      <c r="C3044" s="460" t="s">
        <v>2</v>
      </c>
      <c r="D3044" s="454">
        <v>11.53</v>
      </c>
    </row>
    <row r="3045" spans="1:4" ht="26.4" x14ac:dyDescent="0.3">
      <c r="A3045" s="460">
        <v>1917065</v>
      </c>
      <c r="B3045" s="461" t="s">
        <v>3850</v>
      </c>
      <c r="C3045" s="460" t="s">
        <v>2</v>
      </c>
      <c r="D3045" s="454">
        <v>11.77</v>
      </c>
    </row>
    <row r="3046" spans="1:4" ht="26.4" x14ac:dyDescent="0.3">
      <c r="A3046" s="460">
        <v>1917066</v>
      </c>
      <c r="B3046" s="461" t="s">
        <v>3851</v>
      </c>
      <c r="C3046" s="460" t="s">
        <v>2</v>
      </c>
      <c r="D3046" s="454">
        <v>11.89</v>
      </c>
    </row>
    <row r="3047" spans="1:4" ht="26.4" x14ac:dyDescent="0.3">
      <c r="A3047" s="460">
        <v>1901590</v>
      </c>
      <c r="B3047" s="461" t="s">
        <v>3852</v>
      </c>
      <c r="C3047" s="460" t="s">
        <v>2</v>
      </c>
      <c r="D3047" s="454">
        <v>7.21</v>
      </c>
    </row>
    <row r="3048" spans="1:4" ht="26.4" x14ac:dyDescent="0.3">
      <c r="A3048" s="460">
        <v>1901591</v>
      </c>
      <c r="B3048" s="461" t="s">
        <v>3853</v>
      </c>
      <c r="C3048" s="460" t="s">
        <v>2</v>
      </c>
      <c r="D3048" s="454">
        <v>7.27</v>
      </c>
    </row>
    <row r="3049" spans="1:4" ht="26.4" x14ac:dyDescent="0.3">
      <c r="A3049" s="460">
        <v>1901592</v>
      </c>
      <c r="B3049" s="461" t="s">
        <v>3854</v>
      </c>
      <c r="C3049" s="460" t="s">
        <v>2</v>
      </c>
      <c r="D3049" s="454">
        <v>7.34</v>
      </c>
    </row>
    <row r="3050" spans="1:4" ht="26.4" x14ac:dyDescent="0.3">
      <c r="A3050" s="460">
        <v>1901593</v>
      </c>
      <c r="B3050" s="461" t="s">
        <v>3855</v>
      </c>
      <c r="C3050" s="460" t="s">
        <v>2</v>
      </c>
      <c r="D3050" s="454">
        <v>7.4</v>
      </c>
    </row>
    <row r="3051" spans="1:4" ht="26.4" x14ac:dyDescent="0.3">
      <c r="A3051" s="460">
        <v>1901594</v>
      </c>
      <c r="B3051" s="461" t="s">
        <v>3856</v>
      </c>
      <c r="C3051" s="460" t="s">
        <v>2</v>
      </c>
      <c r="D3051" s="454">
        <v>7.47</v>
      </c>
    </row>
    <row r="3052" spans="1:4" ht="26.4" x14ac:dyDescent="0.3">
      <c r="A3052" s="460">
        <v>1901589</v>
      </c>
      <c r="B3052" s="461" t="s">
        <v>3857</v>
      </c>
      <c r="C3052" s="460" t="s">
        <v>2</v>
      </c>
      <c r="D3052" s="454">
        <v>7.51</v>
      </c>
    </row>
    <row r="3053" spans="1:4" ht="26.4" x14ac:dyDescent="0.3">
      <c r="A3053" s="460">
        <v>1901596</v>
      </c>
      <c r="B3053" s="461" t="s">
        <v>3858</v>
      </c>
      <c r="C3053" s="460" t="s">
        <v>2</v>
      </c>
      <c r="D3053" s="454">
        <v>9.49</v>
      </c>
    </row>
    <row r="3054" spans="1:4" ht="26.4" x14ac:dyDescent="0.3">
      <c r="A3054" s="460">
        <v>1901597</v>
      </c>
      <c r="B3054" s="461" t="s">
        <v>3859</v>
      </c>
      <c r="C3054" s="460" t="s">
        <v>2</v>
      </c>
      <c r="D3054" s="454">
        <v>9.5500000000000007</v>
      </c>
    </row>
    <row r="3055" spans="1:4" ht="26.4" x14ac:dyDescent="0.3">
      <c r="A3055" s="460">
        <v>1901598</v>
      </c>
      <c r="B3055" s="461" t="s">
        <v>3860</v>
      </c>
      <c r="C3055" s="460" t="s">
        <v>2</v>
      </c>
      <c r="D3055" s="454">
        <v>9.61</v>
      </c>
    </row>
    <row r="3056" spans="1:4" ht="26.4" x14ac:dyDescent="0.3">
      <c r="A3056" s="460">
        <v>1901599</v>
      </c>
      <c r="B3056" s="461" t="s">
        <v>3861</v>
      </c>
      <c r="C3056" s="460" t="s">
        <v>2</v>
      </c>
      <c r="D3056" s="454">
        <v>9.67</v>
      </c>
    </row>
    <row r="3057" spans="1:4" ht="26.4" x14ac:dyDescent="0.3">
      <c r="A3057" s="460">
        <v>1901600</v>
      </c>
      <c r="B3057" s="461" t="s">
        <v>3862</v>
      </c>
      <c r="C3057" s="460" t="s">
        <v>2</v>
      </c>
      <c r="D3057" s="454">
        <v>9.74</v>
      </c>
    </row>
    <row r="3058" spans="1:4" ht="26.4" x14ac:dyDescent="0.3">
      <c r="A3058" s="460">
        <v>1901595</v>
      </c>
      <c r="B3058" s="461" t="s">
        <v>3863</v>
      </c>
      <c r="C3058" s="460" t="s">
        <v>2</v>
      </c>
      <c r="D3058" s="454">
        <v>9.7799999999999994</v>
      </c>
    </row>
    <row r="3059" spans="1:4" ht="26.4" x14ac:dyDescent="0.3">
      <c r="A3059" s="460">
        <v>1917097</v>
      </c>
      <c r="B3059" s="461" t="s">
        <v>3864</v>
      </c>
      <c r="C3059" s="460" t="s">
        <v>2</v>
      </c>
      <c r="D3059" s="454">
        <v>7.68</v>
      </c>
    </row>
    <row r="3060" spans="1:4" ht="26.4" x14ac:dyDescent="0.3">
      <c r="A3060" s="460">
        <v>1917098</v>
      </c>
      <c r="B3060" s="461" t="s">
        <v>3865</v>
      </c>
      <c r="C3060" s="460" t="s">
        <v>2</v>
      </c>
      <c r="D3060" s="454">
        <v>7.81</v>
      </c>
    </row>
    <row r="3061" spans="1:4" ht="26.4" x14ac:dyDescent="0.3">
      <c r="A3061" s="460">
        <v>1917099</v>
      </c>
      <c r="B3061" s="461" t="s">
        <v>3866</v>
      </c>
      <c r="C3061" s="460" t="s">
        <v>2</v>
      </c>
      <c r="D3061" s="454">
        <v>7.95</v>
      </c>
    </row>
    <row r="3062" spans="1:4" ht="26.4" x14ac:dyDescent="0.3">
      <c r="A3062" s="460">
        <v>1917100</v>
      </c>
      <c r="B3062" s="461" t="s">
        <v>3867</v>
      </c>
      <c r="C3062" s="460" t="s">
        <v>2</v>
      </c>
      <c r="D3062" s="454">
        <v>8.09</v>
      </c>
    </row>
    <row r="3063" spans="1:4" ht="26.4" x14ac:dyDescent="0.3">
      <c r="A3063" s="460">
        <v>1917101</v>
      </c>
      <c r="B3063" s="461" t="s">
        <v>3868</v>
      </c>
      <c r="C3063" s="460" t="s">
        <v>2</v>
      </c>
      <c r="D3063" s="454">
        <v>8.24</v>
      </c>
    </row>
    <row r="3064" spans="1:4" ht="26.4" x14ac:dyDescent="0.3">
      <c r="A3064" s="460">
        <v>1917102</v>
      </c>
      <c r="B3064" s="461" t="s">
        <v>3869</v>
      </c>
      <c r="C3064" s="460" t="s">
        <v>2</v>
      </c>
      <c r="D3064" s="454">
        <v>8.32</v>
      </c>
    </row>
    <row r="3065" spans="1:4" ht="26.4" x14ac:dyDescent="0.3">
      <c r="A3065" s="460">
        <v>1901601</v>
      </c>
      <c r="B3065" s="461" t="s">
        <v>3870</v>
      </c>
      <c r="C3065" s="460" t="s">
        <v>2</v>
      </c>
      <c r="D3065" s="454">
        <v>11.83</v>
      </c>
    </row>
    <row r="3066" spans="1:4" ht="26.4" x14ac:dyDescent="0.3">
      <c r="A3066" s="460">
        <v>1901602</v>
      </c>
      <c r="B3066" s="461" t="s">
        <v>3871</v>
      </c>
      <c r="C3066" s="460" t="s">
        <v>2</v>
      </c>
      <c r="D3066" s="454">
        <v>11.89</v>
      </c>
    </row>
    <row r="3067" spans="1:4" ht="26.4" x14ac:dyDescent="0.3">
      <c r="A3067" s="460">
        <v>1901603</v>
      </c>
      <c r="B3067" s="461" t="s">
        <v>3872</v>
      </c>
      <c r="C3067" s="460" t="s">
        <v>2</v>
      </c>
      <c r="D3067" s="454">
        <v>11.95</v>
      </c>
    </row>
    <row r="3068" spans="1:4" ht="26.4" x14ac:dyDescent="0.3">
      <c r="A3068" s="460">
        <v>1901604</v>
      </c>
      <c r="B3068" s="461" t="s">
        <v>3873</v>
      </c>
      <c r="C3068" s="460" t="s">
        <v>2</v>
      </c>
      <c r="D3068" s="454">
        <v>12.01</v>
      </c>
    </row>
    <row r="3069" spans="1:4" ht="26.4" x14ac:dyDescent="0.3">
      <c r="A3069" s="460">
        <v>1901605</v>
      </c>
      <c r="B3069" s="461" t="s">
        <v>3874</v>
      </c>
      <c r="C3069" s="460" t="s">
        <v>2</v>
      </c>
      <c r="D3069" s="454">
        <v>12.08</v>
      </c>
    </row>
    <row r="3070" spans="1:4" ht="26.4" x14ac:dyDescent="0.3">
      <c r="A3070" s="460">
        <v>1901606</v>
      </c>
      <c r="B3070" s="461" t="s">
        <v>3875</v>
      </c>
      <c r="C3070" s="460" t="s">
        <v>2</v>
      </c>
      <c r="D3070" s="454">
        <v>12.11</v>
      </c>
    </row>
    <row r="3071" spans="1:4" ht="26.4" x14ac:dyDescent="0.3">
      <c r="A3071" s="460">
        <v>1917133</v>
      </c>
      <c r="B3071" s="461" t="s">
        <v>3876</v>
      </c>
      <c r="C3071" s="460" t="s">
        <v>2</v>
      </c>
      <c r="D3071" s="454">
        <v>7.34</v>
      </c>
    </row>
    <row r="3072" spans="1:4" ht="26.4" x14ac:dyDescent="0.3">
      <c r="A3072" s="460">
        <v>1917134</v>
      </c>
      <c r="B3072" s="461" t="s">
        <v>3877</v>
      </c>
      <c r="C3072" s="460" t="s">
        <v>2</v>
      </c>
      <c r="D3072" s="454">
        <v>7.44</v>
      </c>
    </row>
    <row r="3073" spans="1:4" ht="26.4" x14ac:dyDescent="0.3">
      <c r="A3073" s="460">
        <v>1917135</v>
      </c>
      <c r="B3073" s="461" t="s">
        <v>3878</v>
      </c>
      <c r="C3073" s="460" t="s">
        <v>2</v>
      </c>
      <c r="D3073" s="454">
        <v>7.55</v>
      </c>
    </row>
    <row r="3074" spans="1:4" ht="26.4" x14ac:dyDescent="0.3">
      <c r="A3074" s="460">
        <v>1917136</v>
      </c>
      <c r="B3074" s="461" t="s">
        <v>3879</v>
      </c>
      <c r="C3074" s="460" t="s">
        <v>2</v>
      </c>
      <c r="D3074" s="454">
        <v>7.67</v>
      </c>
    </row>
    <row r="3075" spans="1:4" ht="26.4" x14ac:dyDescent="0.3">
      <c r="A3075" s="460">
        <v>1917137</v>
      </c>
      <c r="B3075" s="461" t="s">
        <v>3880</v>
      </c>
      <c r="C3075" s="460" t="s">
        <v>2</v>
      </c>
      <c r="D3075" s="454">
        <v>7.79</v>
      </c>
    </row>
    <row r="3076" spans="1:4" ht="26.4" x14ac:dyDescent="0.3">
      <c r="A3076" s="460">
        <v>1917138</v>
      </c>
      <c r="B3076" s="461" t="s">
        <v>3881</v>
      </c>
      <c r="C3076" s="460" t="s">
        <v>2</v>
      </c>
      <c r="D3076" s="454">
        <v>7.86</v>
      </c>
    </row>
    <row r="3077" spans="1:4" ht="26.4" x14ac:dyDescent="0.3">
      <c r="A3077" s="460">
        <v>1917169</v>
      </c>
      <c r="B3077" s="461" t="s">
        <v>3882</v>
      </c>
      <c r="C3077" s="460" t="s">
        <v>2</v>
      </c>
      <c r="D3077" s="454">
        <v>6.98</v>
      </c>
    </row>
    <row r="3078" spans="1:4" ht="26.4" x14ac:dyDescent="0.3">
      <c r="A3078" s="460">
        <v>1917170</v>
      </c>
      <c r="B3078" s="461" t="s">
        <v>3883</v>
      </c>
      <c r="C3078" s="460" t="s">
        <v>2</v>
      </c>
      <c r="D3078" s="454">
        <v>7.08</v>
      </c>
    </row>
    <row r="3079" spans="1:4" ht="26.4" x14ac:dyDescent="0.3">
      <c r="A3079" s="460">
        <v>1917171</v>
      </c>
      <c r="B3079" s="461" t="s">
        <v>3884</v>
      </c>
      <c r="C3079" s="460" t="s">
        <v>2</v>
      </c>
      <c r="D3079" s="454">
        <v>7.18</v>
      </c>
    </row>
    <row r="3080" spans="1:4" ht="26.4" x14ac:dyDescent="0.3">
      <c r="A3080" s="460">
        <v>1917172</v>
      </c>
      <c r="B3080" s="461" t="s">
        <v>3885</v>
      </c>
      <c r="C3080" s="460" t="s">
        <v>2</v>
      </c>
      <c r="D3080" s="454">
        <v>7.28</v>
      </c>
    </row>
    <row r="3081" spans="1:4" ht="26.4" x14ac:dyDescent="0.3">
      <c r="A3081" s="460">
        <v>1917173</v>
      </c>
      <c r="B3081" s="461" t="s">
        <v>3886</v>
      </c>
      <c r="C3081" s="460" t="s">
        <v>2</v>
      </c>
      <c r="D3081" s="454">
        <v>7.39</v>
      </c>
    </row>
    <row r="3082" spans="1:4" ht="26.4" x14ac:dyDescent="0.3">
      <c r="A3082" s="460">
        <v>1917174</v>
      </c>
      <c r="B3082" s="461" t="s">
        <v>3887</v>
      </c>
      <c r="C3082" s="460" t="s">
        <v>2</v>
      </c>
      <c r="D3082" s="454">
        <v>7.44</v>
      </c>
    </row>
    <row r="3083" spans="1:4" ht="26.4" x14ac:dyDescent="0.3">
      <c r="A3083" s="460">
        <v>1917205</v>
      </c>
      <c r="B3083" s="461" t="s">
        <v>3888</v>
      </c>
      <c r="C3083" s="460" t="s">
        <v>2</v>
      </c>
      <c r="D3083" s="454">
        <v>7.72</v>
      </c>
    </row>
    <row r="3084" spans="1:4" ht="26.4" x14ac:dyDescent="0.3">
      <c r="A3084" s="460">
        <v>1917206</v>
      </c>
      <c r="B3084" s="461" t="s">
        <v>3889</v>
      </c>
      <c r="C3084" s="460" t="s">
        <v>2</v>
      </c>
      <c r="D3084" s="454">
        <v>7.8</v>
      </c>
    </row>
    <row r="3085" spans="1:4" ht="26.4" x14ac:dyDescent="0.3">
      <c r="A3085" s="460">
        <v>1917207</v>
      </c>
      <c r="B3085" s="461" t="s">
        <v>3890</v>
      </c>
      <c r="C3085" s="460" t="s">
        <v>2</v>
      </c>
      <c r="D3085" s="454">
        <v>7.89</v>
      </c>
    </row>
    <row r="3086" spans="1:4" ht="26.4" x14ac:dyDescent="0.3">
      <c r="A3086" s="460">
        <v>1917208</v>
      </c>
      <c r="B3086" s="461" t="s">
        <v>3891</v>
      </c>
      <c r="C3086" s="460" t="s">
        <v>2</v>
      </c>
      <c r="D3086" s="454">
        <v>7.98</v>
      </c>
    </row>
    <row r="3087" spans="1:4" ht="26.4" x14ac:dyDescent="0.3">
      <c r="A3087" s="460">
        <v>1917209</v>
      </c>
      <c r="B3087" s="461" t="s">
        <v>3892</v>
      </c>
      <c r="C3087" s="460" t="s">
        <v>2</v>
      </c>
      <c r="D3087" s="454">
        <v>8.08</v>
      </c>
    </row>
    <row r="3088" spans="1:4" ht="26.4" x14ac:dyDescent="0.3">
      <c r="A3088" s="460">
        <v>1917210</v>
      </c>
      <c r="B3088" s="461" t="s">
        <v>3893</v>
      </c>
      <c r="C3088" s="460" t="s">
        <v>2</v>
      </c>
      <c r="D3088" s="454">
        <v>8.1300000000000008</v>
      </c>
    </row>
    <row r="3089" spans="1:4" ht="26.4" x14ac:dyDescent="0.3">
      <c r="A3089" s="460">
        <v>1917025</v>
      </c>
      <c r="B3089" s="461" t="s">
        <v>3894</v>
      </c>
      <c r="C3089" s="460" t="s">
        <v>2</v>
      </c>
      <c r="D3089" s="454">
        <v>14.72</v>
      </c>
    </row>
    <row r="3090" spans="1:4" ht="26.4" x14ac:dyDescent="0.3">
      <c r="A3090" s="460">
        <v>1917026</v>
      </c>
      <c r="B3090" s="461" t="s">
        <v>3895</v>
      </c>
      <c r="C3090" s="460" t="s">
        <v>2</v>
      </c>
      <c r="D3090" s="454">
        <v>15.03</v>
      </c>
    </row>
    <row r="3091" spans="1:4" ht="26.4" x14ac:dyDescent="0.3">
      <c r="A3091" s="460">
        <v>1917027</v>
      </c>
      <c r="B3091" s="461" t="s">
        <v>3896</v>
      </c>
      <c r="C3091" s="460" t="s">
        <v>2</v>
      </c>
      <c r="D3091" s="454">
        <v>15.33</v>
      </c>
    </row>
    <row r="3092" spans="1:4" ht="26.4" x14ac:dyDescent="0.3">
      <c r="A3092" s="460">
        <v>1917028</v>
      </c>
      <c r="B3092" s="461" t="s">
        <v>3897</v>
      </c>
      <c r="C3092" s="460" t="s">
        <v>2</v>
      </c>
      <c r="D3092" s="454">
        <v>15.66</v>
      </c>
    </row>
    <row r="3093" spans="1:4" ht="26.4" x14ac:dyDescent="0.3">
      <c r="A3093" s="460">
        <v>1917029</v>
      </c>
      <c r="B3093" s="461" t="s">
        <v>3898</v>
      </c>
      <c r="C3093" s="460" t="s">
        <v>2</v>
      </c>
      <c r="D3093" s="454">
        <v>16</v>
      </c>
    </row>
    <row r="3094" spans="1:4" ht="26.4" x14ac:dyDescent="0.3">
      <c r="A3094" s="460">
        <v>1917030</v>
      </c>
      <c r="B3094" s="461" t="s">
        <v>3899</v>
      </c>
      <c r="C3094" s="460" t="s">
        <v>2</v>
      </c>
      <c r="D3094" s="454">
        <v>16.18</v>
      </c>
    </row>
    <row r="3095" spans="1:4" ht="39.6" x14ac:dyDescent="0.3">
      <c r="A3095" s="460">
        <v>1917629</v>
      </c>
      <c r="B3095" s="461" t="s">
        <v>3900</v>
      </c>
      <c r="C3095" s="460" t="s">
        <v>2</v>
      </c>
      <c r="D3095" s="454">
        <v>13.58</v>
      </c>
    </row>
    <row r="3096" spans="1:4" ht="39.6" x14ac:dyDescent="0.3">
      <c r="A3096" s="460">
        <v>1917633</v>
      </c>
      <c r="B3096" s="461" t="s">
        <v>3901</v>
      </c>
      <c r="C3096" s="460" t="s">
        <v>2</v>
      </c>
      <c r="D3096" s="454">
        <v>15.26</v>
      </c>
    </row>
    <row r="3097" spans="1:4" ht="39.6" x14ac:dyDescent="0.3">
      <c r="A3097" s="460">
        <v>1917634</v>
      </c>
      <c r="B3097" s="461" t="s">
        <v>3902</v>
      </c>
      <c r="C3097" s="460" t="s">
        <v>2</v>
      </c>
      <c r="D3097" s="454">
        <v>15.56</v>
      </c>
    </row>
    <row r="3098" spans="1:4" ht="39.6" x14ac:dyDescent="0.3">
      <c r="A3098" s="460">
        <v>1917635</v>
      </c>
      <c r="B3098" s="461" t="s">
        <v>3903</v>
      </c>
      <c r="C3098" s="460" t="s">
        <v>2</v>
      </c>
      <c r="D3098" s="454">
        <v>15.87</v>
      </c>
    </row>
    <row r="3099" spans="1:4" ht="39.6" x14ac:dyDescent="0.3">
      <c r="A3099" s="460">
        <v>1917636</v>
      </c>
      <c r="B3099" s="461" t="s">
        <v>3904</v>
      </c>
      <c r="C3099" s="460" t="s">
        <v>2</v>
      </c>
      <c r="D3099" s="454">
        <v>17.73</v>
      </c>
    </row>
    <row r="3100" spans="1:4" ht="39.6" x14ac:dyDescent="0.3">
      <c r="A3100" s="460">
        <v>1917637</v>
      </c>
      <c r="B3100" s="461" t="s">
        <v>3905</v>
      </c>
      <c r="C3100" s="460" t="s">
        <v>2</v>
      </c>
      <c r="D3100" s="454">
        <v>18.13</v>
      </c>
    </row>
    <row r="3101" spans="1:4" ht="39.6" x14ac:dyDescent="0.3">
      <c r="A3101" s="460">
        <v>1917638</v>
      </c>
      <c r="B3101" s="461" t="s">
        <v>3906</v>
      </c>
      <c r="C3101" s="460" t="s">
        <v>2</v>
      </c>
      <c r="D3101" s="454">
        <v>18.54</v>
      </c>
    </row>
    <row r="3102" spans="1:4" ht="39.6" x14ac:dyDescent="0.3">
      <c r="A3102" s="460">
        <v>1917630</v>
      </c>
      <c r="B3102" s="461" t="s">
        <v>3907</v>
      </c>
      <c r="C3102" s="460" t="s">
        <v>2</v>
      </c>
      <c r="D3102" s="454">
        <v>14.11</v>
      </c>
    </row>
    <row r="3103" spans="1:4" ht="39.6" x14ac:dyDescent="0.3">
      <c r="A3103" s="460">
        <v>1917631</v>
      </c>
      <c r="B3103" s="461" t="s">
        <v>3908</v>
      </c>
      <c r="C3103" s="460" t="s">
        <v>2</v>
      </c>
      <c r="D3103" s="454">
        <v>14.57</v>
      </c>
    </row>
    <row r="3104" spans="1:4" ht="39.6" x14ac:dyDescent="0.3">
      <c r="A3104" s="460">
        <v>1917632</v>
      </c>
      <c r="B3104" s="461" t="s">
        <v>3909</v>
      </c>
      <c r="C3104" s="460" t="s">
        <v>2</v>
      </c>
      <c r="D3104" s="454">
        <v>14.88</v>
      </c>
    </row>
    <row r="3105" spans="1:4" ht="39.6" x14ac:dyDescent="0.3">
      <c r="A3105" s="460">
        <v>1917639</v>
      </c>
      <c r="B3105" s="461" t="s">
        <v>3910</v>
      </c>
      <c r="C3105" s="460" t="s">
        <v>2</v>
      </c>
      <c r="D3105" s="454">
        <v>18.739999999999998</v>
      </c>
    </row>
    <row r="3106" spans="1:4" ht="26.4" x14ac:dyDescent="0.3">
      <c r="A3106" s="460">
        <v>1917646</v>
      </c>
      <c r="B3106" s="461" t="s">
        <v>3911</v>
      </c>
      <c r="C3106" s="460" t="s">
        <v>2</v>
      </c>
      <c r="D3106" s="454">
        <v>18.72</v>
      </c>
    </row>
    <row r="3107" spans="1:4" ht="26.4" x14ac:dyDescent="0.3">
      <c r="A3107" s="460">
        <v>1917647</v>
      </c>
      <c r="B3107" s="461" t="s">
        <v>3912</v>
      </c>
      <c r="C3107" s="460" t="s">
        <v>2</v>
      </c>
      <c r="D3107" s="454">
        <v>18.989999999999998</v>
      </c>
    </row>
    <row r="3108" spans="1:4" ht="26.4" x14ac:dyDescent="0.3">
      <c r="A3108" s="460">
        <v>1917648</v>
      </c>
      <c r="B3108" s="461" t="s">
        <v>3913</v>
      </c>
      <c r="C3108" s="460" t="s">
        <v>2</v>
      </c>
      <c r="D3108" s="454">
        <v>19.2</v>
      </c>
    </row>
    <row r="3109" spans="1:4" ht="26.4" x14ac:dyDescent="0.3">
      <c r="A3109" s="460">
        <v>1917649</v>
      </c>
      <c r="B3109" s="461" t="s">
        <v>3914</v>
      </c>
      <c r="C3109" s="460" t="s">
        <v>2</v>
      </c>
      <c r="D3109" s="454">
        <v>19.47</v>
      </c>
    </row>
    <row r="3110" spans="1:4" ht="26.4" x14ac:dyDescent="0.3">
      <c r="A3110" s="460">
        <v>1917650</v>
      </c>
      <c r="B3110" s="461" t="s">
        <v>3915</v>
      </c>
      <c r="C3110" s="460" t="s">
        <v>2</v>
      </c>
      <c r="D3110" s="454">
        <v>19.75</v>
      </c>
    </row>
    <row r="3111" spans="1:4" ht="26.4" x14ac:dyDescent="0.3">
      <c r="A3111" s="460">
        <v>1917651</v>
      </c>
      <c r="B3111" s="461" t="s">
        <v>3916</v>
      </c>
      <c r="C3111" s="460" t="s">
        <v>2</v>
      </c>
      <c r="D3111" s="454">
        <v>20.16</v>
      </c>
    </row>
    <row r="3112" spans="1:4" ht="26.4" x14ac:dyDescent="0.3">
      <c r="A3112" s="460">
        <v>1917652</v>
      </c>
      <c r="B3112" s="461" t="s">
        <v>3917</v>
      </c>
      <c r="C3112" s="460" t="s">
        <v>2</v>
      </c>
      <c r="D3112" s="454">
        <v>22.48</v>
      </c>
    </row>
    <row r="3113" spans="1:4" ht="26.4" x14ac:dyDescent="0.3">
      <c r="A3113" s="460">
        <v>1917642</v>
      </c>
      <c r="B3113" s="461" t="s">
        <v>3918</v>
      </c>
      <c r="C3113" s="460" t="s">
        <v>2</v>
      </c>
      <c r="D3113" s="454">
        <v>17.55</v>
      </c>
    </row>
    <row r="3114" spans="1:4" ht="26.4" x14ac:dyDescent="0.3">
      <c r="A3114" s="460">
        <v>1917643</v>
      </c>
      <c r="B3114" s="461" t="s">
        <v>3919</v>
      </c>
      <c r="C3114" s="460" t="s">
        <v>2</v>
      </c>
      <c r="D3114" s="454">
        <v>17.89</v>
      </c>
    </row>
    <row r="3115" spans="1:4" ht="26.4" x14ac:dyDescent="0.3">
      <c r="A3115" s="460">
        <v>1917641</v>
      </c>
      <c r="B3115" s="461" t="s">
        <v>3920</v>
      </c>
      <c r="C3115" s="460" t="s">
        <v>2</v>
      </c>
      <c r="D3115" s="454">
        <v>15.57</v>
      </c>
    </row>
    <row r="3116" spans="1:4" ht="26.4" x14ac:dyDescent="0.3">
      <c r="A3116" s="460">
        <v>1917644</v>
      </c>
      <c r="B3116" s="461" t="s">
        <v>3921</v>
      </c>
      <c r="C3116" s="460" t="s">
        <v>2</v>
      </c>
      <c r="D3116" s="454">
        <v>18.239999999999998</v>
      </c>
    </row>
    <row r="3117" spans="1:4" ht="26.4" x14ac:dyDescent="0.3">
      <c r="A3117" s="460">
        <v>1917645</v>
      </c>
      <c r="B3117" s="461" t="s">
        <v>3922</v>
      </c>
      <c r="C3117" s="460" t="s">
        <v>2</v>
      </c>
      <c r="D3117" s="454">
        <v>18.440000000000001</v>
      </c>
    </row>
    <row r="3118" spans="1:4" ht="26.4" x14ac:dyDescent="0.3">
      <c r="A3118" s="460">
        <v>1917653</v>
      </c>
      <c r="B3118" s="461" t="s">
        <v>3923</v>
      </c>
      <c r="C3118" s="460" t="s">
        <v>2</v>
      </c>
      <c r="D3118" s="454">
        <v>22.79</v>
      </c>
    </row>
    <row r="3119" spans="1:4" ht="26.4" x14ac:dyDescent="0.3">
      <c r="A3119" s="460">
        <v>1917659</v>
      </c>
      <c r="B3119" s="461" t="s">
        <v>3924</v>
      </c>
      <c r="C3119" s="460" t="s">
        <v>2</v>
      </c>
      <c r="D3119" s="454">
        <v>17.96</v>
      </c>
    </row>
    <row r="3120" spans="1:4" ht="26.4" x14ac:dyDescent="0.3">
      <c r="A3120" s="460">
        <v>1917660</v>
      </c>
      <c r="B3120" s="461" t="s">
        <v>3925</v>
      </c>
      <c r="C3120" s="460" t="s">
        <v>2</v>
      </c>
      <c r="D3120" s="454">
        <v>18.100000000000001</v>
      </c>
    </row>
    <row r="3121" spans="1:4" ht="26.4" x14ac:dyDescent="0.3">
      <c r="A3121" s="460">
        <v>1917661</v>
      </c>
      <c r="B3121" s="461" t="s">
        <v>3926</v>
      </c>
      <c r="C3121" s="460" t="s">
        <v>2</v>
      </c>
      <c r="D3121" s="454">
        <v>18.239999999999998</v>
      </c>
    </row>
    <row r="3122" spans="1:4" ht="26.4" x14ac:dyDescent="0.3">
      <c r="A3122" s="460">
        <v>1917662</v>
      </c>
      <c r="B3122" s="461" t="s">
        <v>3927</v>
      </c>
      <c r="C3122" s="460" t="s">
        <v>2</v>
      </c>
      <c r="D3122" s="454">
        <v>18.38</v>
      </c>
    </row>
    <row r="3123" spans="1:4" ht="26.4" x14ac:dyDescent="0.3">
      <c r="A3123" s="460">
        <v>1917663</v>
      </c>
      <c r="B3123" s="461" t="s">
        <v>3928</v>
      </c>
      <c r="C3123" s="460" t="s">
        <v>2</v>
      </c>
      <c r="D3123" s="454">
        <v>18.579999999999998</v>
      </c>
    </row>
    <row r="3124" spans="1:4" ht="26.4" x14ac:dyDescent="0.3">
      <c r="A3124" s="460">
        <v>1917664</v>
      </c>
      <c r="B3124" s="461" t="s">
        <v>3929</v>
      </c>
      <c r="C3124" s="460" t="s">
        <v>2</v>
      </c>
      <c r="D3124" s="454">
        <v>18.86</v>
      </c>
    </row>
    <row r="3125" spans="1:4" ht="26.4" x14ac:dyDescent="0.3">
      <c r="A3125" s="460">
        <v>1917665</v>
      </c>
      <c r="B3125" s="461" t="s">
        <v>3930</v>
      </c>
      <c r="C3125" s="460" t="s">
        <v>2</v>
      </c>
      <c r="D3125" s="454">
        <v>19.27</v>
      </c>
    </row>
    <row r="3126" spans="1:4" ht="26.4" x14ac:dyDescent="0.3">
      <c r="A3126" s="460">
        <v>1917655</v>
      </c>
      <c r="B3126" s="461" t="s">
        <v>3931</v>
      </c>
      <c r="C3126" s="460" t="s">
        <v>2</v>
      </c>
      <c r="D3126" s="454">
        <v>15.57</v>
      </c>
    </row>
    <row r="3127" spans="1:4" ht="26.4" x14ac:dyDescent="0.3">
      <c r="A3127" s="460">
        <v>1917656</v>
      </c>
      <c r="B3127" s="461" t="s">
        <v>3932</v>
      </c>
      <c r="C3127" s="460" t="s">
        <v>2</v>
      </c>
      <c r="D3127" s="454">
        <v>17.41</v>
      </c>
    </row>
    <row r="3128" spans="1:4" ht="26.4" x14ac:dyDescent="0.3">
      <c r="A3128" s="460">
        <v>1917654</v>
      </c>
      <c r="B3128" s="461" t="s">
        <v>3933</v>
      </c>
      <c r="C3128" s="460" t="s">
        <v>2</v>
      </c>
      <c r="D3128" s="454">
        <v>15.33</v>
      </c>
    </row>
    <row r="3129" spans="1:4" ht="26.4" x14ac:dyDescent="0.3">
      <c r="A3129" s="460">
        <v>1917657</v>
      </c>
      <c r="B3129" s="461" t="s">
        <v>3934</v>
      </c>
      <c r="C3129" s="460" t="s">
        <v>2</v>
      </c>
      <c r="D3129" s="454">
        <v>17.62</v>
      </c>
    </row>
    <row r="3130" spans="1:4" ht="26.4" x14ac:dyDescent="0.3">
      <c r="A3130" s="460">
        <v>1917658</v>
      </c>
      <c r="B3130" s="461" t="s">
        <v>3935</v>
      </c>
      <c r="C3130" s="460" t="s">
        <v>2</v>
      </c>
      <c r="D3130" s="454">
        <v>17.760000000000002</v>
      </c>
    </row>
    <row r="3131" spans="1:4" ht="26.4" x14ac:dyDescent="0.3">
      <c r="A3131" s="460">
        <v>1917666</v>
      </c>
      <c r="B3131" s="461" t="s">
        <v>3936</v>
      </c>
      <c r="C3131" s="460" t="s">
        <v>2</v>
      </c>
      <c r="D3131" s="454">
        <v>19.54</v>
      </c>
    </row>
    <row r="3132" spans="1:4" ht="26.4" x14ac:dyDescent="0.3">
      <c r="A3132" s="460">
        <v>1917672</v>
      </c>
      <c r="B3132" s="461" t="s">
        <v>3937</v>
      </c>
      <c r="C3132" s="460" t="s">
        <v>2</v>
      </c>
      <c r="D3132" s="454">
        <v>17.690000000000001</v>
      </c>
    </row>
    <row r="3133" spans="1:4" ht="26.4" x14ac:dyDescent="0.3">
      <c r="A3133" s="460">
        <v>1917673</v>
      </c>
      <c r="B3133" s="461" t="s">
        <v>3938</v>
      </c>
      <c r="C3133" s="460" t="s">
        <v>2</v>
      </c>
      <c r="D3133" s="454">
        <v>17.829999999999998</v>
      </c>
    </row>
    <row r="3134" spans="1:4" ht="26.4" x14ac:dyDescent="0.3">
      <c r="A3134" s="460">
        <v>1917674</v>
      </c>
      <c r="B3134" s="461" t="s">
        <v>3939</v>
      </c>
      <c r="C3134" s="460" t="s">
        <v>2</v>
      </c>
      <c r="D3134" s="454">
        <v>17.96</v>
      </c>
    </row>
    <row r="3135" spans="1:4" ht="26.4" x14ac:dyDescent="0.3">
      <c r="A3135" s="460">
        <v>1917675</v>
      </c>
      <c r="B3135" s="461" t="s">
        <v>3940</v>
      </c>
      <c r="C3135" s="460" t="s">
        <v>2</v>
      </c>
      <c r="D3135" s="454">
        <v>18.100000000000001</v>
      </c>
    </row>
    <row r="3136" spans="1:4" ht="26.4" x14ac:dyDescent="0.3">
      <c r="A3136" s="460">
        <v>1917676</v>
      </c>
      <c r="B3136" s="461" t="s">
        <v>3941</v>
      </c>
      <c r="C3136" s="460" t="s">
        <v>2</v>
      </c>
      <c r="D3136" s="454">
        <v>18.170000000000002</v>
      </c>
    </row>
    <row r="3137" spans="1:4" ht="26.4" x14ac:dyDescent="0.3">
      <c r="A3137" s="460">
        <v>1917677</v>
      </c>
      <c r="B3137" s="461" t="s">
        <v>3942</v>
      </c>
      <c r="C3137" s="460" t="s">
        <v>2</v>
      </c>
      <c r="D3137" s="454">
        <v>18.440000000000001</v>
      </c>
    </row>
    <row r="3138" spans="1:4" ht="26.4" x14ac:dyDescent="0.3">
      <c r="A3138" s="460">
        <v>1917678</v>
      </c>
      <c r="B3138" s="461" t="s">
        <v>3943</v>
      </c>
      <c r="C3138" s="460" t="s">
        <v>2</v>
      </c>
      <c r="D3138" s="454">
        <v>18.79</v>
      </c>
    </row>
    <row r="3139" spans="1:4" ht="26.4" x14ac:dyDescent="0.3">
      <c r="A3139" s="460">
        <v>1917668</v>
      </c>
      <c r="B3139" s="461" t="s">
        <v>3944</v>
      </c>
      <c r="C3139" s="460" t="s">
        <v>2</v>
      </c>
      <c r="D3139" s="454">
        <v>15.47</v>
      </c>
    </row>
    <row r="3140" spans="1:4" ht="26.4" x14ac:dyDescent="0.3">
      <c r="A3140" s="460">
        <v>1917669</v>
      </c>
      <c r="B3140" s="461" t="s">
        <v>3945</v>
      </c>
      <c r="C3140" s="460" t="s">
        <v>2</v>
      </c>
      <c r="D3140" s="454">
        <v>17.21</v>
      </c>
    </row>
    <row r="3141" spans="1:4" ht="26.4" x14ac:dyDescent="0.3">
      <c r="A3141" s="460">
        <v>1917667</v>
      </c>
      <c r="B3141" s="461" t="s">
        <v>3946</v>
      </c>
      <c r="C3141" s="460" t="s">
        <v>2</v>
      </c>
      <c r="D3141" s="454">
        <v>15.23</v>
      </c>
    </row>
    <row r="3142" spans="1:4" ht="26.4" x14ac:dyDescent="0.3">
      <c r="A3142" s="460">
        <v>1917670</v>
      </c>
      <c r="B3142" s="461" t="s">
        <v>3947</v>
      </c>
      <c r="C3142" s="460" t="s">
        <v>2</v>
      </c>
      <c r="D3142" s="454">
        <v>17.41</v>
      </c>
    </row>
    <row r="3143" spans="1:4" ht="26.4" x14ac:dyDescent="0.3">
      <c r="A3143" s="460">
        <v>1917671</v>
      </c>
      <c r="B3143" s="461" t="s">
        <v>3948</v>
      </c>
      <c r="C3143" s="460" t="s">
        <v>2</v>
      </c>
      <c r="D3143" s="454">
        <v>17.55</v>
      </c>
    </row>
    <row r="3144" spans="1:4" ht="26.4" x14ac:dyDescent="0.3">
      <c r="A3144" s="460">
        <v>1917679</v>
      </c>
      <c r="B3144" s="461" t="s">
        <v>3949</v>
      </c>
      <c r="C3144" s="460" t="s">
        <v>2</v>
      </c>
      <c r="D3144" s="454">
        <v>18.989999999999998</v>
      </c>
    </row>
    <row r="3145" spans="1:4" ht="13.2" x14ac:dyDescent="0.3">
      <c r="A3145" s="460">
        <v>1917640</v>
      </c>
      <c r="B3145" s="461" t="s">
        <v>3950</v>
      </c>
      <c r="C3145" s="460" t="s">
        <v>2</v>
      </c>
      <c r="D3145" s="454">
        <v>8.06</v>
      </c>
    </row>
    <row r="3146" spans="1:4" ht="26.4" x14ac:dyDescent="0.3">
      <c r="A3146" s="460">
        <v>1917686</v>
      </c>
      <c r="B3146" s="461" t="s">
        <v>3951</v>
      </c>
      <c r="C3146" s="460" t="s">
        <v>2</v>
      </c>
      <c r="D3146" s="454">
        <v>10.23</v>
      </c>
    </row>
    <row r="3147" spans="1:4" ht="26.4" x14ac:dyDescent="0.3">
      <c r="A3147" s="460">
        <v>1917687</v>
      </c>
      <c r="B3147" s="461" t="s">
        <v>3952</v>
      </c>
      <c r="C3147" s="460" t="s">
        <v>2</v>
      </c>
      <c r="D3147" s="454">
        <v>10.5</v>
      </c>
    </row>
    <row r="3148" spans="1:4" ht="26.4" x14ac:dyDescent="0.3">
      <c r="A3148" s="460">
        <v>1917688</v>
      </c>
      <c r="B3148" s="461" t="s">
        <v>3953</v>
      </c>
      <c r="C3148" s="460" t="s">
        <v>2</v>
      </c>
      <c r="D3148" s="454">
        <v>11.56</v>
      </c>
    </row>
    <row r="3149" spans="1:4" ht="26.4" x14ac:dyDescent="0.3">
      <c r="A3149" s="460">
        <v>1917689</v>
      </c>
      <c r="B3149" s="461" t="s">
        <v>3954</v>
      </c>
      <c r="C3149" s="460" t="s">
        <v>2</v>
      </c>
      <c r="D3149" s="454">
        <v>11.84</v>
      </c>
    </row>
    <row r="3150" spans="1:4" ht="26.4" x14ac:dyDescent="0.3">
      <c r="A3150" s="460">
        <v>1917690</v>
      </c>
      <c r="B3150" s="461" t="s">
        <v>3955</v>
      </c>
      <c r="C3150" s="460" t="s">
        <v>2</v>
      </c>
      <c r="D3150" s="454">
        <v>12.06</v>
      </c>
    </row>
    <row r="3151" spans="1:4" ht="26.4" x14ac:dyDescent="0.3">
      <c r="A3151" s="460">
        <v>1917691</v>
      </c>
      <c r="B3151" s="461" t="s">
        <v>3956</v>
      </c>
      <c r="C3151" s="460" t="s">
        <v>2</v>
      </c>
      <c r="D3151" s="454">
        <v>12.49</v>
      </c>
    </row>
    <row r="3152" spans="1:4" ht="26.4" x14ac:dyDescent="0.3">
      <c r="A3152" s="460">
        <v>1917692</v>
      </c>
      <c r="B3152" s="461" t="s">
        <v>3957</v>
      </c>
      <c r="C3152" s="460" t="s">
        <v>2</v>
      </c>
      <c r="D3152" s="454">
        <v>14.07</v>
      </c>
    </row>
    <row r="3153" spans="1:4" ht="26.4" x14ac:dyDescent="0.3">
      <c r="A3153" s="460">
        <v>1917682</v>
      </c>
      <c r="B3153" s="461" t="s">
        <v>3958</v>
      </c>
      <c r="C3153" s="460" t="s">
        <v>2</v>
      </c>
      <c r="D3153" s="454">
        <v>9.1</v>
      </c>
    </row>
    <row r="3154" spans="1:4" ht="26.4" x14ac:dyDescent="0.3">
      <c r="A3154" s="460">
        <v>1917693</v>
      </c>
      <c r="B3154" s="461" t="s">
        <v>3959</v>
      </c>
      <c r="C3154" s="460" t="s">
        <v>2</v>
      </c>
      <c r="D3154" s="454">
        <v>14.43</v>
      </c>
    </row>
    <row r="3155" spans="1:4" ht="26.4" x14ac:dyDescent="0.3">
      <c r="A3155" s="460">
        <v>1917683</v>
      </c>
      <c r="B3155" s="461" t="s">
        <v>3960</v>
      </c>
      <c r="C3155" s="460" t="s">
        <v>2</v>
      </c>
      <c r="D3155" s="454">
        <v>9.42</v>
      </c>
    </row>
    <row r="3156" spans="1:4" ht="26.4" x14ac:dyDescent="0.3">
      <c r="A3156" s="460">
        <v>1917681</v>
      </c>
      <c r="B3156" s="461" t="s">
        <v>3961</v>
      </c>
      <c r="C3156" s="460" t="s">
        <v>2</v>
      </c>
      <c r="D3156" s="454">
        <v>7.83</v>
      </c>
    </row>
    <row r="3157" spans="1:4" ht="26.4" x14ac:dyDescent="0.3">
      <c r="A3157" s="460">
        <v>1917684</v>
      </c>
      <c r="B3157" s="461" t="s">
        <v>3962</v>
      </c>
      <c r="C3157" s="460" t="s">
        <v>2</v>
      </c>
      <c r="D3157" s="454">
        <v>9.69</v>
      </c>
    </row>
    <row r="3158" spans="1:4" ht="26.4" x14ac:dyDescent="0.3">
      <c r="A3158" s="460">
        <v>1917685</v>
      </c>
      <c r="B3158" s="461" t="s">
        <v>3963</v>
      </c>
      <c r="C3158" s="460" t="s">
        <v>2</v>
      </c>
      <c r="D3158" s="454">
        <v>9.9600000000000009</v>
      </c>
    </row>
    <row r="3159" spans="1:4" ht="26.4" x14ac:dyDescent="0.3">
      <c r="A3159" s="460">
        <v>1917699</v>
      </c>
      <c r="B3159" s="461" t="s">
        <v>3964</v>
      </c>
      <c r="C3159" s="460" t="s">
        <v>2</v>
      </c>
      <c r="D3159" s="454">
        <v>9.42</v>
      </c>
    </row>
    <row r="3160" spans="1:4" ht="26.4" x14ac:dyDescent="0.3">
      <c r="A3160" s="460">
        <v>1917700</v>
      </c>
      <c r="B3160" s="461" t="s">
        <v>3965</v>
      </c>
      <c r="C3160" s="460" t="s">
        <v>2</v>
      </c>
      <c r="D3160" s="454">
        <v>9.58</v>
      </c>
    </row>
    <row r="3161" spans="1:4" ht="26.4" x14ac:dyDescent="0.3">
      <c r="A3161" s="460">
        <v>1917701</v>
      </c>
      <c r="B3161" s="461" t="s">
        <v>3966</v>
      </c>
      <c r="C3161" s="460" t="s">
        <v>2</v>
      </c>
      <c r="D3161" s="454">
        <v>9.75</v>
      </c>
    </row>
    <row r="3162" spans="1:4" ht="26.4" x14ac:dyDescent="0.3">
      <c r="A3162" s="460">
        <v>1917702</v>
      </c>
      <c r="B3162" s="461" t="s">
        <v>3967</v>
      </c>
      <c r="C3162" s="460" t="s">
        <v>2</v>
      </c>
      <c r="D3162" s="454">
        <v>9.91</v>
      </c>
    </row>
    <row r="3163" spans="1:4" ht="26.4" x14ac:dyDescent="0.3">
      <c r="A3163" s="460">
        <v>1917703</v>
      </c>
      <c r="B3163" s="461" t="s">
        <v>3968</v>
      </c>
      <c r="C3163" s="460" t="s">
        <v>2</v>
      </c>
      <c r="D3163" s="454">
        <v>10.07</v>
      </c>
    </row>
    <row r="3164" spans="1:4" ht="26.4" x14ac:dyDescent="0.3">
      <c r="A3164" s="460">
        <v>1917704</v>
      </c>
      <c r="B3164" s="461" t="s">
        <v>3969</v>
      </c>
      <c r="C3164" s="460" t="s">
        <v>2</v>
      </c>
      <c r="D3164" s="454">
        <v>10.34</v>
      </c>
    </row>
    <row r="3165" spans="1:4" ht="26.4" x14ac:dyDescent="0.3">
      <c r="A3165" s="460">
        <v>1917705</v>
      </c>
      <c r="B3165" s="461" t="s">
        <v>3970</v>
      </c>
      <c r="C3165" s="460" t="s">
        <v>2</v>
      </c>
      <c r="D3165" s="454">
        <v>11.63</v>
      </c>
    </row>
    <row r="3166" spans="1:4" ht="26.4" x14ac:dyDescent="0.3">
      <c r="A3166" s="460">
        <v>1917695</v>
      </c>
      <c r="B3166" s="461" t="s">
        <v>3971</v>
      </c>
      <c r="C3166" s="460" t="s">
        <v>2</v>
      </c>
      <c r="D3166" s="454">
        <v>7.83</v>
      </c>
    </row>
    <row r="3167" spans="1:4" ht="26.4" x14ac:dyDescent="0.3">
      <c r="A3167" s="460">
        <v>1917706</v>
      </c>
      <c r="B3167" s="461" t="s">
        <v>3972</v>
      </c>
      <c r="C3167" s="460" t="s">
        <v>2</v>
      </c>
      <c r="D3167" s="454">
        <v>11.92</v>
      </c>
    </row>
    <row r="3168" spans="1:4" ht="26.4" x14ac:dyDescent="0.3">
      <c r="A3168" s="460">
        <v>1917696</v>
      </c>
      <c r="B3168" s="461" t="s">
        <v>3973</v>
      </c>
      <c r="C3168" s="460" t="s">
        <v>2</v>
      </c>
      <c r="D3168" s="454">
        <v>8.8800000000000008</v>
      </c>
    </row>
    <row r="3169" spans="1:4" ht="26.4" x14ac:dyDescent="0.3">
      <c r="A3169" s="460">
        <v>1917694</v>
      </c>
      <c r="B3169" s="461" t="s">
        <v>3974</v>
      </c>
      <c r="C3169" s="460" t="s">
        <v>2</v>
      </c>
      <c r="D3169" s="454">
        <v>7.58</v>
      </c>
    </row>
    <row r="3170" spans="1:4" ht="26.4" x14ac:dyDescent="0.3">
      <c r="A3170" s="460">
        <v>1917697</v>
      </c>
      <c r="B3170" s="461" t="s">
        <v>3975</v>
      </c>
      <c r="C3170" s="460" t="s">
        <v>2</v>
      </c>
      <c r="D3170" s="454">
        <v>9.1</v>
      </c>
    </row>
    <row r="3171" spans="1:4" ht="26.4" x14ac:dyDescent="0.3">
      <c r="A3171" s="460">
        <v>1917698</v>
      </c>
      <c r="B3171" s="461" t="s">
        <v>3976</v>
      </c>
      <c r="C3171" s="460" t="s">
        <v>2</v>
      </c>
      <c r="D3171" s="454">
        <v>9.26</v>
      </c>
    </row>
    <row r="3172" spans="1:4" ht="26.4" x14ac:dyDescent="0.3">
      <c r="A3172" s="460">
        <v>1917712</v>
      </c>
      <c r="B3172" s="461" t="s">
        <v>3977</v>
      </c>
      <c r="C3172" s="460" t="s">
        <v>2</v>
      </c>
      <c r="D3172" s="454">
        <v>9.15</v>
      </c>
    </row>
    <row r="3173" spans="1:4" ht="26.4" x14ac:dyDescent="0.3">
      <c r="A3173" s="460">
        <v>1917713</v>
      </c>
      <c r="B3173" s="461" t="s">
        <v>3978</v>
      </c>
      <c r="C3173" s="460" t="s">
        <v>2</v>
      </c>
      <c r="D3173" s="454">
        <v>9.31</v>
      </c>
    </row>
    <row r="3174" spans="1:4" ht="26.4" x14ac:dyDescent="0.3">
      <c r="A3174" s="460">
        <v>1917714</v>
      </c>
      <c r="B3174" s="461" t="s">
        <v>3979</v>
      </c>
      <c r="C3174" s="460" t="s">
        <v>2</v>
      </c>
      <c r="D3174" s="454">
        <v>9.42</v>
      </c>
    </row>
    <row r="3175" spans="1:4" ht="26.4" x14ac:dyDescent="0.3">
      <c r="A3175" s="460">
        <v>1917715</v>
      </c>
      <c r="B3175" s="461" t="s">
        <v>3980</v>
      </c>
      <c r="C3175" s="460" t="s">
        <v>2</v>
      </c>
      <c r="D3175" s="454">
        <v>9.58</v>
      </c>
    </row>
    <row r="3176" spans="1:4" ht="26.4" x14ac:dyDescent="0.3">
      <c r="A3176" s="460">
        <v>1917716</v>
      </c>
      <c r="B3176" s="461" t="s">
        <v>3981</v>
      </c>
      <c r="C3176" s="460" t="s">
        <v>2</v>
      </c>
      <c r="D3176" s="454">
        <v>9.69</v>
      </c>
    </row>
    <row r="3177" spans="1:4" ht="26.4" x14ac:dyDescent="0.3">
      <c r="A3177" s="460">
        <v>1917717</v>
      </c>
      <c r="B3177" s="461" t="s">
        <v>3982</v>
      </c>
      <c r="C3177" s="460" t="s">
        <v>2</v>
      </c>
      <c r="D3177" s="454">
        <v>9.9600000000000009</v>
      </c>
    </row>
    <row r="3178" spans="1:4" ht="26.4" x14ac:dyDescent="0.3">
      <c r="A3178" s="460">
        <v>1917718</v>
      </c>
      <c r="B3178" s="461" t="s">
        <v>3983</v>
      </c>
      <c r="C3178" s="460" t="s">
        <v>2</v>
      </c>
      <c r="D3178" s="454">
        <v>10.28</v>
      </c>
    </row>
    <row r="3179" spans="1:4" ht="26.4" x14ac:dyDescent="0.3">
      <c r="A3179" s="460">
        <v>1917708</v>
      </c>
      <c r="B3179" s="461" t="s">
        <v>3984</v>
      </c>
      <c r="C3179" s="460" t="s">
        <v>2</v>
      </c>
      <c r="D3179" s="454">
        <v>7.72</v>
      </c>
    </row>
    <row r="3180" spans="1:4" ht="26.4" x14ac:dyDescent="0.3">
      <c r="A3180" s="460">
        <v>1917719</v>
      </c>
      <c r="B3180" s="461" t="s">
        <v>3985</v>
      </c>
      <c r="C3180" s="460" t="s">
        <v>2</v>
      </c>
      <c r="D3180" s="454">
        <v>10.5</v>
      </c>
    </row>
    <row r="3181" spans="1:4" ht="26.4" x14ac:dyDescent="0.3">
      <c r="A3181" s="460">
        <v>1917709</v>
      </c>
      <c r="B3181" s="461" t="s">
        <v>3986</v>
      </c>
      <c r="C3181" s="460" t="s">
        <v>2</v>
      </c>
      <c r="D3181" s="454">
        <v>8.7200000000000006</v>
      </c>
    </row>
    <row r="3182" spans="1:4" ht="26.4" x14ac:dyDescent="0.3">
      <c r="A3182" s="460">
        <v>1917707</v>
      </c>
      <c r="B3182" s="461" t="s">
        <v>3987</v>
      </c>
      <c r="C3182" s="460" t="s">
        <v>2</v>
      </c>
      <c r="D3182" s="454">
        <v>7.5</v>
      </c>
    </row>
    <row r="3183" spans="1:4" ht="26.4" x14ac:dyDescent="0.3">
      <c r="A3183" s="460">
        <v>1917710</v>
      </c>
      <c r="B3183" s="461" t="s">
        <v>3988</v>
      </c>
      <c r="C3183" s="460" t="s">
        <v>2</v>
      </c>
      <c r="D3183" s="454">
        <v>8.8800000000000008</v>
      </c>
    </row>
    <row r="3184" spans="1:4" ht="26.4" x14ac:dyDescent="0.3">
      <c r="A3184" s="460">
        <v>1917711</v>
      </c>
      <c r="B3184" s="461" t="s">
        <v>3989</v>
      </c>
      <c r="C3184" s="460" t="s">
        <v>2</v>
      </c>
      <c r="D3184" s="454">
        <v>9.0500000000000007</v>
      </c>
    </row>
    <row r="3185" spans="1:4" ht="26.4" x14ac:dyDescent="0.3">
      <c r="A3185" s="460">
        <v>1917680</v>
      </c>
      <c r="B3185" s="461" t="s">
        <v>3990</v>
      </c>
      <c r="C3185" s="460" t="s">
        <v>2</v>
      </c>
      <c r="D3185" s="454">
        <v>2.59</v>
      </c>
    </row>
    <row r="3186" spans="1:4" ht="39.6" x14ac:dyDescent="0.3">
      <c r="A3186" s="460">
        <v>1901607</v>
      </c>
      <c r="B3186" s="461" t="s">
        <v>3991</v>
      </c>
      <c r="C3186" s="460" t="s">
        <v>2</v>
      </c>
      <c r="D3186" s="454">
        <v>14.18</v>
      </c>
    </row>
    <row r="3187" spans="1:4" ht="39.6" x14ac:dyDescent="0.3">
      <c r="A3187" s="460">
        <v>1901611</v>
      </c>
      <c r="B3187" s="461" t="s">
        <v>3992</v>
      </c>
      <c r="C3187" s="460" t="s">
        <v>2</v>
      </c>
      <c r="D3187" s="454">
        <v>17.82</v>
      </c>
    </row>
    <row r="3188" spans="1:4" ht="39.6" x14ac:dyDescent="0.3">
      <c r="A3188" s="460">
        <v>1901612</v>
      </c>
      <c r="B3188" s="461" t="s">
        <v>3993</v>
      </c>
      <c r="C3188" s="460" t="s">
        <v>2</v>
      </c>
      <c r="D3188" s="454">
        <v>18.239999999999998</v>
      </c>
    </row>
    <row r="3189" spans="1:4" ht="39.6" x14ac:dyDescent="0.3">
      <c r="A3189" s="460">
        <v>1901613</v>
      </c>
      <c r="B3189" s="461" t="s">
        <v>3994</v>
      </c>
      <c r="C3189" s="460" t="s">
        <v>2</v>
      </c>
      <c r="D3189" s="454">
        <v>18.55</v>
      </c>
    </row>
    <row r="3190" spans="1:4" ht="39.6" x14ac:dyDescent="0.3">
      <c r="A3190" s="460">
        <v>1901614</v>
      </c>
      <c r="B3190" s="461" t="s">
        <v>3995</v>
      </c>
      <c r="C3190" s="460" t="s">
        <v>2</v>
      </c>
      <c r="D3190" s="454">
        <v>18.87</v>
      </c>
    </row>
    <row r="3191" spans="1:4" ht="39.6" x14ac:dyDescent="0.3">
      <c r="A3191" s="460">
        <v>1901615</v>
      </c>
      <c r="B3191" s="461" t="s">
        <v>3996</v>
      </c>
      <c r="C3191" s="460" t="s">
        <v>2</v>
      </c>
      <c r="D3191" s="454">
        <v>19.29</v>
      </c>
    </row>
    <row r="3192" spans="1:4" ht="39.6" x14ac:dyDescent="0.3">
      <c r="A3192" s="460">
        <v>1901616</v>
      </c>
      <c r="B3192" s="461" t="s">
        <v>3997</v>
      </c>
      <c r="C3192" s="460" t="s">
        <v>2</v>
      </c>
      <c r="D3192" s="454">
        <v>19.600000000000001</v>
      </c>
    </row>
    <row r="3193" spans="1:4" ht="39.6" x14ac:dyDescent="0.3">
      <c r="A3193" s="460">
        <v>1901608</v>
      </c>
      <c r="B3193" s="461" t="s">
        <v>3998</v>
      </c>
      <c r="C3193" s="460" t="s">
        <v>2</v>
      </c>
      <c r="D3193" s="454">
        <v>14.67</v>
      </c>
    </row>
    <row r="3194" spans="1:4" ht="39.6" x14ac:dyDescent="0.3">
      <c r="A3194" s="460">
        <v>1901609</v>
      </c>
      <c r="B3194" s="461" t="s">
        <v>3999</v>
      </c>
      <c r="C3194" s="460" t="s">
        <v>2</v>
      </c>
      <c r="D3194" s="454">
        <v>15.09</v>
      </c>
    </row>
    <row r="3195" spans="1:4" ht="39.6" x14ac:dyDescent="0.3">
      <c r="A3195" s="460">
        <v>1901610</v>
      </c>
      <c r="B3195" s="461" t="s">
        <v>4000</v>
      </c>
      <c r="C3195" s="460" t="s">
        <v>2</v>
      </c>
      <c r="D3195" s="454">
        <v>17.510000000000002</v>
      </c>
    </row>
    <row r="3196" spans="1:4" ht="39.6" x14ac:dyDescent="0.3">
      <c r="A3196" s="460">
        <v>1901617</v>
      </c>
      <c r="B3196" s="461" t="s">
        <v>4001</v>
      </c>
      <c r="C3196" s="460" t="s">
        <v>2</v>
      </c>
      <c r="D3196" s="454">
        <v>19.809999999999999</v>
      </c>
    </row>
    <row r="3197" spans="1:4" ht="26.4" x14ac:dyDescent="0.3">
      <c r="A3197" s="460">
        <v>1917037</v>
      </c>
      <c r="B3197" s="461" t="s">
        <v>4002</v>
      </c>
      <c r="C3197" s="460" t="s">
        <v>2</v>
      </c>
      <c r="D3197" s="454">
        <v>18.09</v>
      </c>
    </row>
    <row r="3198" spans="1:4" ht="26.4" x14ac:dyDescent="0.3">
      <c r="A3198" s="460">
        <v>1917038</v>
      </c>
      <c r="B3198" s="461" t="s">
        <v>4003</v>
      </c>
      <c r="C3198" s="460" t="s">
        <v>2</v>
      </c>
      <c r="D3198" s="454">
        <v>18.71</v>
      </c>
    </row>
    <row r="3199" spans="1:4" ht="26.4" x14ac:dyDescent="0.3">
      <c r="A3199" s="460">
        <v>1917039</v>
      </c>
      <c r="B3199" s="461" t="s">
        <v>4004</v>
      </c>
      <c r="C3199" s="460" t="s">
        <v>2</v>
      </c>
      <c r="D3199" s="454">
        <v>19.329999999999998</v>
      </c>
    </row>
    <row r="3200" spans="1:4" ht="26.4" x14ac:dyDescent="0.3">
      <c r="A3200" s="460">
        <v>1917040</v>
      </c>
      <c r="B3200" s="461" t="s">
        <v>4005</v>
      </c>
      <c r="C3200" s="460" t="s">
        <v>2</v>
      </c>
      <c r="D3200" s="454">
        <v>19.989999999999998</v>
      </c>
    </row>
    <row r="3201" spans="1:4" ht="26.4" x14ac:dyDescent="0.3">
      <c r="A3201" s="460">
        <v>1917041</v>
      </c>
      <c r="B3201" s="461" t="s">
        <v>4006</v>
      </c>
      <c r="C3201" s="460" t="s">
        <v>2</v>
      </c>
      <c r="D3201" s="454">
        <v>20.68</v>
      </c>
    </row>
    <row r="3202" spans="1:4" ht="13.2" x14ac:dyDescent="0.3">
      <c r="A3202" s="460">
        <v>1917042</v>
      </c>
      <c r="B3202" s="461" t="s">
        <v>4007</v>
      </c>
      <c r="C3202" s="460" t="s">
        <v>2</v>
      </c>
      <c r="D3202" s="454">
        <v>21.05</v>
      </c>
    </row>
    <row r="3203" spans="1:4" ht="26.4" x14ac:dyDescent="0.3">
      <c r="A3203" s="460">
        <v>1901619</v>
      </c>
      <c r="B3203" s="461" t="s">
        <v>4008</v>
      </c>
      <c r="C3203" s="460" t="s">
        <v>2</v>
      </c>
      <c r="D3203" s="454">
        <v>9.98</v>
      </c>
    </row>
    <row r="3204" spans="1:4" ht="26.4" x14ac:dyDescent="0.3">
      <c r="A3204" s="460">
        <v>1901620</v>
      </c>
      <c r="B3204" s="461" t="s">
        <v>4009</v>
      </c>
      <c r="C3204" s="460" t="s">
        <v>2</v>
      </c>
      <c r="D3204" s="454">
        <v>10.16</v>
      </c>
    </row>
    <row r="3205" spans="1:4" ht="26.4" x14ac:dyDescent="0.3">
      <c r="A3205" s="460">
        <v>1901621</v>
      </c>
      <c r="B3205" s="461" t="s">
        <v>4010</v>
      </c>
      <c r="C3205" s="460" t="s">
        <v>2</v>
      </c>
      <c r="D3205" s="454">
        <v>10.34</v>
      </c>
    </row>
    <row r="3206" spans="1:4" ht="26.4" x14ac:dyDescent="0.3">
      <c r="A3206" s="460">
        <v>1901622</v>
      </c>
      <c r="B3206" s="461" t="s">
        <v>4011</v>
      </c>
      <c r="C3206" s="460" t="s">
        <v>2</v>
      </c>
      <c r="D3206" s="454">
        <v>10.54</v>
      </c>
    </row>
    <row r="3207" spans="1:4" ht="26.4" x14ac:dyDescent="0.3">
      <c r="A3207" s="460">
        <v>1901623</v>
      </c>
      <c r="B3207" s="461" t="s">
        <v>4012</v>
      </c>
      <c r="C3207" s="460" t="s">
        <v>2</v>
      </c>
      <c r="D3207" s="454">
        <v>10.74</v>
      </c>
    </row>
    <row r="3208" spans="1:4" ht="13.2" x14ac:dyDescent="0.3">
      <c r="A3208" s="460">
        <v>1901618</v>
      </c>
      <c r="B3208" s="461" t="s">
        <v>4013</v>
      </c>
      <c r="C3208" s="460" t="s">
        <v>2</v>
      </c>
      <c r="D3208" s="454">
        <v>10.85</v>
      </c>
    </row>
    <row r="3209" spans="1:4" ht="26.4" x14ac:dyDescent="0.3">
      <c r="A3209" s="460">
        <v>1901625</v>
      </c>
      <c r="B3209" s="461" t="s">
        <v>4014</v>
      </c>
      <c r="C3209" s="460" t="s">
        <v>2</v>
      </c>
      <c r="D3209" s="454">
        <v>11.99</v>
      </c>
    </row>
    <row r="3210" spans="1:4" ht="26.4" x14ac:dyDescent="0.3">
      <c r="A3210" s="460">
        <v>1901626</v>
      </c>
      <c r="B3210" s="461" t="s">
        <v>4015</v>
      </c>
      <c r="C3210" s="460" t="s">
        <v>2</v>
      </c>
      <c r="D3210" s="454">
        <v>12.16</v>
      </c>
    </row>
    <row r="3211" spans="1:4" ht="26.4" x14ac:dyDescent="0.3">
      <c r="A3211" s="460">
        <v>1901627</v>
      </c>
      <c r="B3211" s="461" t="s">
        <v>4016</v>
      </c>
      <c r="C3211" s="460" t="s">
        <v>2</v>
      </c>
      <c r="D3211" s="454">
        <v>12.34</v>
      </c>
    </row>
    <row r="3212" spans="1:4" ht="26.4" x14ac:dyDescent="0.3">
      <c r="A3212" s="460">
        <v>1901628</v>
      </c>
      <c r="B3212" s="461" t="s">
        <v>4017</v>
      </c>
      <c r="C3212" s="460" t="s">
        <v>2</v>
      </c>
      <c r="D3212" s="454">
        <v>12.52</v>
      </c>
    </row>
    <row r="3213" spans="1:4" ht="26.4" x14ac:dyDescent="0.3">
      <c r="A3213" s="460">
        <v>1901629</v>
      </c>
      <c r="B3213" s="461" t="s">
        <v>4018</v>
      </c>
      <c r="C3213" s="460" t="s">
        <v>2</v>
      </c>
      <c r="D3213" s="454">
        <v>12.71</v>
      </c>
    </row>
    <row r="3214" spans="1:4" ht="13.2" x14ac:dyDescent="0.3">
      <c r="A3214" s="460">
        <v>1901624</v>
      </c>
      <c r="B3214" s="461" t="s">
        <v>4019</v>
      </c>
      <c r="C3214" s="460" t="s">
        <v>2</v>
      </c>
      <c r="D3214" s="454">
        <v>12.82</v>
      </c>
    </row>
    <row r="3215" spans="1:4" ht="26.4" x14ac:dyDescent="0.3">
      <c r="A3215" s="460">
        <v>1917073</v>
      </c>
      <c r="B3215" s="461" t="s">
        <v>4020</v>
      </c>
      <c r="C3215" s="460" t="s">
        <v>2</v>
      </c>
      <c r="D3215" s="454">
        <v>12.55</v>
      </c>
    </row>
    <row r="3216" spans="1:4" ht="26.4" x14ac:dyDescent="0.3">
      <c r="A3216" s="460">
        <v>1917074</v>
      </c>
      <c r="B3216" s="461" t="s">
        <v>4021</v>
      </c>
      <c r="C3216" s="460" t="s">
        <v>2</v>
      </c>
      <c r="D3216" s="454">
        <v>12.93</v>
      </c>
    </row>
    <row r="3217" spans="1:4" ht="26.4" x14ac:dyDescent="0.3">
      <c r="A3217" s="460">
        <v>1917075</v>
      </c>
      <c r="B3217" s="461" t="s">
        <v>4022</v>
      </c>
      <c r="C3217" s="460" t="s">
        <v>2</v>
      </c>
      <c r="D3217" s="454">
        <v>13.32</v>
      </c>
    </row>
    <row r="3218" spans="1:4" ht="26.4" x14ac:dyDescent="0.3">
      <c r="A3218" s="460">
        <v>1917076</v>
      </c>
      <c r="B3218" s="461" t="s">
        <v>4023</v>
      </c>
      <c r="C3218" s="460" t="s">
        <v>2</v>
      </c>
      <c r="D3218" s="454">
        <v>13.73</v>
      </c>
    </row>
    <row r="3219" spans="1:4" ht="26.4" x14ac:dyDescent="0.3">
      <c r="A3219" s="460">
        <v>1917077</v>
      </c>
      <c r="B3219" s="461" t="s">
        <v>4024</v>
      </c>
      <c r="C3219" s="460" t="s">
        <v>2</v>
      </c>
      <c r="D3219" s="454">
        <v>14.16</v>
      </c>
    </row>
    <row r="3220" spans="1:4" ht="13.2" x14ac:dyDescent="0.3">
      <c r="A3220" s="460">
        <v>1917078</v>
      </c>
      <c r="B3220" s="461" t="s">
        <v>4025</v>
      </c>
      <c r="C3220" s="460" t="s">
        <v>2</v>
      </c>
      <c r="D3220" s="454">
        <v>14.39</v>
      </c>
    </row>
    <row r="3221" spans="1:4" ht="26.4" x14ac:dyDescent="0.3">
      <c r="A3221" s="460">
        <v>1901631</v>
      </c>
      <c r="B3221" s="461" t="s">
        <v>4026</v>
      </c>
      <c r="C3221" s="460" t="s">
        <v>2</v>
      </c>
      <c r="D3221" s="454">
        <v>14.14</v>
      </c>
    </row>
    <row r="3222" spans="1:4" ht="26.4" x14ac:dyDescent="0.3">
      <c r="A3222" s="460">
        <v>1901632</v>
      </c>
      <c r="B3222" s="461" t="s">
        <v>4027</v>
      </c>
      <c r="C3222" s="460" t="s">
        <v>2</v>
      </c>
      <c r="D3222" s="454">
        <v>14.31</v>
      </c>
    </row>
    <row r="3223" spans="1:4" ht="26.4" x14ac:dyDescent="0.3">
      <c r="A3223" s="460">
        <v>1901633</v>
      </c>
      <c r="B3223" s="461" t="s">
        <v>4028</v>
      </c>
      <c r="C3223" s="460" t="s">
        <v>2</v>
      </c>
      <c r="D3223" s="454">
        <v>14.48</v>
      </c>
    </row>
    <row r="3224" spans="1:4" ht="26.4" x14ac:dyDescent="0.3">
      <c r="A3224" s="460">
        <v>1901634</v>
      </c>
      <c r="B3224" s="461" t="s">
        <v>4029</v>
      </c>
      <c r="C3224" s="460" t="s">
        <v>2</v>
      </c>
      <c r="D3224" s="454">
        <v>14.66</v>
      </c>
    </row>
    <row r="3225" spans="1:4" ht="26.4" x14ac:dyDescent="0.3">
      <c r="A3225" s="460">
        <v>1901635</v>
      </c>
      <c r="B3225" s="461" t="s">
        <v>4030</v>
      </c>
      <c r="C3225" s="460" t="s">
        <v>2</v>
      </c>
      <c r="D3225" s="454">
        <v>14.85</v>
      </c>
    </row>
    <row r="3226" spans="1:4" ht="13.2" x14ac:dyDescent="0.3">
      <c r="A3226" s="460">
        <v>1901630</v>
      </c>
      <c r="B3226" s="461" t="s">
        <v>4031</v>
      </c>
      <c r="C3226" s="460" t="s">
        <v>2</v>
      </c>
      <c r="D3226" s="454">
        <v>14.95</v>
      </c>
    </row>
    <row r="3227" spans="1:4" ht="26.4" x14ac:dyDescent="0.3">
      <c r="A3227" s="460">
        <v>1917109</v>
      </c>
      <c r="B3227" s="461" t="s">
        <v>4032</v>
      </c>
      <c r="C3227" s="460" t="s">
        <v>2</v>
      </c>
      <c r="D3227" s="454">
        <v>11.47</v>
      </c>
    </row>
    <row r="3228" spans="1:4" ht="26.4" x14ac:dyDescent="0.3">
      <c r="A3228" s="460">
        <v>1917110</v>
      </c>
      <c r="B3228" s="461" t="s">
        <v>4033</v>
      </c>
      <c r="C3228" s="460" t="s">
        <v>2</v>
      </c>
      <c r="D3228" s="454">
        <v>11.78</v>
      </c>
    </row>
    <row r="3229" spans="1:4" ht="26.4" x14ac:dyDescent="0.3">
      <c r="A3229" s="460">
        <v>1917111</v>
      </c>
      <c r="B3229" s="461" t="s">
        <v>4034</v>
      </c>
      <c r="C3229" s="460" t="s">
        <v>2</v>
      </c>
      <c r="D3229" s="454">
        <v>12.1</v>
      </c>
    </row>
    <row r="3230" spans="1:4" ht="26.4" x14ac:dyDescent="0.3">
      <c r="A3230" s="460">
        <v>1917112</v>
      </c>
      <c r="B3230" s="461" t="s">
        <v>4035</v>
      </c>
      <c r="C3230" s="460" t="s">
        <v>2</v>
      </c>
      <c r="D3230" s="454">
        <v>12.43</v>
      </c>
    </row>
    <row r="3231" spans="1:4" ht="26.4" x14ac:dyDescent="0.3">
      <c r="A3231" s="460">
        <v>1917113</v>
      </c>
      <c r="B3231" s="461" t="s">
        <v>4036</v>
      </c>
      <c r="C3231" s="460" t="s">
        <v>2</v>
      </c>
      <c r="D3231" s="454">
        <v>12.78</v>
      </c>
    </row>
    <row r="3232" spans="1:4" ht="13.2" x14ac:dyDescent="0.3">
      <c r="A3232" s="460">
        <v>1917114</v>
      </c>
      <c r="B3232" s="461" t="s">
        <v>4037</v>
      </c>
      <c r="C3232" s="460" t="s">
        <v>2</v>
      </c>
      <c r="D3232" s="454">
        <v>12.97</v>
      </c>
    </row>
    <row r="3233" spans="1:4" ht="26.4" x14ac:dyDescent="0.3">
      <c r="A3233" s="460">
        <v>1917145</v>
      </c>
      <c r="B3233" s="461" t="s">
        <v>4038</v>
      </c>
      <c r="C3233" s="460" t="s">
        <v>2</v>
      </c>
      <c r="D3233" s="454">
        <v>10.73</v>
      </c>
    </row>
    <row r="3234" spans="1:4" ht="26.4" x14ac:dyDescent="0.3">
      <c r="A3234" s="460">
        <v>1917146</v>
      </c>
      <c r="B3234" s="461" t="s">
        <v>4039</v>
      </c>
      <c r="C3234" s="460" t="s">
        <v>2</v>
      </c>
      <c r="D3234" s="454">
        <v>11</v>
      </c>
    </row>
    <row r="3235" spans="1:4" ht="26.4" x14ac:dyDescent="0.3">
      <c r="A3235" s="460">
        <v>1917147</v>
      </c>
      <c r="B3235" s="461" t="s">
        <v>4040</v>
      </c>
      <c r="C3235" s="460" t="s">
        <v>2</v>
      </c>
      <c r="D3235" s="454">
        <v>11.28</v>
      </c>
    </row>
    <row r="3236" spans="1:4" ht="26.4" x14ac:dyDescent="0.3">
      <c r="A3236" s="460">
        <v>1917148</v>
      </c>
      <c r="B3236" s="461" t="s">
        <v>4041</v>
      </c>
      <c r="C3236" s="460" t="s">
        <v>2</v>
      </c>
      <c r="D3236" s="454">
        <v>11.57</v>
      </c>
    </row>
    <row r="3237" spans="1:4" ht="26.4" x14ac:dyDescent="0.3">
      <c r="A3237" s="460">
        <v>1917149</v>
      </c>
      <c r="B3237" s="461" t="s">
        <v>4042</v>
      </c>
      <c r="C3237" s="460" t="s">
        <v>2</v>
      </c>
      <c r="D3237" s="454">
        <v>11.89</v>
      </c>
    </row>
    <row r="3238" spans="1:4" ht="13.2" x14ac:dyDescent="0.3">
      <c r="A3238" s="460">
        <v>1917150</v>
      </c>
      <c r="B3238" s="461" t="s">
        <v>4043</v>
      </c>
      <c r="C3238" s="460" t="s">
        <v>2</v>
      </c>
      <c r="D3238" s="454">
        <v>12.06</v>
      </c>
    </row>
    <row r="3239" spans="1:4" ht="26.4" x14ac:dyDescent="0.3">
      <c r="A3239" s="460">
        <v>1917181</v>
      </c>
      <c r="B3239" s="461" t="s">
        <v>4044</v>
      </c>
      <c r="C3239" s="460" t="s">
        <v>2</v>
      </c>
      <c r="D3239" s="454">
        <v>11.13</v>
      </c>
    </row>
    <row r="3240" spans="1:4" ht="26.4" x14ac:dyDescent="0.3">
      <c r="A3240" s="460">
        <v>1917182</v>
      </c>
      <c r="B3240" s="461" t="s">
        <v>4045</v>
      </c>
      <c r="C3240" s="460" t="s">
        <v>2</v>
      </c>
      <c r="D3240" s="454">
        <v>11.37</v>
      </c>
    </row>
    <row r="3241" spans="1:4" ht="26.4" x14ac:dyDescent="0.3">
      <c r="A3241" s="460">
        <v>1917183</v>
      </c>
      <c r="B3241" s="461" t="s">
        <v>4046</v>
      </c>
      <c r="C3241" s="460" t="s">
        <v>2</v>
      </c>
      <c r="D3241" s="454">
        <v>11.62</v>
      </c>
    </row>
    <row r="3242" spans="1:4" ht="26.4" x14ac:dyDescent="0.3">
      <c r="A3242" s="460">
        <v>1917184</v>
      </c>
      <c r="B3242" s="461" t="s">
        <v>4047</v>
      </c>
      <c r="C3242" s="460" t="s">
        <v>2</v>
      </c>
      <c r="D3242" s="454">
        <v>11.88</v>
      </c>
    </row>
    <row r="3243" spans="1:4" ht="26.4" x14ac:dyDescent="0.3">
      <c r="A3243" s="460">
        <v>1917185</v>
      </c>
      <c r="B3243" s="461" t="s">
        <v>4048</v>
      </c>
      <c r="C3243" s="460" t="s">
        <v>2</v>
      </c>
      <c r="D3243" s="454">
        <v>12.16</v>
      </c>
    </row>
    <row r="3244" spans="1:4" ht="13.2" x14ac:dyDescent="0.3">
      <c r="A3244" s="460">
        <v>1917186</v>
      </c>
      <c r="B3244" s="461" t="s">
        <v>4049</v>
      </c>
      <c r="C3244" s="460" t="s">
        <v>2</v>
      </c>
      <c r="D3244" s="454">
        <v>12.31</v>
      </c>
    </row>
    <row r="3245" spans="1:4" ht="26.4" x14ac:dyDescent="0.3">
      <c r="A3245" s="460">
        <v>1917001</v>
      </c>
      <c r="B3245" s="461" t="s">
        <v>4050</v>
      </c>
      <c r="C3245" s="460" t="s">
        <v>2</v>
      </c>
      <c r="D3245" s="454">
        <v>23.93</v>
      </c>
    </row>
    <row r="3246" spans="1:4" ht="26.4" x14ac:dyDescent="0.3">
      <c r="A3246" s="460">
        <v>1917002</v>
      </c>
      <c r="B3246" s="461" t="s">
        <v>4051</v>
      </c>
      <c r="C3246" s="460" t="s">
        <v>2</v>
      </c>
      <c r="D3246" s="454">
        <v>24.81</v>
      </c>
    </row>
    <row r="3247" spans="1:4" ht="26.4" x14ac:dyDescent="0.3">
      <c r="A3247" s="460">
        <v>1917003</v>
      </c>
      <c r="B3247" s="461" t="s">
        <v>4052</v>
      </c>
      <c r="C3247" s="460" t="s">
        <v>2</v>
      </c>
      <c r="D3247" s="454">
        <v>25.7</v>
      </c>
    </row>
    <row r="3248" spans="1:4" ht="26.4" x14ac:dyDescent="0.3">
      <c r="A3248" s="460">
        <v>1917004</v>
      </c>
      <c r="B3248" s="461" t="s">
        <v>4053</v>
      </c>
      <c r="C3248" s="460" t="s">
        <v>2</v>
      </c>
      <c r="D3248" s="454">
        <v>26.64</v>
      </c>
    </row>
    <row r="3249" spans="1:4" ht="26.4" x14ac:dyDescent="0.3">
      <c r="A3249" s="460">
        <v>1917005</v>
      </c>
      <c r="B3249" s="461" t="s">
        <v>4054</v>
      </c>
      <c r="C3249" s="460" t="s">
        <v>2</v>
      </c>
      <c r="D3249" s="454">
        <v>27.63</v>
      </c>
    </row>
    <row r="3250" spans="1:4" ht="13.2" x14ac:dyDescent="0.3">
      <c r="A3250" s="460">
        <v>1917006</v>
      </c>
      <c r="B3250" s="461" t="s">
        <v>4055</v>
      </c>
      <c r="C3250" s="460" t="s">
        <v>2</v>
      </c>
      <c r="D3250" s="454">
        <v>28.15</v>
      </c>
    </row>
    <row r="3251" spans="1:4" ht="13.2" x14ac:dyDescent="0.3">
      <c r="A3251" s="460">
        <v>2009619</v>
      </c>
      <c r="B3251" s="461" t="s">
        <v>4056</v>
      </c>
      <c r="C3251" s="460" t="s">
        <v>84</v>
      </c>
      <c r="D3251" s="454">
        <v>119.24</v>
      </c>
    </row>
    <row r="3252" spans="1:4" ht="13.2" x14ac:dyDescent="0.3">
      <c r="A3252" s="460">
        <v>2009618</v>
      </c>
      <c r="B3252" s="461" t="s">
        <v>4057</v>
      </c>
      <c r="C3252" s="460" t="s">
        <v>84</v>
      </c>
      <c r="D3252" s="454">
        <v>116.73</v>
      </c>
    </row>
    <row r="3253" spans="1:4" ht="13.2" x14ac:dyDescent="0.3">
      <c r="A3253" s="460">
        <v>2003866</v>
      </c>
      <c r="B3253" s="461" t="s">
        <v>4058</v>
      </c>
      <c r="C3253" s="460" t="s">
        <v>84</v>
      </c>
      <c r="D3253" s="454">
        <v>7.76</v>
      </c>
    </row>
    <row r="3254" spans="1:4" ht="13.2" x14ac:dyDescent="0.3">
      <c r="A3254" s="460">
        <v>2003867</v>
      </c>
      <c r="B3254" s="461" t="s">
        <v>4059</v>
      </c>
      <c r="C3254" s="460" t="s">
        <v>84</v>
      </c>
      <c r="D3254" s="454">
        <v>16.86</v>
      </c>
    </row>
    <row r="3255" spans="1:4" ht="13.2" x14ac:dyDescent="0.3">
      <c r="A3255" s="460">
        <v>2003622</v>
      </c>
      <c r="B3255" s="461" t="s">
        <v>4060</v>
      </c>
      <c r="C3255" s="460" t="s">
        <v>110</v>
      </c>
      <c r="D3255" s="454">
        <v>2365.96</v>
      </c>
    </row>
    <row r="3256" spans="1:4" ht="13.2" x14ac:dyDescent="0.3">
      <c r="A3256" s="460">
        <v>2003621</v>
      </c>
      <c r="B3256" s="461" t="s">
        <v>4061</v>
      </c>
      <c r="C3256" s="460" t="s">
        <v>110</v>
      </c>
      <c r="D3256" s="454">
        <v>2235.66</v>
      </c>
    </row>
    <row r="3257" spans="1:4" ht="13.2" x14ac:dyDescent="0.3">
      <c r="A3257" s="460">
        <v>2003624</v>
      </c>
      <c r="B3257" s="461" t="s">
        <v>4062</v>
      </c>
      <c r="C3257" s="460" t="s">
        <v>110</v>
      </c>
      <c r="D3257" s="454">
        <v>2757.02</v>
      </c>
    </row>
    <row r="3258" spans="1:4" ht="13.2" x14ac:dyDescent="0.3">
      <c r="A3258" s="460">
        <v>2003623</v>
      </c>
      <c r="B3258" s="461" t="s">
        <v>4063</v>
      </c>
      <c r="C3258" s="460" t="s">
        <v>110</v>
      </c>
      <c r="D3258" s="454">
        <v>2610.9499999999998</v>
      </c>
    </row>
    <row r="3259" spans="1:4" ht="13.2" x14ac:dyDescent="0.3">
      <c r="A3259" s="460">
        <v>2003634</v>
      </c>
      <c r="B3259" s="461" t="s">
        <v>4064</v>
      </c>
      <c r="C3259" s="460" t="s">
        <v>110</v>
      </c>
      <c r="D3259" s="454">
        <v>1729.71</v>
      </c>
    </row>
    <row r="3260" spans="1:4" ht="13.2" x14ac:dyDescent="0.3">
      <c r="A3260" s="460">
        <v>2003633</v>
      </c>
      <c r="B3260" s="461" t="s">
        <v>4065</v>
      </c>
      <c r="C3260" s="460" t="s">
        <v>110</v>
      </c>
      <c r="D3260" s="454">
        <v>1599.4</v>
      </c>
    </row>
    <row r="3261" spans="1:4" ht="13.2" x14ac:dyDescent="0.3">
      <c r="A3261" s="460">
        <v>2003636</v>
      </c>
      <c r="B3261" s="461" t="s">
        <v>4066</v>
      </c>
      <c r="C3261" s="460" t="s">
        <v>110</v>
      </c>
      <c r="D3261" s="454">
        <v>2120.77</v>
      </c>
    </row>
    <row r="3262" spans="1:4" ht="13.2" x14ac:dyDescent="0.3">
      <c r="A3262" s="460">
        <v>2003635</v>
      </c>
      <c r="B3262" s="461" t="s">
        <v>4067</v>
      </c>
      <c r="C3262" s="460" t="s">
        <v>110</v>
      </c>
      <c r="D3262" s="454">
        <v>1974.7</v>
      </c>
    </row>
    <row r="3263" spans="1:4" ht="13.2" x14ac:dyDescent="0.3">
      <c r="A3263" s="460">
        <v>2003638</v>
      </c>
      <c r="B3263" s="461" t="s">
        <v>4068</v>
      </c>
      <c r="C3263" s="460" t="s">
        <v>110</v>
      </c>
      <c r="D3263" s="454">
        <v>2517.06</v>
      </c>
    </row>
    <row r="3264" spans="1:4" ht="13.2" x14ac:dyDescent="0.3">
      <c r="A3264" s="460">
        <v>2003637</v>
      </c>
      <c r="B3264" s="461" t="s">
        <v>4069</v>
      </c>
      <c r="C3264" s="460" t="s">
        <v>110</v>
      </c>
      <c r="D3264" s="454">
        <v>2353.61</v>
      </c>
    </row>
    <row r="3265" spans="1:4" ht="13.2" x14ac:dyDescent="0.3">
      <c r="A3265" s="460">
        <v>2003640</v>
      </c>
      <c r="B3265" s="461" t="s">
        <v>4070</v>
      </c>
      <c r="C3265" s="460" t="s">
        <v>110</v>
      </c>
      <c r="D3265" s="454">
        <v>2908.12</v>
      </c>
    </row>
    <row r="3266" spans="1:4" ht="13.2" x14ac:dyDescent="0.3">
      <c r="A3266" s="460">
        <v>2003639</v>
      </c>
      <c r="B3266" s="461" t="s">
        <v>4071</v>
      </c>
      <c r="C3266" s="460" t="s">
        <v>110</v>
      </c>
      <c r="D3266" s="454">
        <v>2728.91</v>
      </c>
    </row>
    <row r="3267" spans="1:4" ht="13.2" x14ac:dyDescent="0.3">
      <c r="A3267" s="460">
        <v>2003618</v>
      </c>
      <c r="B3267" s="461" t="s">
        <v>4072</v>
      </c>
      <c r="C3267" s="460" t="s">
        <v>110</v>
      </c>
      <c r="D3267" s="454">
        <v>969.05</v>
      </c>
    </row>
    <row r="3268" spans="1:4" ht="13.2" x14ac:dyDescent="0.3">
      <c r="A3268" s="460">
        <v>2003617</v>
      </c>
      <c r="B3268" s="461" t="s">
        <v>4073</v>
      </c>
      <c r="C3268" s="460" t="s">
        <v>110</v>
      </c>
      <c r="D3268" s="454">
        <v>897.28</v>
      </c>
    </row>
    <row r="3269" spans="1:4" ht="13.2" x14ac:dyDescent="0.3">
      <c r="A3269" s="460">
        <v>2003620</v>
      </c>
      <c r="B3269" s="461" t="s">
        <v>4074</v>
      </c>
      <c r="C3269" s="460" t="s">
        <v>110</v>
      </c>
      <c r="D3269" s="454">
        <v>1207.74</v>
      </c>
    </row>
    <row r="3270" spans="1:4" ht="13.2" x14ac:dyDescent="0.3">
      <c r="A3270" s="460">
        <v>2003619</v>
      </c>
      <c r="B3270" s="461" t="s">
        <v>4075</v>
      </c>
      <c r="C3270" s="460" t="s">
        <v>110</v>
      </c>
      <c r="D3270" s="454">
        <v>1126.43</v>
      </c>
    </row>
    <row r="3271" spans="1:4" ht="13.2" x14ac:dyDescent="0.3">
      <c r="A3271" s="460">
        <v>2003626</v>
      </c>
      <c r="B3271" s="461" t="s">
        <v>4076</v>
      </c>
      <c r="C3271" s="460" t="s">
        <v>110</v>
      </c>
      <c r="D3271" s="454">
        <v>898.92</v>
      </c>
    </row>
    <row r="3272" spans="1:4" ht="13.2" x14ac:dyDescent="0.3">
      <c r="A3272" s="460">
        <v>2003625</v>
      </c>
      <c r="B3272" s="461" t="s">
        <v>4077</v>
      </c>
      <c r="C3272" s="460" t="s">
        <v>110</v>
      </c>
      <c r="D3272" s="454">
        <v>827.15</v>
      </c>
    </row>
    <row r="3273" spans="1:4" ht="13.2" x14ac:dyDescent="0.3">
      <c r="A3273" s="460">
        <v>2003628</v>
      </c>
      <c r="B3273" s="461" t="s">
        <v>4078</v>
      </c>
      <c r="C3273" s="460" t="s">
        <v>110</v>
      </c>
      <c r="D3273" s="454">
        <v>1137.6099999999999</v>
      </c>
    </row>
    <row r="3274" spans="1:4" ht="13.2" x14ac:dyDescent="0.3">
      <c r="A3274" s="460">
        <v>2003627</v>
      </c>
      <c r="B3274" s="461" t="s">
        <v>4079</v>
      </c>
      <c r="C3274" s="460" t="s">
        <v>110</v>
      </c>
      <c r="D3274" s="454">
        <v>1056.3</v>
      </c>
    </row>
    <row r="3275" spans="1:4" ht="13.2" x14ac:dyDescent="0.3">
      <c r="A3275" s="460">
        <v>2003630</v>
      </c>
      <c r="B3275" s="461" t="s">
        <v>4080</v>
      </c>
      <c r="C3275" s="460" t="s">
        <v>110</v>
      </c>
      <c r="D3275" s="454">
        <v>1376.3</v>
      </c>
    </row>
    <row r="3276" spans="1:4" ht="13.2" x14ac:dyDescent="0.3">
      <c r="A3276" s="460">
        <v>2003629</v>
      </c>
      <c r="B3276" s="461" t="s">
        <v>4081</v>
      </c>
      <c r="C3276" s="460" t="s">
        <v>110</v>
      </c>
      <c r="D3276" s="454">
        <v>1285.45</v>
      </c>
    </row>
    <row r="3277" spans="1:4" ht="13.2" x14ac:dyDescent="0.3">
      <c r="A3277" s="460">
        <v>2003632</v>
      </c>
      <c r="B3277" s="461" t="s">
        <v>4082</v>
      </c>
      <c r="C3277" s="460" t="s">
        <v>110</v>
      </c>
      <c r="D3277" s="454">
        <v>1614.98</v>
      </c>
    </row>
    <row r="3278" spans="1:4" ht="13.2" x14ac:dyDescent="0.3">
      <c r="A3278" s="460">
        <v>2003631</v>
      </c>
      <c r="B3278" s="461" t="s">
        <v>4083</v>
      </c>
      <c r="C3278" s="460" t="s">
        <v>110</v>
      </c>
      <c r="D3278" s="454">
        <v>1514.59</v>
      </c>
    </row>
    <row r="3279" spans="1:4" ht="26.4" x14ac:dyDescent="0.3">
      <c r="A3279" s="460">
        <v>2003599</v>
      </c>
      <c r="B3279" s="461" t="s">
        <v>4084</v>
      </c>
      <c r="C3279" s="460" t="s">
        <v>110</v>
      </c>
      <c r="D3279" s="454">
        <v>195.52</v>
      </c>
    </row>
    <row r="3280" spans="1:4" ht="26.4" x14ac:dyDescent="0.3">
      <c r="A3280" s="460">
        <v>2003598</v>
      </c>
      <c r="B3280" s="461" t="s">
        <v>4085</v>
      </c>
      <c r="C3280" s="460" t="s">
        <v>110</v>
      </c>
      <c r="D3280" s="454">
        <v>169.01</v>
      </c>
    </row>
    <row r="3281" spans="1:4" ht="13.2" x14ac:dyDescent="0.3">
      <c r="A3281" s="460">
        <v>2003919</v>
      </c>
      <c r="B3281" s="461" t="s">
        <v>4086</v>
      </c>
      <c r="C3281" s="460" t="s">
        <v>110</v>
      </c>
      <c r="D3281" s="454">
        <v>195.52</v>
      </c>
    </row>
    <row r="3282" spans="1:4" ht="26.4" x14ac:dyDescent="0.3">
      <c r="A3282" s="460">
        <v>2003918</v>
      </c>
      <c r="B3282" s="461" t="s">
        <v>4087</v>
      </c>
      <c r="C3282" s="460" t="s">
        <v>110</v>
      </c>
      <c r="D3282" s="454">
        <v>169.01</v>
      </c>
    </row>
    <row r="3283" spans="1:4" ht="26.4" x14ac:dyDescent="0.3">
      <c r="A3283" s="460">
        <v>2003601</v>
      </c>
      <c r="B3283" s="461" t="s">
        <v>4088</v>
      </c>
      <c r="C3283" s="460" t="s">
        <v>110</v>
      </c>
      <c r="D3283" s="454">
        <v>245.9</v>
      </c>
    </row>
    <row r="3284" spans="1:4" ht="26.4" x14ac:dyDescent="0.3">
      <c r="A3284" s="460">
        <v>2003600</v>
      </c>
      <c r="B3284" s="461" t="s">
        <v>4089</v>
      </c>
      <c r="C3284" s="460" t="s">
        <v>110</v>
      </c>
      <c r="D3284" s="454">
        <v>211.23</v>
      </c>
    </row>
    <row r="3285" spans="1:4" ht="13.2" x14ac:dyDescent="0.3">
      <c r="A3285" s="460">
        <v>2003921</v>
      </c>
      <c r="B3285" s="461" t="s">
        <v>4090</v>
      </c>
      <c r="C3285" s="460" t="s">
        <v>110</v>
      </c>
      <c r="D3285" s="454">
        <v>245.9</v>
      </c>
    </row>
    <row r="3286" spans="1:4" ht="26.4" x14ac:dyDescent="0.3">
      <c r="A3286" s="460">
        <v>2003920</v>
      </c>
      <c r="B3286" s="461" t="s">
        <v>4091</v>
      </c>
      <c r="C3286" s="460" t="s">
        <v>110</v>
      </c>
      <c r="D3286" s="454">
        <v>211.23</v>
      </c>
    </row>
    <row r="3287" spans="1:4" ht="26.4" x14ac:dyDescent="0.3">
      <c r="A3287" s="460">
        <v>2003616</v>
      </c>
      <c r="B3287" s="461" t="s">
        <v>4092</v>
      </c>
      <c r="C3287" s="460" t="s">
        <v>110</v>
      </c>
      <c r="D3287" s="454">
        <v>21.5</v>
      </c>
    </row>
    <row r="3288" spans="1:4" ht="26.4" x14ac:dyDescent="0.3">
      <c r="A3288" s="460">
        <v>2003615</v>
      </c>
      <c r="B3288" s="461" t="s">
        <v>4093</v>
      </c>
      <c r="C3288" s="460" t="s">
        <v>110</v>
      </c>
      <c r="D3288" s="454">
        <v>17.760000000000002</v>
      </c>
    </row>
    <row r="3289" spans="1:4" ht="26.4" x14ac:dyDescent="0.3">
      <c r="A3289" s="460">
        <v>2003927</v>
      </c>
      <c r="B3289" s="461" t="s">
        <v>4094</v>
      </c>
      <c r="C3289" s="460" t="s">
        <v>110</v>
      </c>
      <c r="D3289" s="454">
        <v>22.32</v>
      </c>
    </row>
    <row r="3290" spans="1:4" ht="26.4" x14ac:dyDescent="0.3">
      <c r="A3290" s="460">
        <v>2003926</v>
      </c>
      <c r="B3290" s="461" t="s">
        <v>4095</v>
      </c>
      <c r="C3290" s="460" t="s">
        <v>110</v>
      </c>
      <c r="D3290" s="454">
        <v>18.579999999999998</v>
      </c>
    </row>
    <row r="3291" spans="1:4" ht="13.2" x14ac:dyDescent="0.3">
      <c r="A3291" s="460">
        <v>2003613</v>
      </c>
      <c r="B3291" s="461" t="s">
        <v>4096</v>
      </c>
      <c r="C3291" s="460" t="s">
        <v>110</v>
      </c>
      <c r="D3291" s="454">
        <v>138.77000000000001</v>
      </c>
    </row>
    <row r="3292" spans="1:4" ht="13.2" x14ac:dyDescent="0.3">
      <c r="A3292" s="460">
        <v>2003612</v>
      </c>
      <c r="B3292" s="461" t="s">
        <v>4097</v>
      </c>
      <c r="C3292" s="460" t="s">
        <v>110</v>
      </c>
      <c r="D3292" s="454">
        <v>122.45</v>
      </c>
    </row>
    <row r="3293" spans="1:4" ht="13.2" x14ac:dyDescent="0.3">
      <c r="A3293" s="460">
        <v>2003477</v>
      </c>
      <c r="B3293" s="461" t="s">
        <v>4098</v>
      </c>
      <c r="C3293" s="460" t="s">
        <v>110</v>
      </c>
      <c r="D3293" s="454">
        <v>3668.01</v>
      </c>
    </row>
    <row r="3294" spans="1:4" ht="26.4" x14ac:dyDescent="0.3">
      <c r="A3294" s="460">
        <v>2003476</v>
      </c>
      <c r="B3294" s="461" t="s">
        <v>4099</v>
      </c>
      <c r="C3294" s="460" t="s">
        <v>110</v>
      </c>
      <c r="D3294" s="454">
        <v>3278.78</v>
      </c>
    </row>
    <row r="3295" spans="1:4" ht="13.2" x14ac:dyDescent="0.3">
      <c r="A3295" s="460">
        <v>2003517</v>
      </c>
      <c r="B3295" s="461" t="s">
        <v>4100</v>
      </c>
      <c r="C3295" s="460" t="s">
        <v>110</v>
      </c>
      <c r="D3295" s="454">
        <v>3990.44</v>
      </c>
    </row>
    <row r="3296" spans="1:4" ht="26.4" x14ac:dyDescent="0.3">
      <c r="A3296" s="460">
        <v>2003516</v>
      </c>
      <c r="B3296" s="461" t="s">
        <v>4101</v>
      </c>
      <c r="C3296" s="460" t="s">
        <v>110</v>
      </c>
      <c r="D3296" s="454">
        <v>3616.57</v>
      </c>
    </row>
    <row r="3297" spans="1:4" ht="13.2" x14ac:dyDescent="0.3">
      <c r="A3297" s="460">
        <v>2003479</v>
      </c>
      <c r="B3297" s="461" t="s">
        <v>4102</v>
      </c>
      <c r="C3297" s="460" t="s">
        <v>110</v>
      </c>
      <c r="D3297" s="454">
        <v>3620.64</v>
      </c>
    </row>
    <row r="3298" spans="1:4" ht="26.4" x14ac:dyDescent="0.3">
      <c r="A3298" s="460">
        <v>2003478</v>
      </c>
      <c r="B3298" s="461" t="s">
        <v>4103</v>
      </c>
      <c r="C3298" s="460" t="s">
        <v>110</v>
      </c>
      <c r="D3298" s="454">
        <v>3248.41</v>
      </c>
    </row>
    <row r="3299" spans="1:4" ht="13.2" x14ac:dyDescent="0.3">
      <c r="A3299" s="460">
        <v>2003519</v>
      </c>
      <c r="B3299" s="461" t="s">
        <v>4104</v>
      </c>
      <c r="C3299" s="460" t="s">
        <v>110</v>
      </c>
      <c r="D3299" s="454">
        <v>3943.07</v>
      </c>
    </row>
    <row r="3300" spans="1:4" ht="26.4" x14ac:dyDescent="0.3">
      <c r="A3300" s="460">
        <v>2003518</v>
      </c>
      <c r="B3300" s="461" t="s">
        <v>4105</v>
      </c>
      <c r="C3300" s="460" t="s">
        <v>110</v>
      </c>
      <c r="D3300" s="454">
        <v>3586.2</v>
      </c>
    </row>
    <row r="3301" spans="1:4" ht="13.2" x14ac:dyDescent="0.3">
      <c r="A3301" s="460">
        <v>2003481</v>
      </c>
      <c r="B3301" s="461" t="s">
        <v>4106</v>
      </c>
      <c r="C3301" s="460" t="s">
        <v>110</v>
      </c>
      <c r="D3301" s="454">
        <v>3573.28</v>
      </c>
    </row>
    <row r="3302" spans="1:4" ht="26.4" x14ac:dyDescent="0.3">
      <c r="A3302" s="460">
        <v>2003480</v>
      </c>
      <c r="B3302" s="461" t="s">
        <v>4107</v>
      </c>
      <c r="C3302" s="460" t="s">
        <v>110</v>
      </c>
      <c r="D3302" s="454">
        <v>3218.04</v>
      </c>
    </row>
    <row r="3303" spans="1:4" ht="13.2" x14ac:dyDescent="0.3">
      <c r="A3303" s="460">
        <v>2003521</v>
      </c>
      <c r="B3303" s="461" t="s">
        <v>4108</v>
      </c>
      <c r="C3303" s="460" t="s">
        <v>110</v>
      </c>
      <c r="D3303" s="454">
        <v>3895.71</v>
      </c>
    </row>
    <row r="3304" spans="1:4" ht="26.4" x14ac:dyDescent="0.3">
      <c r="A3304" s="460">
        <v>2003520</v>
      </c>
      <c r="B3304" s="461" t="s">
        <v>4109</v>
      </c>
      <c r="C3304" s="460" t="s">
        <v>110</v>
      </c>
      <c r="D3304" s="454">
        <v>3555.83</v>
      </c>
    </row>
    <row r="3305" spans="1:4" ht="13.2" x14ac:dyDescent="0.3">
      <c r="A3305" s="460">
        <v>2003483</v>
      </c>
      <c r="B3305" s="461" t="s">
        <v>4110</v>
      </c>
      <c r="C3305" s="460" t="s">
        <v>110</v>
      </c>
      <c r="D3305" s="454">
        <v>3525.92</v>
      </c>
    </row>
    <row r="3306" spans="1:4" ht="26.4" x14ac:dyDescent="0.3">
      <c r="A3306" s="460">
        <v>2003482</v>
      </c>
      <c r="B3306" s="461" t="s">
        <v>4111</v>
      </c>
      <c r="C3306" s="460" t="s">
        <v>110</v>
      </c>
      <c r="D3306" s="454">
        <v>3187.67</v>
      </c>
    </row>
    <row r="3307" spans="1:4" ht="13.2" x14ac:dyDescent="0.3">
      <c r="A3307" s="460">
        <v>2003523</v>
      </c>
      <c r="B3307" s="461" t="s">
        <v>4112</v>
      </c>
      <c r="C3307" s="460" t="s">
        <v>110</v>
      </c>
      <c r="D3307" s="454">
        <v>3848.34</v>
      </c>
    </row>
    <row r="3308" spans="1:4" ht="26.4" x14ac:dyDescent="0.3">
      <c r="A3308" s="460">
        <v>2003522</v>
      </c>
      <c r="B3308" s="461" t="s">
        <v>4113</v>
      </c>
      <c r="C3308" s="460" t="s">
        <v>110</v>
      </c>
      <c r="D3308" s="454">
        <v>3525.46</v>
      </c>
    </row>
    <row r="3309" spans="1:4" ht="13.2" x14ac:dyDescent="0.3">
      <c r="A3309" s="460">
        <v>2003485</v>
      </c>
      <c r="B3309" s="461" t="s">
        <v>4114</v>
      </c>
      <c r="C3309" s="460" t="s">
        <v>110</v>
      </c>
      <c r="D3309" s="454">
        <v>4733.7</v>
      </c>
    </row>
    <row r="3310" spans="1:4" ht="26.4" x14ac:dyDescent="0.3">
      <c r="A3310" s="460">
        <v>2003484</v>
      </c>
      <c r="B3310" s="461" t="s">
        <v>4115</v>
      </c>
      <c r="C3310" s="460" t="s">
        <v>110</v>
      </c>
      <c r="D3310" s="454">
        <v>4251.01</v>
      </c>
    </row>
    <row r="3311" spans="1:4" ht="13.2" x14ac:dyDescent="0.3">
      <c r="A3311" s="460">
        <v>2003525</v>
      </c>
      <c r="B3311" s="461" t="s">
        <v>4116</v>
      </c>
      <c r="C3311" s="460" t="s">
        <v>110</v>
      </c>
      <c r="D3311" s="454">
        <v>5056.13</v>
      </c>
    </row>
    <row r="3312" spans="1:4" ht="26.4" x14ac:dyDescent="0.3">
      <c r="A3312" s="460">
        <v>2003524</v>
      </c>
      <c r="B3312" s="461" t="s">
        <v>4117</v>
      </c>
      <c r="C3312" s="460" t="s">
        <v>110</v>
      </c>
      <c r="D3312" s="454">
        <v>4588.8</v>
      </c>
    </row>
    <row r="3313" spans="1:4" ht="13.2" x14ac:dyDescent="0.3">
      <c r="A3313" s="460">
        <v>2003487</v>
      </c>
      <c r="B3313" s="461" t="s">
        <v>4118</v>
      </c>
      <c r="C3313" s="460" t="s">
        <v>110</v>
      </c>
      <c r="D3313" s="454">
        <v>4686.34</v>
      </c>
    </row>
    <row r="3314" spans="1:4" ht="26.4" x14ac:dyDescent="0.3">
      <c r="A3314" s="460">
        <v>2003486</v>
      </c>
      <c r="B3314" s="461" t="s">
        <v>4119</v>
      </c>
      <c r="C3314" s="460" t="s">
        <v>110</v>
      </c>
      <c r="D3314" s="454">
        <v>4220.6400000000003</v>
      </c>
    </row>
    <row r="3315" spans="1:4" ht="13.2" x14ac:dyDescent="0.3">
      <c r="A3315" s="460">
        <v>2003527</v>
      </c>
      <c r="B3315" s="461" t="s">
        <v>4120</v>
      </c>
      <c r="C3315" s="460" t="s">
        <v>110</v>
      </c>
      <c r="D3315" s="454">
        <v>5008.7700000000004</v>
      </c>
    </row>
    <row r="3316" spans="1:4" ht="26.4" x14ac:dyDescent="0.3">
      <c r="A3316" s="460">
        <v>2003526</v>
      </c>
      <c r="B3316" s="461" t="s">
        <v>4121</v>
      </c>
      <c r="C3316" s="460" t="s">
        <v>110</v>
      </c>
      <c r="D3316" s="454">
        <v>4558.43</v>
      </c>
    </row>
    <row r="3317" spans="1:4" ht="13.2" x14ac:dyDescent="0.3">
      <c r="A3317" s="460">
        <v>2003489</v>
      </c>
      <c r="B3317" s="461" t="s">
        <v>4122</v>
      </c>
      <c r="C3317" s="460" t="s">
        <v>110</v>
      </c>
      <c r="D3317" s="454">
        <v>4638.97</v>
      </c>
    </row>
    <row r="3318" spans="1:4" ht="26.4" x14ac:dyDescent="0.3">
      <c r="A3318" s="460">
        <v>2003488</v>
      </c>
      <c r="B3318" s="461" t="s">
        <v>4123</v>
      </c>
      <c r="C3318" s="460" t="s">
        <v>110</v>
      </c>
      <c r="D3318" s="454">
        <v>4190.2700000000004</v>
      </c>
    </row>
    <row r="3319" spans="1:4" ht="13.2" x14ac:dyDescent="0.3">
      <c r="A3319" s="460">
        <v>2003529</v>
      </c>
      <c r="B3319" s="461" t="s">
        <v>4124</v>
      </c>
      <c r="C3319" s="460" t="s">
        <v>110</v>
      </c>
      <c r="D3319" s="454">
        <v>4961.3999999999996</v>
      </c>
    </row>
    <row r="3320" spans="1:4" ht="26.4" x14ac:dyDescent="0.3">
      <c r="A3320" s="460">
        <v>2003528</v>
      </c>
      <c r="B3320" s="461" t="s">
        <v>4125</v>
      </c>
      <c r="C3320" s="460" t="s">
        <v>110</v>
      </c>
      <c r="D3320" s="454">
        <v>4528.0600000000004</v>
      </c>
    </row>
    <row r="3321" spans="1:4" ht="13.2" x14ac:dyDescent="0.3">
      <c r="A3321" s="460">
        <v>2003491</v>
      </c>
      <c r="B3321" s="461" t="s">
        <v>4126</v>
      </c>
      <c r="C3321" s="460" t="s">
        <v>110</v>
      </c>
      <c r="D3321" s="454">
        <v>4591.6099999999997</v>
      </c>
    </row>
    <row r="3322" spans="1:4" ht="26.4" x14ac:dyDescent="0.3">
      <c r="A3322" s="460">
        <v>2003490</v>
      </c>
      <c r="B3322" s="461" t="s">
        <v>4127</v>
      </c>
      <c r="C3322" s="460" t="s">
        <v>110</v>
      </c>
      <c r="D3322" s="454">
        <v>4159.8999999999996</v>
      </c>
    </row>
    <row r="3323" spans="1:4" ht="13.2" x14ac:dyDescent="0.3">
      <c r="A3323" s="460">
        <v>2003531</v>
      </c>
      <c r="B3323" s="461" t="s">
        <v>4128</v>
      </c>
      <c r="C3323" s="460" t="s">
        <v>110</v>
      </c>
      <c r="D3323" s="454">
        <v>4914.04</v>
      </c>
    </row>
    <row r="3324" spans="1:4" ht="26.4" x14ac:dyDescent="0.3">
      <c r="A3324" s="460">
        <v>2003530</v>
      </c>
      <c r="B3324" s="461" t="s">
        <v>4129</v>
      </c>
      <c r="C3324" s="460" t="s">
        <v>110</v>
      </c>
      <c r="D3324" s="454">
        <v>4497.6899999999996</v>
      </c>
    </row>
    <row r="3325" spans="1:4" ht="13.2" x14ac:dyDescent="0.3">
      <c r="A3325" s="460">
        <v>2003493</v>
      </c>
      <c r="B3325" s="461" t="s">
        <v>4130</v>
      </c>
      <c r="C3325" s="460" t="s">
        <v>110</v>
      </c>
      <c r="D3325" s="454">
        <v>5642.35</v>
      </c>
    </row>
    <row r="3326" spans="1:4" ht="26.4" x14ac:dyDescent="0.3">
      <c r="A3326" s="460">
        <v>2003492</v>
      </c>
      <c r="B3326" s="461" t="s">
        <v>4131</v>
      </c>
      <c r="C3326" s="460" t="s">
        <v>110</v>
      </c>
      <c r="D3326" s="454">
        <v>5066.1899999999996</v>
      </c>
    </row>
    <row r="3327" spans="1:4" ht="13.2" x14ac:dyDescent="0.3">
      <c r="A3327" s="460">
        <v>2003533</v>
      </c>
      <c r="B3327" s="461" t="s">
        <v>4132</v>
      </c>
      <c r="C3327" s="460" t="s">
        <v>110</v>
      </c>
      <c r="D3327" s="454">
        <v>5964.78</v>
      </c>
    </row>
    <row r="3328" spans="1:4" ht="26.4" x14ac:dyDescent="0.3">
      <c r="A3328" s="460">
        <v>2003532</v>
      </c>
      <c r="B3328" s="461" t="s">
        <v>4133</v>
      </c>
      <c r="C3328" s="460" t="s">
        <v>110</v>
      </c>
      <c r="D3328" s="454">
        <v>5403.97</v>
      </c>
    </row>
    <row r="3329" spans="1:4" ht="13.2" x14ac:dyDescent="0.3">
      <c r="A3329" s="460">
        <v>2003495</v>
      </c>
      <c r="B3329" s="461" t="s">
        <v>4134</v>
      </c>
      <c r="C3329" s="460" t="s">
        <v>110</v>
      </c>
      <c r="D3329" s="454">
        <v>5594.98</v>
      </c>
    </row>
    <row r="3330" spans="1:4" ht="26.4" x14ac:dyDescent="0.3">
      <c r="A3330" s="460">
        <v>2003494</v>
      </c>
      <c r="B3330" s="461" t="s">
        <v>4135</v>
      </c>
      <c r="C3330" s="460" t="s">
        <v>110</v>
      </c>
      <c r="D3330" s="454">
        <v>5035.82</v>
      </c>
    </row>
    <row r="3331" spans="1:4" ht="13.2" x14ac:dyDescent="0.3">
      <c r="A3331" s="460">
        <v>2003535</v>
      </c>
      <c r="B3331" s="461" t="s">
        <v>4136</v>
      </c>
      <c r="C3331" s="460" t="s">
        <v>110</v>
      </c>
      <c r="D3331" s="454">
        <v>5917.41</v>
      </c>
    </row>
    <row r="3332" spans="1:4" ht="26.4" x14ac:dyDescent="0.3">
      <c r="A3332" s="460">
        <v>2003534</v>
      </c>
      <c r="B3332" s="461" t="s">
        <v>4137</v>
      </c>
      <c r="C3332" s="460" t="s">
        <v>110</v>
      </c>
      <c r="D3332" s="454">
        <v>5373.6</v>
      </c>
    </row>
    <row r="3333" spans="1:4" ht="13.2" x14ac:dyDescent="0.3">
      <c r="A3333" s="460">
        <v>2003497</v>
      </c>
      <c r="B3333" s="461" t="s">
        <v>4138</v>
      </c>
      <c r="C3333" s="460" t="s">
        <v>110</v>
      </c>
      <c r="D3333" s="454">
        <v>5547.62</v>
      </c>
    </row>
    <row r="3334" spans="1:4" ht="26.4" x14ac:dyDescent="0.3">
      <c r="A3334" s="460">
        <v>2003496</v>
      </c>
      <c r="B3334" s="461" t="s">
        <v>4139</v>
      </c>
      <c r="C3334" s="460" t="s">
        <v>110</v>
      </c>
      <c r="D3334" s="454">
        <v>5005.45</v>
      </c>
    </row>
    <row r="3335" spans="1:4" ht="13.2" x14ac:dyDescent="0.3">
      <c r="A3335" s="460">
        <v>2003537</v>
      </c>
      <c r="B3335" s="461" t="s">
        <v>4140</v>
      </c>
      <c r="C3335" s="460" t="s">
        <v>110</v>
      </c>
      <c r="D3335" s="454">
        <v>5870.05</v>
      </c>
    </row>
    <row r="3336" spans="1:4" ht="26.4" x14ac:dyDescent="0.3">
      <c r="A3336" s="460">
        <v>2003536</v>
      </c>
      <c r="B3336" s="461" t="s">
        <v>4141</v>
      </c>
      <c r="C3336" s="460" t="s">
        <v>110</v>
      </c>
      <c r="D3336" s="454">
        <v>5343.23</v>
      </c>
    </row>
    <row r="3337" spans="1:4" ht="13.2" x14ac:dyDescent="0.3">
      <c r="A3337" s="460">
        <v>2003499</v>
      </c>
      <c r="B3337" s="461" t="s">
        <v>4142</v>
      </c>
      <c r="C3337" s="460" t="s">
        <v>110</v>
      </c>
      <c r="D3337" s="454">
        <v>5500.26</v>
      </c>
    </row>
    <row r="3338" spans="1:4" ht="26.4" x14ac:dyDescent="0.3">
      <c r="A3338" s="460">
        <v>2003498</v>
      </c>
      <c r="B3338" s="461" t="s">
        <v>4143</v>
      </c>
      <c r="C3338" s="460" t="s">
        <v>110</v>
      </c>
      <c r="D3338" s="454">
        <v>4975.08</v>
      </c>
    </row>
    <row r="3339" spans="1:4" ht="13.2" x14ac:dyDescent="0.3">
      <c r="A3339" s="460">
        <v>2003539</v>
      </c>
      <c r="B3339" s="461" t="s">
        <v>4144</v>
      </c>
      <c r="C3339" s="460" t="s">
        <v>110</v>
      </c>
      <c r="D3339" s="454">
        <v>5775.32</v>
      </c>
    </row>
    <row r="3340" spans="1:4" ht="26.4" x14ac:dyDescent="0.3">
      <c r="A3340" s="460">
        <v>2003538</v>
      </c>
      <c r="B3340" s="461" t="s">
        <v>4145</v>
      </c>
      <c r="C3340" s="460" t="s">
        <v>110</v>
      </c>
      <c r="D3340" s="454">
        <v>5282.49</v>
      </c>
    </row>
    <row r="3341" spans="1:4" ht="13.2" x14ac:dyDescent="0.3">
      <c r="A3341" s="460">
        <v>2003501</v>
      </c>
      <c r="B3341" s="461" t="s">
        <v>4146</v>
      </c>
      <c r="C3341" s="460" t="s">
        <v>110</v>
      </c>
      <c r="D3341" s="454">
        <v>6760.39</v>
      </c>
    </row>
    <row r="3342" spans="1:4" ht="26.4" x14ac:dyDescent="0.3">
      <c r="A3342" s="460">
        <v>2003500</v>
      </c>
      <c r="B3342" s="461" t="s">
        <v>4147</v>
      </c>
      <c r="C3342" s="460" t="s">
        <v>110</v>
      </c>
      <c r="D3342" s="454">
        <v>6090.77</v>
      </c>
    </row>
    <row r="3343" spans="1:4" ht="13.2" x14ac:dyDescent="0.3">
      <c r="A3343" s="460">
        <v>2003541</v>
      </c>
      <c r="B3343" s="461" t="s">
        <v>4148</v>
      </c>
      <c r="C3343" s="460" t="s">
        <v>110</v>
      </c>
      <c r="D3343" s="454">
        <v>7082.82</v>
      </c>
    </row>
    <row r="3344" spans="1:4" ht="26.4" x14ac:dyDescent="0.3">
      <c r="A3344" s="460">
        <v>2003540</v>
      </c>
      <c r="B3344" s="461" t="s">
        <v>4149</v>
      </c>
      <c r="C3344" s="460" t="s">
        <v>110</v>
      </c>
      <c r="D3344" s="454">
        <v>6428.55</v>
      </c>
    </row>
    <row r="3345" spans="1:4" ht="13.2" x14ac:dyDescent="0.3">
      <c r="A3345" s="460">
        <v>2003503</v>
      </c>
      <c r="B3345" s="461" t="s">
        <v>4150</v>
      </c>
      <c r="C3345" s="460" t="s">
        <v>110</v>
      </c>
      <c r="D3345" s="454">
        <v>6713.03</v>
      </c>
    </row>
    <row r="3346" spans="1:4" ht="26.4" x14ac:dyDescent="0.3">
      <c r="A3346" s="460">
        <v>2003502</v>
      </c>
      <c r="B3346" s="461" t="s">
        <v>4151</v>
      </c>
      <c r="C3346" s="460" t="s">
        <v>110</v>
      </c>
      <c r="D3346" s="454">
        <v>6060.4</v>
      </c>
    </row>
    <row r="3347" spans="1:4" ht="13.2" x14ac:dyDescent="0.3">
      <c r="A3347" s="460">
        <v>2003543</v>
      </c>
      <c r="B3347" s="461" t="s">
        <v>4152</v>
      </c>
      <c r="C3347" s="460" t="s">
        <v>110</v>
      </c>
      <c r="D3347" s="454">
        <v>7035.46</v>
      </c>
    </row>
    <row r="3348" spans="1:4" ht="26.4" x14ac:dyDescent="0.3">
      <c r="A3348" s="460">
        <v>2003542</v>
      </c>
      <c r="B3348" s="461" t="s">
        <v>4153</v>
      </c>
      <c r="C3348" s="460" t="s">
        <v>110</v>
      </c>
      <c r="D3348" s="454">
        <v>6398.18</v>
      </c>
    </row>
    <row r="3349" spans="1:4" ht="13.2" x14ac:dyDescent="0.3">
      <c r="A3349" s="460">
        <v>2003505</v>
      </c>
      <c r="B3349" s="461" t="s">
        <v>4154</v>
      </c>
      <c r="C3349" s="460" t="s">
        <v>110</v>
      </c>
      <c r="D3349" s="454">
        <v>6665.66</v>
      </c>
    </row>
    <row r="3350" spans="1:4" ht="26.4" x14ac:dyDescent="0.3">
      <c r="A3350" s="460">
        <v>2003504</v>
      </c>
      <c r="B3350" s="461" t="s">
        <v>4155</v>
      </c>
      <c r="C3350" s="460" t="s">
        <v>110</v>
      </c>
      <c r="D3350" s="454">
        <v>6030.03</v>
      </c>
    </row>
    <row r="3351" spans="1:4" ht="13.2" x14ac:dyDescent="0.3">
      <c r="A3351" s="460">
        <v>2003545</v>
      </c>
      <c r="B3351" s="461" t="s">
        <v>4156</v>
      </c>
      <c r="C3351" s="460" t="s">
        <v>110</v>
      </c>
      <c r="D3351" s="454">
        <v>6988.09</v>
      </c>
    </row>
    <row r="3352" spans="1:4" ht="26.4" x14ac:dyDescent="0.3">
      <c r="A3352" s="460">
        <v>2003544</v>
      </c>
      <c r="B3352" s="461" t="s">
        <v>4157</v>
      </c>
      <c r="C3352" s="460" t="s">
        <v>110</v>
      </c>
      <c r="D3352" s="454">
        <v>6367.81</v>
      </c>
    </row>
    <row r="3353" spans="1:4" ht="13.2" x14ac:dyDescent="0.3">
      <c r="A3353" s="460">
        <v>2003507</v>
      </c>
      <c r="B3353" s="461" t="s">
        <v>4158</v>
      </c>
      <c r="C3353" s="460" t="s">
        <v>110</v>
      </c>
      <c r="D3353" s="454">
        <v>6618.3</v>
      </c>
    </row>
    <row r="3354" spans="1:4" ht="26.4" x14ac:dyDescent="0.3">
      <c r="A3354" s="460">
        <v>2003506</v>
      </c>
      <c r="B3354" s="461" t="s">
        <v>4159</v>
      </c>
      <c r="C3354" s="460" t="s">
        <v>110</v>
      </c>
      <c r="D3354" s="454">
        <v>5999.66</v>
      </c>
    </row>
    <row r="3355" spans="1:4" ht="13.2" x14ac:dyDescent="0.3">
      <c r="A3355" s="460">
        <v>2003547</v>
      </c>
      <c r="B3355" s="461" t="s">
        <v>4160</v>
      </c>
      <c r="C3355" s="460" t="s">
        <v>110</v>
      </c>
      <c r="D3355" s="454">
        <v>6940.73</v>
      </c>
    </row>
    <row r="3356" spans="1:4" ht="26.4" x14ac:dyDescent="0.3">
      <c r="A3356" s="460">
        <v>2003546</v>
      </c>
      <c r="B3356" s="461" t="s">
        <v>4161</v>
      </c>
      <c r="C3356" s="460" t="s">
        <v>110</v>
      </c>
      <c r="D3356" s="454">
        <v>6337.44</v>
      </c>
    </row>
    <row r="3357" spans="1:4" ht="13.2" x14ac:dyDescent="0.3">
      <c r="A3357" s="460">
        <v>2003509</v>
      </c>
      <c r="B3357" s="461" t="s">
        <v>4162</v>
      </c>
      <c r="C3357" s="460" t="s">
        <v>110</v>
      </c>
      <c r="D3357" s="454">
        <v>7710.92</v>
      </c>
    </row>
    <row r="3358" spans="1:4" ht="26.4" x14ac:dyDescent="0.3">
      <c r="A3358" s="460">
        <v>2003508</v>
      </c>
      <c r="B3358" s="461" t="s">
        <v>4163</v>
      </c>
      <c r="C3358" s="460" t="s">
        <v>110</v>
      </c>
      <c r="D3358" s="454">
        <v>6947.82</v>
      </c>
    </row>
    <row r="3359" spans="1:4" ht="13.2" x14ac:dyDescent="0.3">
      <c r="A3359" s="460">
        <v>2003549</v>
      </c>
      <c r="B3359" s="461" t="s">
        <v>4164</v>
      </c>
      <c r="C3359" s="460" t="s">
        <v>110</v>
      </c>
      <c r="D3359" s="454">
        <v>8033.35</v>
      </c>
    </row>
    <row r="3360" spans="1:4" ht="26.4" x14ac:dyDescent="0.3">
      <c r="A3360" s="460">
        <v>2003548</v>
      </c>
      <c r="B3360" s="461" t="s">
        <v>4165</v>
      </c>
      <c r="C3360" s="460" t="s">
        <v>110</v>
      </c>
      <c r="D3360" s="454">
        <v>7285.61</v>
      </c>
    </row>
    <row r="3361" spans="1:4" ht="13.2" x14ac:dyDescent="0.3">
      <c r="A3361" s="460">
        <v>2003511</v>
      </c>
      <c r="B3361" s="461" t="s">
        <v>4166</v>
      </c>
      <c r="C3361" s="460" t="s">
        <v>110</v>
      </c>
      <c r="D3361" s="454">
        <v>7663.55</v>
      </c>
    </row>
    <row r="3362" spans="1:4" ht="26.4" x14ac:dyDescent="0.3">
      <c r="A3362" s="460">
        <v>2003510</v>
      </c>
      <c r="B3362" s="461" t="s">
        <v>4167</v>
      </c>
      <c r="C3362" s="460" t="s">
        <v>110</v>
      </c>
      <c r="D3362" s="454">
        <v>6917.45</v>
      </c>
    </row>
    <row r="3363" spans="1:4" ht="13.2" x14ac:dyDescent="0.3">
      <c r="A3363" s="460">
        <v>2003551</v>
      </c>
      <c r="B3363" s="461" t="s">
        <v>4168</v>
      </c>
      <c r="C3363" s="460" t="s">
        <v>110</v>
      </c>
      <c r="D3363" s="454">
        <v>7985.98</v>
      </c>
    </row>
    <row r="3364" spans="1:4" ht="26.4" x14ac:dyDescent="0.3">
      <c r="A3364" s="460">
        <v>2003550</v>
      </c>
      <c r="B3364" s="461" t="s">
        <v>4169</v>
      </c>
      <c r="C3364" s="460" t="s">
        <v>110</v>
      </c>
      <c r="D3364" s="454">
        <v>7255.24</v>
      </c>
    </row>
    <row r="3365" spans="1:4" ht="13.2" x14ac:dyDescent="0.3">
      <c r="A3365" s="460">
        <v>2003513</v>
      </c>
      <c r="B3365" s="461" t="s">
        <v>4170</v>
      </c>
      <c r="C3365" s="460" t="s">
        <v>110</v>
      </c>
      <c r="D3365" s="454">
        <v>7616.19</v>
      </c>
    </row>
    <row r="3366" spans="1:4" ht="26.4" x14ac:dyDescent="0.3">
      <c r="A3366" s="460">
        <v>2003512</v>
      </c>
      <c r="B3366" s="461" t="s">
        <v>4171</v>
      </c>
      <c r="C3366" s="460" t="s">
        <v>110</v>
      </c>
      <c r="D3366" s="454">
        <v>6887.08</v>
      </c>
    </row>
    <row r="3367" spans="1:4" ht="13.2" x14ac:dyDescent="0.3">
      <c r="A3367" s="460">
        <v>2003553</v>
      </c>
      <c r="B3367" s="461" t="s">
        <v>4172</v>
      </c>
      <c r="C3367" s="460" t="s">
        <v>110</v>
      </c>
      <c r="D3367" s="454">
        <v>7938.62</v>
      </c>
    </row>
    <row r="3368" spans="1:4" ht="26.4" x14ac:dyDescent="0.3">
      <c r="A3368" s="460">
        <v>2003552</v>
      </c>
      <c r="B3368" s="461" t="s">
        <v>4173</v>
      </c>
      <c r="C3368" s="460" t="s">
        <v>110</v>
      </c>
      <c r="D3368" s="454">
        <v>7224.87</v>
      </c>
    </row>
    <row r="3369" spans="1:4" ht="13.2" x14ac:dyDescent="0.3">
      <c r="A3369" s="460">
        <v>2003515</v>
      </c>
      <c r="B3369" s="461" t="s">
        <v>4174</v>
      </c>
      <c r="C3369" s="460" t="s">
        <v>110</v>
      </c>
      <c r="D3369" s="454">
        <v>7568.83</v>
      </c>
    </row>
    <row r="3370" spans="1:4" ht="26.4" x14ac:dyDescent="0.3">
      <c r="A3370" s="460">
        <v>2003514</v>
      </c>
      <c r="B3370" s="461" t="s">
        <v>4175</v>
      </c>
      <c r="C3370" s="460" t="s">
        <v>110</v>
      </c>
      <c r="D3370" s="454">
        <v>6856.71</v>
      </c>
    </row>
    <row r="3371" spans="1:4" ht="13.2" x14ac:dyDescent="0.3">
      <c r="A3371" s="460">
        <v>2003555</v>
      </c>
      <c r="B3371" s="461" t="s">
        <v>4176</v>
      </c>
      <c r="C3371" s="460" t="s">
        <v>110</v>
      </c>
      <c r="D3371" s="454">
        <v>7891.25</v>
      </c>
    </row>
    <row r="3372" spans="1:4" ht="26.4" x14ac:dyDescent="0.3">
      <c r="A3372" s="460">
        <v>2003554</v>
      </c>
      <c r="B3372" s="461" t="s">
        <v>4177</v>
      </c>
      <c r="C3372" s="460" t="s">
        <v>110</v>
      </c>
      <c r="D3372" s="454">
        <v>7194.5</v>
      </c>
    </row>
    <row r="3373" spans="1:4" ht="13.2" x14ac:dyDescent="0.3">
      <c r="A3373" s="460">
        <v>2003728</v>
      </c>
      <c r="B3373" s="461" t="s">
        <v>4178</v>
      </c>
      <c r="C3373" s="460" t="s">
        <v>110</v>
      </c>
      <c r="D3373" s="454">
        <v>3411.51</v>
      </c>
    </row>
    <row r="3374" spans="1:4" ht="13.2" x14ac:dyDescent="0.3">
      <c r="A3374" s="460">
        <v>2003727</v>
      </c>
      <c r="B3374" s="461" t="s">
        <v>4179</v>
      </c>
      <c r="C3374" s="460" t="s">
        <v>110</v>
      </c>
      <c r="D3374" s="454">
        <v>3027.45</v>
      </c>
    </row>
    <row r="3375" spans="1:4" ht="13.2" x14ac:dyDescent="0.3">
      <c r="A3375" s="460">
        <v>2003730</v>
      </c>
      <c r="B3375" s="461" t="s">
        <v>4180</v>
      </c>
      <c r="C3375" s="460" t="s">
        <v>110</v>
      </c>
      <c r="D3375" s="454">
        <v>3364.15</v>
      </c>
    </row>
    <row r="3376" spans="1:4" ht="13.2" x14ac:dyDescent="0.3">
      <c r="A3376" s="460">
        <v>2003729</v>
      </c>
      <c r="B3376" s="461" t="s">
        <v>4181</v>
      </c>
      <c r="C3376" s="460" t="s">
        <v>110</v>
      </c>
      <c r="D3376" s="454">
        <v>2997.08</v>
      </c>
    </row>
    <row r="3377" spans="1:4" ht="13.2" x14ac:dyDescent="0.3">
      <c r="A3377" s="460">
        <v>2003732</v>
      </c>
      <c r="B3377" s="461" t="s">
        <v>4182</v>
      </c>
      <c r="C3377" s="460" t="s">
        <v>110</v>
      </c>
      <c r="D3377" s="454">
        <v>3321.52</v>
      </c>
    </row>
    <row r="3378" spans="1:4" ht="13.2" x14ac:dyDescent="0.3">
      <c r="A3378" s="460">
        <v>2003731</v>
      </c>
      <c r="B3378" s="461" t="s">
        <v>4183</v>
      </c>
      <c r="C3378" s="460" t="s">
        <v>110</v>
      </c>
      <c r="D3378" s="454">
        <v>2969.74</v>
      </c>
    </row>
    <row r="3379" spans="1:4" ht="13.2" x14ac:dyDescent="0.3">
      <c r="A3379" s="460">
        <v>2003734</v>
      </c>
      <c r="B3379" s="461" t="s">
        <v>4184</v>
      </c>
      <c r="C3379" s="460" t="s">
        <v>110</v>
      </c>
      <c r="D3379" s="454">
        <v>3269.42</v>
      </c>
    </row>
    <row r="3380" spans="1:4" ht="13.2" x14ac:dyDescent="0.3">
      <c r="A3380" s="460">
        <v>2003733</v>
      </c>
      <c r="B3380" s="461" t="s">
        <v>4185</v>
      </c>
      <c r="C3380" s="460" t="s">
        <v>110</v>
      </c>
      <c r="D3380" s="454">
        <v>2936.34</v>
      </c>
    </row>
    <row r="3381" spans="1:4" ht="13.2" x14ac:dyDescent="0.3">
      <c r="A3381" s="460">
        <v>2003736</v>
      </c>
      <c r="B3381" s="461" t="s">
        <v>4186</v>
      </c>
      <c r="C3381" s="460" t="s">
        <v>110</v>
      </c>
      <c r="D3381" s="454">
        <v>4477.2</v>
      </c>
    </row>
    <row r="3382" spans="1:4" ht="13.2" x14ac:dyDescent="0.3">
      <c r="A3382" s="460">
        <v>2003735</v>
      </c>
      <c r="B3382" s="461" t="s">
        <v>4187</v>
      </c>
      <c r="C3382" s="460" t="s">
        <v>110</v>
      </c>
      <c r="D3382" s="454">
        <v>3999.67</v>
      </c>
    </row>
    <row r="3383" spans="1:4" ht="13.2" x14ac:dyDescent="0.3">
      <c r="A3383" s="460">
        <v>2003738</v>
      </c>
      <c r="B3383" s="461" t="s">
        <v>4188</v>
      </c>
      <c r="C3383" s="460" t="s">
        <v>110</v>
      </c>
      <c r="D3383" s="454">
        <v>4429.84</v>
      </c>
    </row>
    <row r="3384" spans="1:4" ht="13.2" x14ac:dyDescent="0.3">
      <c r="A3384" s="460">
        <v>2003737</v>
      </c>
      <c r="B3384" s="461" t="s">
        <v>4189</v>
      </c>
      <c r="C3384" s="460" t="s">
        <v>110</v>
      </c>
      <c r="D3384" s="454">
        <v>3969.3</v>
      </c>
    </row>
    <row r="3385" spans="1:4" ht="13.2" x14ac:dyDescent="0.3">
      <c r="A3385" s="460">
        <v>2003740</v>
      </c>
      <c r="B3385" s="461" t="s">
        <v>4190</v>
      </c>
      <c r="C3385" s="460" t="s">
        <v>110</v>
      </c>
      <c r="D3385" s="454">
        <v>4387.21</v>
      </c>
    </row>
    <row r="3386" spans="1:4" ht="13.2" x14ac:dyDescent="0.3">
      <c r="A3386" s="460">
        <v>2003739</v>
      </c>
      <c r="B3386" s="461" t="s">
        <v>4191</v>
      </c>
      <c r="C3386" s="460" t="s">
        <v>110</v>
      </c>
      <c r="D3386" s="454">
        <v>3941.97</v>
      </c>
    </row>
    <row r="3387" spans="1:4" ht="13.2" x14ac:dyDescent="0.3">
      <c r="A3387" s="460">
        <v>2003742</v>
      </c>
      <c r="B3387" s="461" t="s">
        <v>4192</v>
      </c>
      <c r="C3387" s="460" t="s">
        <v>110</v>
      </c>
      <c r="D3387" s="454">
        <v>4524.57</v>
      </c>
    </row>
    <row r="3388" spans="1:4" ht="13.2" x14ac:dyDescent="0.3">
      <c r="A3388" s="460">
        <v>2003741</v>
      </c>
      <c r="B3388" s="461" t="s">
        <v>4193</v>
      </c>
      <c r="C3388" s="460" t="s">
        <v>110</v>
      </c>
      <c r="D3388" s="454">
        <v>4030.04</v>
      </c>
    </row>
    <row r="3389" spans="1:4" ht="13.2" x14ac:dyDescent="0.3">
      <c r="A3389" s="460">
        <v>2003744</v>
      </c>
      <c r="B3389" s="461" t="s">
        <v>4194</v>
      </c>
      <c r="C3389" s="460" t="s">
        <v>110</v>
      </c>
      <c r="D3389" s="454">
        <v>5385.85</v>
      </c>
    </row>
    <row r="3390" spans="1:4" ht="13.2" x14ac:dyDescent="0.3">
      <c r="A3390" s="460">
        <v>2003743</v>
      </c>
      <c r="B3390" s="461" t="s">
        <v>4195</v>
      </c>
      <c r="C3390" s="460" t="s">
        <v>110</v>
      </c>
      <c r="D3390" s="454">
        <v>4814.8500000000004</v>
      </c>
    </row>
    <row r="3391" spans="1:4" ht="13.2" x14ac:dyDescent="0.3">
      <c r="A3391" s="460">
        <v>2003746</v>
      </c>
      <c r="B3391" s="461" t="s">
        <v>4196</v>
      </c>
      <c r="C3391" s="460" t="s">
        <v>110</v>
      </c>
      <c r="D3391" s="454">
        <v>5338.49</v>
      </c>
    </row>
    <row r="3392" spans="1:4" ht="13.2" x14ac:dyDescent="0.3">
      <c r="A3392" s="460">
        <v>2003745</v>
      </c>
      <c r="B3392" s="461" t="s">
        <v>4197</v>
      </c>
      <c r="C3392" s="460" t="s">
        <v>110</v>
      </c>
      <c r="D3392" s="454">
        <v>4784.4799999999996</v>
      </c>
    </row>
    <row r="3393" spans="1:4" ht="13.2" x14ac:dyDescent="0.3">
      <c r="A3393" s="460">
        <v>2003748</v>
      </c>
      <c r="B3393" s="461" t="s">
        <v>4198</v>
      </c>
      <c r="C3393" s="460" t="s">
        <v>110</v>
      </c>
      <c r="D3393" s="454">
        <v>5295.86</v>
      </c>
    </row>
    <row r="3394" spans="1:4" ht="13.2" x14ac:dyDescent="0.3">
      <c r="A3394" s="460">
        <v>2003747</v>
      </c>
      <c r="B3394" s="461" t="s">
        <v>4199</v>
      </c>
      <c r="C3394" s="460" t="s">
        <v>110</v>
      </c>
      <c r="D3394" s="454">
        <v>4757.1499999999996</v>
      </c>
    </row>
    <row r="3395" spans="1:4" ht="13.2" x14ac:dyDescent="0.3">
      <c r="A3395" s="460">
        <v>2003750</v>
      </c>
      <c r="B3395" s="461" t="s">
        <v>4200</v>
      </c>
      <c r="C3395" s="460" t="s">
        <v>110</v>
      </c>
      <c r="D3395" s="454">
        <v>5243.76</v>
      </c>
    </row>
    <row r="3396" spans="1:4" ht="13.2" x14ac:dyDescent="0.3">
      <c r="A3396" s="460">
        <v>2003749</v>
      </c>
      <c r="B3396" s="461" t="s">
        <v>4201</v>
      </c>
      <c r="C3396" s="460" t="s">
        <v>110</v>
      </c>
      <c r="D3396" s="454">
        <v>4723.74</v>
      </c>
    </row>
    <row r="3397" spans="1:4" ht="13.2" x14ac:dyDescent="0.3">
      <c r="A3397" s="460">
        <v>2003752</v>
      </c>
      <c r="B3397" s="461" t="s">
        <v>4202</v>
      </c>
      <c r="C3397" s="460" t="s">
        <v>110</v>
      </c>
      <c r="D3397" s="454">
        <v>6503.89</v>
      </c>
    </row>
    <row r="3398" spans="1:4" ht="13.2" x14ac:dyDescent="0.3">
      <c r="A3398" s="460">
        <v>2003751</v>
      </c>
      <c r="B3398" s="461" t="s">
        <v>4203</v>
      </c>
      <c r="C3398" s="460" t="s">
        <v>110</v>
      </c>
      <c r="D3398" s="454">
        <v>5839.43</v>
      </c>
    </row>
    <row r="3399" spans="1:4" ht="13.2" x14ac:dyDescent="0.3">
      <c r="A3399" s="460">
        <v>2003754</v>
      </c>
      <c r="B3399" s="461" t="s">
        <v>4204</v>
      </c>
      <c r="C3399" s="460" t="s">
        <v>110</v>
      </c>
      <c r="D3399" s="454">
        <v>6456.53</v>
      </c>
    </row>
    <row r="3400" spans="1:4" ht="13.2" x14ac:dyDescent="0.3">
      <c r="A3400" s="460">
        <v>2003753</v>
      </c>
      <c r="B3400" s="461" t="s">
        <v>4205</v>
      </c>
      <c r="C3400" s="460" t="s">
        <v>110</v>
      </c>
      <c r="D3400" s="454">
        <v>5809.06</v>
      </c>
    </row>
    <row r="3401" spans="1:4" ht="13.2" x14ac:dyDescent="0.3">
      <c r="A3401" s="460">
        <v>2003756</v>
      </c>
      <c r="B3401" s="461" t="s">
        <v>4206</v>
      </c>
      <c r="C3401" s="460" t="s">
        <v>110</v>
      </c>
      <c r="D3401" s="454">
        <v>6413.9</v>
      </c>
    </row>
    <row r="3402" spans="1:4" ht="13.2" x14ac:dyDescent="0.3">
      <c r="A3402" s="460">
        <v>2003755</v>
      </c>
      <c r="B3402" s="461" t="s">
        <v>4207</v>
      </c>
      <c r="C3402" s="460" t="s">
        <v>110</v>
      </c>
      <c r="D3402" s="454">
        <v>5781.73</v>
      </c>
    </row>
    <row r="3403" spans="1:4" ht="13.2" x14ac:dyDescent="0.3">
      <c r="A3403" s="460">
        <v>2003758</v>
      </c>
      <c r="B3403" s="461" t="s">
        <v>4208</v>
      </c>
      <c r="C3403" s="460" t="s">
        <v>110</v>
      </c>
      <c r="D3403" s="454">
        <v>6361.8</v>
      </c>
    </row>
    <row r="3404" spans="1:4" ht="13.2" x14ac:dyDescent="0.3">
      <c r="A3404" s="460">
        <v>2003757</v>
      </c>
      <c r="B3404" s="461" t="s">
        <v>4209</v>
      </c>
      <c r="C3404" s="460" t="s">
        <v>110</v>
      </c>
      <c r="D3404" s="454">
        <v>5748.32</v>
      </c>
    </row>
    <row r="3405" spans="1:4" ht="13.2" x14ac:dyDescent="0.3">
      <c r="A3405" s="460">
        <v>2003760</v>
      </c>
      <c r="B3405" s="461" t="s">
        <v>4210</v>
      </c>
      <c r="C3405" s="460" t="s">
        <v>110</v>
      </c>
      <c r="D3405" s="454">
        <v>6412.41</v>
      </c>
    </row>
    <row r="3406" spans="1:4" ht="13.2" x14ac:dyDescent="0.3">
      <c r="A3406" s="460">
        <v>2003759</v>
      </c>
      <c r="B3406" s="461" t="s">
        <v>4211</v>
      </c>
      <c r="C3406" s="460" t="s">
        <v>110</v>
      </c>
      <c r="D3406" s="454">
        <v>6028.35</v>
      </c>
    </row>
    <row r="3407" spans="1:4" ht="13.2" x14ac:dyDescent="0.3">
      <c r="A3407" s="460">
        <v>2003762</v>
      </c>
      <c r="B3407" s="461" t="s">
        <v>4212</v>
      </c>
      <c r="C3407" s="460" t="s">
        <v>110</v>
      </c>
      <c r="D3407" s="454">
        <v>7407.06</v>
      </c>
    </row>
    <row r="3408" spans="1:4" ht="13.2" x14ac:dyDescent="0.3">
      <c r="A3408" s="460">
        <v>2003761</v>
      </c>
      <c r="B3408" s="461" t="s">
        <v>4213</v>
      </c>
      <c r="C3408" s="460" t="s">
        <v>110</v>
      </c>
      <c r="D3408" s="454">
        <v>6666.12</v>
      </c>
    </row>
    <row r="3409" spans="1:4" ht="13.2" x14ac:dyDescent="0.3">
      <c r="A3409" s="460">
        <v>2003764</v>
      </c>
      <c r="B3409" s="461" t="s">
        <v>4214</v>
      </c>
      <c r="C3409" s="460" t="s">
        <v>110</v>
      </c>
      <c r="D3409" s="454">
        <v>7364.43</v>
      </c>
    </row>
    <row r="3410" spans="1:4" ht="13.2" x14ac:dyDescent="0.3">
      <c r="A3410" s="460">
        <v>2003763</v>
      </c>
      <c r="B3410" s="461" t="s">
        <v>4215</v>
      </c>
      <c r="C3410" s="460" t="s">
        <v>110</v>
      </c>
      <c r="D3410" s="454">
        <v>6638.78</v>
      </c>
    </row>
    <row r="3411" spans="1:4" ht="13.2" x14ac:dyDescent="0.3">
      <c r="A3411" s="460">
        <v>2003766</v>
      </c>
      <c r="B3411" s="461" t="s">
        <v>4216</v>
      </c>
      <c r="C3411" s="460" t="s">
        <v>110</v>
      </c>
      <c r="D3411" s="454">
        <v>7312.33</v>
      </c>
    </row>
    <row r="3412" spans="1:4" ht="13.2" x14ac:dyDescent="0.3">
      <c r="A3412" s="460">
        <v>2003765</v>
      </c>
      <c r="B3412" s="461" t="s">
        <v>4217</v>
      </c>
      <c r="C3412" s="460" t="s">
        <v>110</v>
      </c>
      <c r="D3412" s="454">
        <v>6605.38</v>
      </c>
    </row>
    <row r="3413" spans="1:4" ht="13.2" x14ac:dyDescent="0.3">
      <c r="A3413" s="460">
        <v>2003642</v>
      </c>
      <c r="B3413" s="461" t="s">
        <v>4218</v>
      </c>
      <c r="C3413" s="460" t="s">
        <v>110</v>
      </c>
      <c r="D3413" s="454">
        <v>1547.21</v>
      </c>
    </row>
    <row r="3414" spans="1:4" ht="13.2" x14ac:dyDescent="0.3">
      <c r="A3414" s="460">
        <v>2003641</v>
      </c>
      <c r="B3414" s="461" t="s">
        <v>4219</v>
      </c>
      <c r="C3414" s="460" t="s">
        <v>110</v>
      </c>
      <c r="D3414" s="454">
        <v>1307.5999999999999</v>
      </c>
    </row>
    <row r="3415" spans="1:4" ht="13.2" x14ac:dyDescent="0.3">
      <c r="A3415" s="460">
        <v>2003644</v>
      </c>
      <c r="B3415" s="461" t="s">
        <v>4220</v>
      </c>
      <c r="C3415" s="460" t="s">
        <v>110</v>
      </c>
      <c r="D3415" s="454">
        <v>1518.8</v>
      </c>
    </row>
    <row r="3416" spans="1:4" ht="13.2" x14ac:dyDescent="0.3">
      <c r="A3416" s="460">
        <v>2003643</v>
      </c>
      <c r="B3416" s="461" t="s">
        <v>4221</v>
      </c>
      <c r="C3416" s="460" t="s">
        <v>110</v>
      </c>
      <c r="D3416" s="454">
        <v>1289.3800000000001</v>
      </c>
    </row>
    <row r="3417" spans="1:4" ht="13.2" x14ac:dyDescent="0.3">
      <c r="A3417" s="460">
        <v>2003646</v>
      </c>
      <c r="B3417" s="461" t="s">
        <v>4222</v>
      </c>
      <c r="C3417" s="460" t="s">
        <v>110</v>
      </c>
      <c r="D3417" s="454">
        <v>2084.92</v>
      </c>
    </row>
    <row r="3418" spans="1:4" ht="13.2" x14ac:dyDescent="0.3">
      <c r="A3418" s="460">
        <v>2003645</v>
      </c>
      <c r="B3418" s="461" t="s">
        <v>4223</v>
      </c>
      <c r="C3418" s="460" t="s">
        <v>110</v>
      </c>
      <c r="D3418" s="454">
        <v>1755.24</v>
      </c>
    </row>
    <row r="3419" spans="1:4" ht="13.2" x14ac:dyDescent="0.3">
      <c r="A3419" s="460">
        <v>2003648</v>
      </c>
      <c r="B3419" s="461" t="s">
        <v>4224</v>
      </c>
      <c r="C3419" s="460" t="s">
        <v>110</v>
      </c>
      <c r="D3419" s="454">
        <v>2684.39</v>
      </c>
    </row>
    <row r="3420" spans="1:4" ht="13.2" x14ac:dyDescent="0.3">
      <c r="A3420" s="460">
        <v>2003647</v>
      </c>
      <c r="B3420" s="461" t="s">
        <v>4225</v>
      </c>
      <c r="C3420" s="460" t="s">
        <v>110</v>
      </c>
      <c r="D3420" s="454">
        <v>2269.7399999999998</v>
      </c>
    </row>
    <row r="3421" spans="1:4" ht="13.2" x14ac:dyDescent="0.3">
      <c r="A3421" s="460">
        <v>2003650</v>
      </c>
      <c r="B3421" s="461" t="s">
        <v>4226</v>
      </c>
      <c r="C3421" s="460" t="s">
        <v>110</v>
      </c>
      <c r="D3421" s="454">
        <v>3194.55</v>
      </c>
    </row>
    <row r="3422" spans="1:4" ht="13.2" x14ac:dyDescent="0.3">
      <c r="A3422" s="460">
        <v>2003649</v>
      </c>
      <c r="B3422" s="461" t="s">
        <v>4227</v>
      </c>
      <c r="C3422" s="460" t="s">
        <v>110</v>
      </c>
      <c r="D3422" s="454">
        <v>2715.32</v>
      </c>
    </row>
    <row r="3423" spans="1:4" ht="13.2" x14ac:dyDescent="0.3">
      <c r="A3423" s="460">
        <v>2003652</v>
      </c>
      <c r="B3423" s="461" t="s">
        <v>4228</v>
      </c>
      <c r="C3423" s="460" t="s">
        <v>110</v>
      </c>
      <c r="D3423" s="454">
        <v>4091.93</v>
      </c>
    </row>
    <row r="3424" spans="1:4" ht="13.2" x14ac:dyDescent="0.3">
      <c r="A3424" s="460">
        <v>2003651</v>
      </c>
      <c r="B3424" s="461" t="s">
        <v>4229</v>
      </c>
      <c r="C3424" s="460" t="s">
        <v>110</v>
      </c>
      <c r="D3424" s="454">
        <v>3512.43</v>
      </c>
    </row>
    <row r="3425" spans="1:4" ht="13.2" x14ac:dyDescent="0.3">
      <c r="A3425" s="460">
        <v>2003654</v>
      </c>
      <c r="B3425" s="461" t="s">
        <v>4230</v>
      </c>
      <c r="C3425" s="460" t="s">
        <v>110</v>
      </c>
      <c r="D3425" s="454">
        <v>1847.87</v>
      </c>
    </row>
    <row r="3426" spans="1:4" ht="13.2" x14ac:dyDescent="0.3">
      <c r="A3426" s="460">
        <v>2003653</v>
      </c>
      <c r="B3426" s="461" t="s">
        <v>4231</v>
      </c>
      <c r="C3426" s="460" t="s">
        <v>110</v>
      </c>
      <c r="D3426" s="454">
        <v>1562.37</v>
      </c>
    </row>
    <row r="3427" spans="1:4" ht="13.2" x14ac:dyDescent="0.3">
      <c r="A3427" s="460">
        <v>2003656</v>
      </c>
      <c r="B3427" s="461" t="s">
        <v>4232</v>
      </c>
      <c r="C3427" s="460" t="s">
        <v>110</v>
      </c>
      <c r="D3427" s="454">
        <v>1814.72</v>
      </c>
    </row>
    <row r="3428" spans="1:4" ht="13.2" x14ac:dyDescent="0.3">
      <c r="A3428" s="460">
        <v>2003655</v>
      </c>
      <c r="B3428" s="461" t="s">
        <v>4233</v>
      </c>
      <c r="C3428" s="460" t="s">
        <v>110</v>
      </c>
      <c r="D3428" s="454">
        <v>1541.11</v>
      </c>
    </row>
    <row r="3429" spans="1:4" ht="13.2" x14ac:dyDescent="0.3">
      <c r="A3429" s="460">
        <v>2003658</v>
      </c>
      <c r="B3429" s="461" t="s">
        <v>4234</v>
      </c>
      <c r="C3429" s="460" t="s">
        <v>110</v>
      </c>
      <c r="D3429" s="454">
        <v>2431.27</v>
      </c>
    </row>
    <row r="3430" spans="1:4" ht="13.2" x14ac:dyDescent="0.3">
      <c r="A3430" s="460">
        <v>2003657</v>
      </c>
      <c r="B3430" s="461" t="s">
        <v>4235</v>
      </c>
      <c r="C3430" s="460" t="s">
        <v>110</v>
      </c>
      <c r="D3430" s="454">
        <v>2045.51</v>
      </c>
    </row>
    <row r="3431" spans="1:4" ht="13.2" x14ac:dyDescent="0.3">
      <c r="A3431" s="460">
        <v>2003660</v>
      </c>
      <c r="B3431" s="461" t="s">
        <v>4236</v>
      </c>
      <c r="C3431" s="460" t="s">
        <v>110</v>
      </c>
      <c r="D3431" s="454">
        <v>3054.04</v>
      </c>
    </row>
    <row r="3432" spans="1:4" ht="13.2" x14ac:dyDescent="0.3">
      <c r="A3432" s="460">
        <v>2003659</v>
      </c>
      <c r="B3432" s="461" t="s">
        <v>4237</v>
      </c>
      <c r="C3432" s="460" t="s">
        <v>110</v>
      </c>
      <c r="D3432" s="454">
        <v>2579.91</v>
      </c>
    </row>
    <row r="3433" spans="1:4" ht="13.2" x14ac:dyDescent="0.3">
      <c r="A3433" s="460">
        <v>2003662</v>
      </c>
      <c r="B3433" s="461" t="s">
        <v>4238</v>
      </c>
      <c r="C3433" s="460" t="s">
        <v>110</v>
      </c>
      <c r="D3433" s="454">
        <v>3592.23</v>
      </c>
    </row>
    <row r="3434" spans="1:4" ht="13.2" x14ac:dyDescent="0.3">
      <c r="A3434" s="460">
        <v>2003661</v>
      </c>
      <c r="B3434" s="461" t="s">
        <v>4239</v>
      </c>
      <c r="C3434" s="460" t="s">
        <v>110</v>
      </c>
      <c r="D3434" s="454">
        <v>3048.42</v>
      </c>
    </row>
    <row r="3435" spans="1:4" ht="13.2" x14ac:dyDescent="0.3">
      <c r="A3435" s="460">
        <v>2003664</v>
      </c>
      <c r="B3435" s="461" t="s">
        <v>4240</v>
      </c>
      <c r="C3435" s="460" t="s">
        <v>110</v>
      </c>
      <c r="D3435" s="454">
        <v>4432.63</v>
      </c>
    </row>
    <row r="3436" spans="1:4" ht="13.2" x14ac:dyDescent="0.3">
      <c r="A3436" s="460">
        <v>2003663</v>
      </c>
      <c r="B3436" s="461" t="s">
        <v>4241</v>
      </c>
      <c r="C3436" s="460" t="s">
        <v>110</v>
      </c>
      <c r="D3436" s="454">
        <v>3783.46</v>
      </c>
    </row>
    <row r="3437" spans="1:4" ht="13.2" x14ac:dyDescent="0.3">
      <c r="A3437" s="460">
        <v>2003666</v>
      </c>
      <c r="B3437" s="461" t="s">
        <v>4242</v>
      </c>
      <c r="C3437" s="460" t="s">
        <v>110</v>
      </c>
      <c r="D3437" s="454">
        <v>2153.27</v>
      </c>
    </row>
    <row r="3438" spans="1:4" ht="13.2" x14ac:dyDescent="0.3">
      <c r="A3438" s="460">
        <v>2003665</v>
      </c>
      <c r="B3438" s="461" t="s">
        <v>4243</v>
      </c>
      <c r="C3438" s="460" t="s">
        <v>110</v>
      </c>
      <c r="D3438" s="454">
        <v>1820.18</v>
      </c>
    </row>
    <row r="3439" spans="1:4" ht="13.2" x14ac:dyDescent="0.3">
      <c r="A3439" s="460">
        <v>2003668</v>
      </c>
      <c r="B3439" s="461" t="s">
        <v>4244</v>
      </c>
      <c r="C3439" s="460" t="s">
        <v>110</v>
      </c>
      <c r="D3439" s="454">
        <v>2124.85</v>
      </c>
    </row>
    <row r="3440" spans="1:4" ht="13.2" x14ac:dyDescent="0.3">
      <c r="A3440" s="460">
        <v>2003667</v>
      </c>
      <c r="B3440" s="461" t="s">
        <v>4245</v>
      </c>
      <c r="C3440" s="460" t="s">
        <v>110</v>
      </c>
      <c r="D3440" s="454">
        <v>1801.96</v>
      </c>
    </row>
    <row r="3441" spans="1:4" ht="13.2" x14ac:dyDescent="0.3">
      <c r="A3441" s="460">
        <v>2003670</v>
      </c>
      <c r="B3441" s="461" t="s">
        <v>4246</v>
      </c>
      <c r="C3441" s="460" t="s">
        <v>110</v>
      </c>
      <c r="D3441" s="454">
        <v>2791.84</v>
      </c>
    </row>
    <row r="3442" spans="1:4" ht="13.2" x14ac:dyDescent="0.3">
      <c r="A3442" s="460">
        <v>2003669</v>
      </c>
      <c r="B3442" s="461" t="s">
        <v>4247</v>
      </c>
      <c r="C3442" s="460" t="s">
        <v>110</v>
      </c>
      <c r="D3442" s="454">
        <v>2344.89</v>
      </c>
    </row>
    <row r="3443" spans="1:4" ht="13.2" x14ac:dyDescent="0.3">
      <c r="A3443" s="460">
        <v>2003672</v>
      </c>
      <c r="B3443" s="461" t="s">
        <v>4248</v>
      </c>
      <c r="C3443" s="460" t="s">
        <v>110</v>
      </c>
      <c r="D3443" s="454">
        <v>3447.37</v>
      </c>
    </row>
    <row r="3444" spans="1:4" ht="13.2" x14ac:dyDescent="0.3">
      <c r="A3444" s="460">
        <v>2003671</v>
      </c>
      <c r="B3444" s="461" t="s">
        <v>4249</v>
      </c>
      <c r="C3444" s="460" t="s">
        <v>110</v>
      </c>
      <c r="D3444" s="454">
        <v>2905.26</v>
      </c>
    </row>
    <row r="3445" spans="1:4" ht="13.2" x14ac:dyDescent="0.3">
      <c r="A3445" s="460">
        <v>2003674</v>
      </c>
      <c r="B3445" s="461" t="s">
        <v>4250</v>
      </c>
      <c r="C3445" s="460" t="s">
        <v>110</v>
      </c>
      <c r="D3445" s="454">
        <v>4008.86</v>
      </c>
    </row>
    <row r="3446" spans="1:4" ht="13.2" x14ac:dyDescent="0.3">
      <c r="A3446" s="460">
        <v>2003673</v>
      </c>
      <c r="B3446" s="461" t="s">
        <v>4251</v>
      </c>
      <c r="C3446" s="460" t="s">
        <v>110</v>
      </c>
      <c r="D3446" s="454">
        <v>3393.67</v>
      </c>
    </row>
    <row r="3447" spans="1:4" ht="13.2" x14ac:dyDescent="0.3">
      <c r="A3447" s="460">
        <v>2003676</v>
      </c>
      <c r="B3447" s="461" t="s">
        <v>4252</v>
      </c>
      <c r="C3447" s="460" t="s">
        <v>110</v>
      </c>
      <c r="D3447" s="454">
        <v>4893.67</v>
      </c>
    </row>
    <row r="3448" spans="1:4" ht="13.2" x14ac:dyDescent="0.3">
      <c r="A3448" s="460">
        <v>2003675</v>
      </c>
      <c r="B3448" s="461" t="s">
        <v>4253</v>
      </c>
      <c r="C3448" s="460" t="s">
        <v>110</v>
      </c>
      <c r="D3448" s="454">
        <v>4164.63</v>
      </c>
    </row>
    <row r="3449" spans="1:4" ht="13.2" x14ac:dyDescent="0.3">
      <c r="A3449" s="460">
        <v>2003854</v>
      </c>
      <c r="B3449" s="461" t="s">
        <v>4254</v>
      </c>
      <c r="C3449" s="460" t="s">
        <v>2</v>
      </c>
      <c r="D3449" s="454">
        <v>182.42</v>
      </c>
    </row>
    <row r="3450" spans="1:4" ht="13.2" x14ac:dyDescent="0.3">
      <c r="A3450" s="460">
        <v>2003855</v>
      </c>
      <c r="B3450" s="461" t="s">
        <v>4255</v>
      </c>
      <c r="C3450" s="460" t="s">
        <v>2</v>
      </c>
      <c r="D3450" s="454">
        <v>16.690000000000001</v>
      </c>
    </row>
    <row r="3451" spans="1:4" ht="13.2" x14ac:dyDescent="0.3">
      <c r="A3451" s="460">
        <v>2003856</v>
      </c>
      <c r="B3451" s="461" t="s">
        <v>4256</v>
      </c>
      <c r="C3451" s="460" t="s">
        <v>2</v>
      </c>
      <c r="D3451" s="454">
        <v>171.24</v>
      </c>
    </row>
    <row r="3452" spans="1:4" ht="13.2" x14ac:dyDescent="0.3">
      <c r="A3452" s="460">
        <v>2003857</v>
      </c>
      <c r="B3452" s="461" t="s">
        <v>4257</v>
      </c>
      <c r="C3452" s="460" t="s">
        <v>2</v>
      </c>
      <c r="D3452" s="454">
        <v>68.53</v>
      </c>
    </row>
    <row r="3453" spans="1:4" ht="39.6" x14ac:dyDescent="0.3">
      <c r="A3453" s="460">
        <v>2019782</v>
      </c>
      <c r="B3453" s="461" t="s">
        <v>4258</v>
      </c>
      <c r="C3453" s="460" t="s">
        <v>93</v>
      </c>
      <c r="D3453" s="454">
        <v>1040.28</v>
      </c>
    </row>
    <row r="3454" spans="1:4" ht="39.6" x14ac:dyDescent="0.3">
      <c r="A3454" s="460">
        <v>2019783</v>
      </c>
      <c r="B3454" s="461" t="s">
        <v>4259</v>
      </c>
      <c r="C3454" s="460" t="s">
        <v>93</v>
      </c>
      <c r="D3454" s="454">
        <v>1604.5</v>
      </c>
    </row>
    <row r="3455" spans="1:4" ht="39.6" x14ac:dyDescent="0.3">
      <c r="A3455" s="460">
        <v>2019784</v>
      </c>
      <c r="B3455" s="461" t="s">
        <v>4260</v>
      </c>
      <c r="C3455" s="460" t="s">
        <v>93</v>
      </c>
      <c r="D3455" s="454">
        <v>2125.2600000000002</v>
      </c>
    </row>
    <row r="3456" spans="1:4" ht="39.6" x14ac:dyDescent="0.3">
      <c r="A3456" s="460">
        <v>2019785</v>
      </c>
      <c r="B3456" s="461" t="s">
        <v>4261</v>
      </c>
      <c r="C3456" s="460" t="s">
        <v>93</v>
      </c>
      <c r="D3456" s="454">
        <v>2763.13</v>
      </c>
    </row>
    <row r="3457" spans="1:4" ht="39.6" x14ac:dyDescent="0.3">
      <c r="A3457" s="460">
        <v>2019776</v>
      </c>
      <c r="B3457" s="461" t="s">
        <v>4262</v>
      </c>
      <c r="C3457" s="460" t="s">
        <v>93</v>
      </c>
      <c r="D3457" s="454">
        <v>538.5</v>
      </c>
    </row>
    <row r="3458" spans="1:4" ht="39.6" x14ac:dyDescent="0.3">
      <c r="A3458" s="460">
        <v>2019777</v>
      </c>
      <c r="B3458" s="461" t="s">
        <v>4263</v>
      </c>
      <c r="C3458" s="460" t="s">
        <v>93</v>
      </c>
      <c r="D3458" s="454">
        <v>1173.55</v>
      </c>
    </row>
    <row r="3459" spans="1:4" ht="39.6" x14ac:dyDescent="0.3">
      <c r="A3459" s="460">
        <v>2019778</v>
      </c>
      <c r="B3459" s="461" t="s">
        <v>4264</v>
      </c>
      <c r="C3459" s="460" t="s">
        <v>93</v>
      </c>
      <c r="D3459" s="454">
        <v>2280.83</v>
      </c>
    </row>
    <row r="3460" spans="1:4" ht="39.6" x14ac:dyDescent="0.3">
      <c r="A3460" s="460">
        <v>2019779</v>
      </c>
      <c r="B3460" s="461" t="s">
        <v>4265</v>
      </c>
      <c r="C3460" s="460" t="s">
        <v>93</v>
      </c>
      <c r="D3460" s="454">
        <v>698.05</v>
      </c>
    </row>
    <row r="3461" spans="1:4" ht="39.6" x14ac:dyDescent="0.3">
      <c r="A3461" s="460">
        <v>2019780</v>
      </c>
      <c r="B3461" s="461" t="s">
        <v>4266</v>
      </c>
      <c r="C3461" s="460" t="s">
        <v>93</v>
      </c>
      <c r="D3461" s="454">
        <v>854.83</v>
      </c>
    </row>
    <row r="3462" spans="1:4" ht="39.6" x14ac:dyDescent="0.3">
      <c r="A3462" s="460">
        <v>2019781</v>
      </c>
      <c r="B3462" s="461" t="s">
        <v>4267</v>
      </c>
      <c r="C3462" s="460" t="s">
        <v>93</v>
      </c>
      <c r="D3462" s="454">
        <v>1073.25</v>
      </c>
    </row>
    <row r="3463" spans="1:4" ht="39.6" x14ac:dyDescent="0.3">
      <c r="A3463" s="460">
        <v>2019773</v>
      </c>
      <c r="B3463" s="461" t="s">
        <v>4268</v>
      </c>
      <c r="C3463" s="460" t="s">
        <v>93</v>
      </c>
      <c r="D3463" s="454">
        <v>353.74</v>
      </c>
    </row>
    <row r="3464" spans="1:4" ht="39.6" x14ac:dyDescent="0.3">
      <c r="A3464" s="460">
        <v>2019774</v>
      </c>
      <c r="B3464" s="461" t="s">
        <v>4269</v>
      </c>
      <c r="C3464" s="460" t="s">
        <v>93</v>
      </c>
      <c r="D3464" s="454">
        <v>378.74</v>
      </c>
    </row>
    <row r="3465" spans="1:4" ht="39.6" x14ac:dyDescent="0.3">
      <c r="A3465" s="460">
        <v>2019775</v>
      </c>
      <c r="B3465" s="461" t="s">
        <v>4270</v>
      </c>
      <c r="C3465" s="460" t="s">
        <v>93</v>
      </c>
      <c r="D3465" s="454">
        <v>328.06</v>
      </c>
    </row>
    <row r="3466" spans="1:4" ht="26.4" x14ac:dyDescent="0.3">
      <c r="A3466" s="460">
        <v>2019755</v>
      </c>
      <c r="B3466" s="461" t="s">
        <v>4271</v>
      </c>
      <c r="C3466" s="460" t="s">
        <v>93</v>
      </c>
      <c r="D3466" s="454">
        <v>438.43</v>
      </c>
    </row>
    <row r="3467" spans="1:4" ht="26.4" x14ac:dyDescent="0.3">
      <c r="A3467" s="460">
        <v>2019764</v>
      </c>
      <c r="B3467" s="461" t="s">
        <v>4272</v>
      </c>
      <c r="C3467" s="460" t="s">
        <v>93</v>
      </c>
      <c r="D3467" s="454">
        <v>461.9</v>
      </c>
    </row>
    <row r="3468" spans="1:4" ht="26.4" x14ac:dyDescent="0.3">
      <c r="A3468" s="460">
        <v>2019756</v>
      </c>
      <c r="B3468" s="461" t="s">
        <v>4273</v>
      </c>
      <c r="C3468" s="460" t="s">
        <v>93</v>
      </c>
      <c r="D3468" s="454">
        <v>782.86</v>
      </c>
    </row>
    <row r="3469" spans="1:4" ht="26.4" x14ac:dyDescent="0.3">
      <c r="A3469" s="460">
        <v>2019765</v>
      </c>
      <c r="B3469" s="461" t="s">
        <v>4274</v>
      </c>
      <c r="C3469" s="460" t="s">
        <v>93</v>
      </c>
      <c r="D3469" s="454">
        <v>806.34</v>
      </c>
    </row>
    <row r="3470" spans="1:4" ht="26.4" x14ac:dyDescent="0.3">
      <c r="A3470" s="460">
        <v>2019757</v>
      </c>
      <c r="B3470" s="461" t="s">
        <v>4275</v>
      </c>
      <c r="C3470" s="460" t="s">
        <v>93</v>
      </c>
      <c r="D3470" s="454">
        <v>793.08</v>
      </c>
    </row>
    <row r="3471" spans="1:4" ht="26.4" x14ac:dyDescent="0.3">
      <c r="A3471" s="460">
        <v>2019766</v>
      </c>
      <c r="B3471" s="461" t="s">
        <v>4276</v>
      </c>
      <c r="C3471" s="460" t="s">
        <v>93</v>
      </c>
      <c r="D3471" s="454">
        <v>852.83</v>
      </c>
    </row>
    <row r="3472" spans="1:4" ht="26.4" x14ac:dyDescent="0.3">
      <c r="A3472" s="460">
        <v>2019758</v>
      </c>
      <c r="B3472" s="461" t="s">
        <v>4277</v>
      </c>
      <c r="C3472" s="460" t="s">
        <v>93</v>
      </c>
      <c r="D3472" s="454">
        <v>746.55</v>
      </c>
    </row>
    <row r="3473" spans="1:4" ht="26.4" x14ac:dyDescent="0.3">
      <c r="A3473" s="460">
        <v>2019767</v>
      </c>
      <c r="B3473" s="461" t="s">
        <v>4278</v>
      </c>
      <c r="C3473" s="460" t="s">
        <v>93</v>
      </c>
      <c r="D3473" s="454">
        <v>806.79</v>
      </c>
    </row>
    <row r="3474" spans="1:4" ht="26.4" x14ac:dyDescent="0.3">
      <c r="A3474" s="460">
        <v>2019759</v>
      </c>
      <c r="B3474" s="461" t="s">
        <v>4279</v>
      </c>
      <c r="C3474" s="460" t="s">
        <v>93</v>
      </c>
      <c r="D3474" s="454">
        <v>812.37</v>
      </c>
    </row>
    <row r="3475" spans="1:4" ht="26.4" x14ac:dyDescent="0.3">
      <c r="A3475" s="460">
        <v>2019768</v>
      </c>
      <c r="B3475" s="461" t="s">
        <v>4280</v>
      </c>
      <c r="C3475" s="460" t="s">
        <v>93</v>
      </c>
      <c r="D3475" s="454">
        <v>882.46</v>
      </c>
    </row>
    <row r="3476" spans="1:4" ht="26.4" x14ac:dyDescent="0.3">
      <c r="A3476" s="460">
        <v>2019760</v>
      </c>
      <c r="B3476" s="461" t="s">
        <v>4281</v>
      </c>
      <c r="C3476" s="460" t="s">
        <v>93</v>
      </c>
      <c r="D3476" s="454">
        <v>1176.03</v>
      </c>
    </row>
    <row r="3477" spans="1:4" ht="26.4" x14ac:dyDescent="0.3">
      <c r="A3477" s="460">
        <v>2019769</v>
      </c>
      <c r="B3477" s="461" t="s">
        <v>4282</v>
      </c>
      <c r="C3477" s="460" t="s">
        <v>93</v>
      </c>
      <c r="D3477" s="454">
        <v>1255.97</v>
      </c>
    </row>
    <row r="3478" spans="1:4" ht="26.4" x14ac:dyDescent="0.3">
      <c r="A3478" s="460">
        <v>2019761</v>
      </c>
      <c r="B3478" s="461" t="s">
        <v>4283</v>
      </c>
      <c r="C3478" s="460" t="s">
        <v>93</v>
      </c>
      <c r="D3478" s="454">
        <v>1011.3</v>
      </c>
    </row>
    <row r="3479" spans="1:4" ht="26.4" x14ac:dyDescent="0.3">
      <c r="A3479" s="460">
        <v>2019770</v>
      </c>
      <c r="B3479" s="461" t="s">
        <v>4284</v>
      </c>
      <c r="C3479" s="460" t="s">
        <v>93</v>
      </c>
      <c r="D3479" s="454">
        <v>1076.47</v>
      </c>
    </row>
    <row r="3480" spans="1:4" ht="26.4" x14ac:dyDescent="0.3">
      <c r="A3480" s="460">
        <v>2019762</v>
      </c>
      <c r="B3480" s="461" t="s">
        <v>4285</v>
      </c>
      <c r="C3480" s="460" t="s">
        <v>93</v>
      </c>
      <c r="D3480" s="454">
        <v>1205.0999999999999</v>
      </c>
    </row>
    <row r="3481" spans="1:4" ht="26.4" x14ac:dyDescent="0.3">
      <c r="A3481" s="460">
        <v>2019771</v>
      </c>
      <c r="B3481" s="461" t="s">
        <v>4286</v>
      </c>
      <c r="C3481" s="460" t="s">
        <v>93</v>
      </c>
      <c r="D3481" s="454">
        <v>1289.97</v>
      </c>
    </row>
    <row r="3482" spans="1:4" ht="26.4" x14ac:dyDescent="0.3">
      <c r="A3482" s="460">
        <v>2019763</v>
      </c>
      <c r="B3482" s="461" t="s">
        <v>4287</v>
      </c>
      <c r="C3482" s="460" t="s">
        <v>93</v>
      </c>
      <c r="D3482" s="454">
        <v>4581.2700000000004</v>
      </c>
    </row>
    <row r="3483" spans="1:4" ht="26.4" x14ac:dyDescent="0.3">
      <c r="A3483" s="460">
        <v>2019772</v>
      </c>
      <c r="B3483" s="461" t="s">
        <v>4288</v>
      </c>
      <c r="C3483" s="460" t="s">
        <v>93</v>
      </c>
      <c r="D3483" s="454">
        <v>4664.66</v>
      </c>
    </row>
    <row r="3484" spans="1:4" ht="26.4" x14ac:dyDescent="0.3">
      <c r="A3484" s="460">
        <v>2003811</v>
      </c>
      <c r="B3484" s="461" t="s">
        <v>4289</v>
      </c>
      <c r="C3484" s="460" t="s">
        <v>93</v>
      </c>
      <c r="D3484" s="454">
        <v>130.21</v>
      </c>
    </row>
    <row r="3485" spans="1:4" ht="26.4" x14ac:dyDescent="0.3">
      <c r="A3485" s="460">
        <v>2003812</v>
      </c>
      <c r="B3485" s="461" t="s">
        <v>4290</v>
      </c>
      <c r="C3485" s="460" t="s">
        <v>93</v>
      </c>
      <c r="D3485" s="454">
        <v>154.07</v>
      </c>
    </row>
    <row r="3486" spans="1:4" ht="26.4" x14ac:dyDescent="0.3">
      <c r="A3486" s="460">
        <v>2003813</v>
      </c>
      <c r="B3486" s="461" t="s">
        <v>4291</v>
      </c>
      <c r="C3486" s="460" t="s">
        <v>93</v>
      </c>
      <c r="D3486" s="454">
        <v>184.12</v>
      </c>
    </row>
    <row r="3487" spans="1:4" ht="26.4" x14ac:dyDescent="0.3">
      <c r="A3487" s="460">
        <v>2003814</v>
      </c>
      <c r="B3487" s="461" t="s">
        <v>4292</v>
      </c>
      <c r="C3487" s="460" t="s">
        <v>93</v>
      </c>
      <c r="D3487" s="454">
        <v>210.04</v>
      </c>
    </row>
    <row r="3488" spans="1:4" ht="26.4" x14ac:dyDescent="0.3">
      <c r="A3488" s="460">
        <v>2003815</v>
      </c>
      <c r="B3488" s="461" t="s">
        <v>4293</v>
      </c>
      <c r="C3488" s="460" t="s">
        <v>93</v>
      </c>
      <c r="D3488" s="454">
        <v>235.96</v>
      </c>
    </row>
    <row r="3489" spans="1:4" ht="26.4" x14ac:dyDescent="0.3">
      <c r="A3489" s="460">
        <v>2003816</v>
      </c>
      <c r="B3489" s="461" t="s">
        <v>4294</v>
      </c>
      <c r="C3489" s="460" t="s">
        <v>93</v>
      </c>
      <c r="D3489" s="454">
        <v>291.93</v>
      </c>
    </row>
    <row r="3490" spans="1:4" ht="26.4" x14ac:dyDescent="0.3">
      <c r="A3490" s="460">
        <v>2003817</v>
      </c>
      <c r="B3490" s="461" t="s">
        <v>4295</v>
      </c>
      <c r="C3490" s="460" t="s">
        <v>93</v>
      </c>
      <c r="D3490" s="454">
        <v>341.72</v>
      </c>
    </row>
    <row r="3491" spans="1:4" ht="26.4" x14ac:dyDescent="0.3">
      <c r="A3491" s="460">
        <v>2003799</v>
      </c>
      <c r="B3491" s="461" t="s">
        <v>4296</v>
      </c>
      <c r="C3491" s="460" t="s">
        <v>93</v>
      </c>
      <c r="D3491" s="454">
        <v>59.87</v>
      </c>
    </row>
    <row r="3492" spans="1:4" ht="26.4" x14ac:dyDescent="0.3">
      <c r="A3492" s="460">
        <v>2003798</v>
      </c>
      <c r="B3492" s="461" t="s">
        <v>4297</v>
      </c>
      <c r="C3492" s="460" t="s">
        <v>93</v>
      </c>
      <c r="D3492" s="454">
        <v>48.42</v>
      </c>
    </row>
    <row r="3493" spans="1:4" ht="26.4" x14ac:dyDescent="0.3">
      <c r="A3493" s="460">
        <v>2003801</v>
      </c>
      <c r="B3493" s="461" t="s">
        <v>4298</v>
      </c>
      <c r="C3493" s="460" t="s">
        <v>93</v>
      </c>
      <c r="D3493" s="454">
        <v>76.17</v>
      </c>
    </row>
    <row r="3494" spans="1:4" ht="26.4" x14ac:dyDescent="0.3">
      <c r="A3494" s="460">
        <v>2003800</v>
      </c>
      <c r="B3494" s="461" t="s">
        <v>4299</v>
      </c>
      <c r="C3494" s="460" t="s">
        <v>93</v>
      </c>
      <c r="D3494" s="454">
        <v>60.16</v>
      </c>
    </row>
    <row r="3495" spans="1:4" ht="13.2" x14ac:dyDescent="0.3">
      <c r="A3495" s="460">
        <v>2003714</v>
      </c>
      <c r="B3495" s="461" t="s">
        <v>4300</v>
      </c>
      <c r="C3495" s="460" t="s">
        <v>110</v>
      </c>
      <c r="D3495" s="454">
        <v>1511.05</v>
      </c>
    </row>
    <row r="3496" spans="1:4" ht="13.2" x14ac:dyDescent="0.3">
      <c r="A3496" s="460">
        <v>2003713</v>
      </c>
      <c r="B3496" s="461" t="s">
        <v>4301</v>
      </c>
      <c r="C3496" s="460" t="s">
        <v>110</v>
      </c>
      <c r="D3496" s="454">
        <v>1459.2</v>
      </c>
    </row>
    <row r="3497" spans="1:4" ht="13.2" x14ac:dyDescent="0.3">
      <c r="A3497" s="460">
        <v>2003716</v>
      </c>
      <c r="B3497" s="461" t="s">
        <v>4302</v>
      </c>
      <c r="C3497" s="460" t="s">
        <v>110</v>
      </c>
      <c r="D3497" s="454">
        <v>1773.01</v>
      </c>
    </row>
    <row r="3498" spans="1:4" ht="13.2" x14ac:dyDescent="0.3">
      <c r="A3498" s="460">
        <v>2003715</v>
      </c>
      <c r="B3498" s="461" t="s">
        <v>4303</v>
      </c>
      <c r="C3498" s="460" t="s">
        <v>110</v>
      </c>
      <c r="D3498" s="454">
        <v>1712.19</v>
      </c>
    </row>
    <row r="3499" spans="1:4" ht="13.2" x14ac:dyDescent="0.3">
      <c r="A3499" s="460">
        <v>2003718</v>
      </c>
      <c r="B3499" s="461" t="s">
        <v>4304</v>
      </c>
      <c r="C3499" s="460" t="s">
        <v>110</v>
      </c>
      <c r="D3499" s="454">
        <v>2028.55</v>
      </c>
    </row>
    <row r="3500" spans="1:4" ht="13.2" x14ac:dyDescent="0.3">
      <c r="A3500" s="460">
        <v>2003717</v>
      </c>
      <c r="B3500" s="461" t="s">
        <v>4305</v>
      </c>
      <c r="C3500" s="460" t="s">
        <v>110</v>
      </c>
      <c r="D3500" s="454">
        <v>1960.41</v>
      </c>
    </row>
    <row r="3501" spans="1:4" ht="13.2" x14ac:dyDescent="0.3">
      <c r="A3501" s="460">
        <v>2003720</v>
      </c>
      <c r="B3501" s="461" t="s">
        <v>4306</v>
      </c>
      <c r="C3501" s="460" t="s">
        <v>110</v>
      </c>
      <c r="D3501" s="454">
        <v>2290.4699999999998</v>
      </c>
    </row>
    <row r="3502" spans="1:4" ht="13.2" x14ac:dyDescent="0.3">
      <c r="A3502" s="460">
        <v>2003719</v>
      </c>
      <c r="B3502" s="461" t="s">
        <v>4307</v>
      </c>
      <c r="C3502" s="460" t="s">
        <v>110</v>
      </c>
      <c r="D3502" s="454">
        <v>2213.36</v>
      </c>
    </row>
    <row r="3503" spans="1:4" ht="13.2" x14ac:dyDescent="0.3">
      <c r="A3503" s="460">
        <v>2003722</v>
      </c>
      <c r="B3503" s="461" t="s">
        <v>4308</v>
      </c>
      <c r="C3503" s="460" t="s">
        <v>110</v>
      </c>
      <c r="D3503" s="454">
        <v>2546.0100000000002</v>
      </c>
    </row>
    <row r="3504" spans="1:4" ht="13.2" x14ac:dyDescent="0.3">
      <c r="A3504" s="460">
        <v>2003721</v>
      </c>
      <c r="B3504" s="461" t="s">
        <v>4309</v>
      </c>
      <c r="C3504" s="460" t="s">
        <v>110</v>
      </c>
      <c r="D3504" s="454">
        <v>2461.58</v>
      </c>
    </row>
    <row r="3505" spans="1:4" ht="13.2" x14ac:dyDescent="0.3">
      <c r="A3505" s="460">
        <v>2003724</v>
      </c>
      <c r="B3505" s="461" t="s">
        <v>4310</v>
      </c>
      <c r="C3505" s="460" t="s">
        <v>110</v>
      </c>
      <c r="D3505" s="454">
        <v>2807.97</v>
      </c>
    </row>
    <row r="3506" spans="1:4" ht="13.2" x14ac:dyDescent="0.3">
      <c r="A3506" s="460">
        <v>2003723</v>
      </c>
      <c r="B3506" s="461" t="s">
        <v>4311</v>
      </c>
      <c r="C3506" s="460" t="s">
        <v>110</v>
      </c>
      <c r="D3506" s="454">
        <v>2714.57</v>
      </c>
    </row>
    <row r="3507" spans="1:4" ht="13.2" x14ac:dyDescent="0.3">
      <c r="A3507" s="460">
        <v>2003726</v>
      </c>
      <c r="B3507" s="461" t="s">
        <v>4312</v>
      </c>
      <c r="C3507" s="460" t="s">
        <v>110</v>
      </c>
      <c r="D3507" s="454">
        <v>3063.51</v>
      </c>
    </row>
    <row r="3508" spans="1:4" ht="13.2" x14ac:dyDescent="0.3">
      <c r="A3508" s="460">
        <v>2003725</v>
      </c>
      <c r="B3508" s="461" t="s">
        <v>4313</v>
      </c>
      <c r="C3508" s="460" t="s">
        <v>110</v>
      </c>
      <c r="D3508" s="454">
        <v>2962.79</v>
      </c>
    </row>
    <row r="3509" spans="1:4" ht="13.2" x14ac:dyDescent="0.3">
      <c r="A3509" s="460">
        <v>2003859</v>
      </c>
      <c r="B3509" s="461" t="s">
        <v>4314</v>
      </c>
      <c r="C3509" s="460" t="s">
        <v>2</v>
      </c>
      <c r="D3509" s="454">
        <v>65.55</v>
      </c>
    </row>
    <row r="3510" spans="1:4" ht="13.2" x14ac:dyDescent="0.3">
      <c r="A3510" s="460">
        <v>2003861</v>
      </c>
      <c r="B3510" s="461" t="s">
        <v>4315</v>
      </c>
      <c r="C3510" s="460" t="s">
        <v>93</v>
      </c>
      <c r="D3510" s="454">
        <v>25.47</v>
      </c>
    </row>
    <row r="3511" spans="1:4" ht="13.2" x14ac:dyDescent="0.3">
      <c r="A3511" s="460">
        <v>2003862</v>
      </c>
      <c r="B3511" s="461" t="s">
        <v>4316</v>
      </c>
      <c r="C3511" s="460" t="s">
        <v>93</v>
      </c>
      <c r="D3511" s="454">
        <v>20.74</v>
      </c>
    </row>
    <row r="3512" spans="1:4" ht="13.2" x14ac:dyDescent="0.3">
      <c r="A3512" s="460">
        <v>2003405</v>
      </c>
      <c r="B3512" s="461" t="s">
        <v>4317</v>
      </c>
      <c r="C3512" s="460" t="s">
        <v>93</v>
      </c>
      <c r="D3512" s="454">
        <v>216.53</v>
      </c>
    </row>
    <row r="3513" spans="1:4" ht="13.2" x14ac:dyDescent="0.3">
      <c r="A3513" s="460">
        <v>2003404</v>
      </c>
      <c r="B3513" s="461" t="s">
        <v>4318</v>
      </c>
      <c r="C3513" s="460" t="s">
        <v>93</v>
      </c>
      <c r="D3513" s="454">
        <v>172.34</v>
      </c>
    </row>
    <row r="3514" spans="1:4" ht="13.2" x14ac:dyDescent="0.3">
      <c r="A3514" s="460">
        <v>2003407</v>
      </c>
      <c r="B3514" s="461" t="s">
        <v>4319</v>
      </c>
      <c r="C3514" s="460" t="s">
        <v>93</v>
      </c>
      <c r="D3514" s="454">
        <v>274.37</v>
      </c>
    </row>
    <row r="3515" spans="1:4" ht="13.2" x14ac:dyDescent="0.3">
      <c r="A3515" s="460">
        <v>2003406</v>
      </c>
      <c r="B3515" s="461" t="s">
        <v>4320</v>
      </c>
      <c r="C3515" s="460" t="s">
        <v>93</v>
      </c>
      <c r="D3515" s="454">
        <v>230.19</v>
      </c>
    </row>
    <row r="3516" spans="1:4" ht="13.2" x14ac:dyDescent="0.3">
      <c r="A3516" s="460">
        <v>2003409</v>
      </c>
      <c r="B3516" s="461" t="s">
        <v>4321</v>
      </c>
      <c r="C3516" s="460" t="s">
        <v>93</v>
      </c>
      <c r="D3516" s="454">
        <v>460.39</v>
      </c>
    </row>
    <row r="3517" spans="1:4" ht="13.2" x14ac:dyDescent="0.3">
      <c r="A3517" s="460">
        <v>2003408</v>
      </c>
      <c r="B3517" s="461" t="s">
        <v>4322</v>
      </c>
      <c r="C3517" s="460" t="s">
        <v>93</v>
      </c>
      <c r="D3517" s="454">
        <v>360.13</v>
      </c>
    </row>
    <row r="3518" spans="1:4" ht="13.2" x14ac:dyDescent="0.3">
      <c r="A3518" s="460">
        <v>2003411</v>
      </c>
      <c r="B3518" s="461" t="s">
        <v>4323</v>
      </c>
      <c r="C3518" s="460" t="s">
        <v>93</v>
      </c>
      <c r="D3518" s="454">
        <v>620.53</v>
      </c>
    </row>
    <row r="3519" spans="1:4" ht="13.2" x14ac:dyDescent="0.3">
      <c r="A3519" s="460">
        <v>2003410</v>
      </c>
      <c r="B3519" s="461" t="s">
        <v>4324</v>
      </c>
      <c r="C3519" s="460" t="s">
        <v>93</v>
      </c>
      <c r="D3519" s="454">
        <v>520.27</v>
      </c>
    </row>
    <row r="3520" spans="1:4" ht="13.2" x14ac:dyDescent="0.3">
      <c r="A3520" s="460">
        <v>2003413</v>
      </c>
      <c r="B3520" s="461" t="s">
        <v>4325</v>
      </c>
      <c r="C3520" s="460" t="s">
        <v>93</v>
      </c>
      <c r="D3520" s="454">
        <v>643.69000000000005</v>
      </c>
    </row>
    <row r="3521" spans="1:4" ht="13.2" x14ac:dyDescent="0.3">
      <c r="A3521" s="460">
        <v>2003412</v>
      </c>
      <c r="B3521" s="461" t="s">
        <v>4326</v>
      </c>
      <c r="C3521" s="460" t="s">
        <v>93</v>
      </c>
      <c r="D3521" s="454">
        <v>504.34</v>
      </c>
    </row>
    <row r="3522" spans="1:4" ht="13.2" x14ac:dyDescent="0.3">
      <c r="A3522" s="460">
        <v>2003415</v>
      </c>
      <c r="B3522" s="461" t="s">
        <v>4327</v>
      </c>
      <c r="C3522" s="460" t="s">
        <v>93</v>
      </c>
      <c r="D3522" s="454">
        <v>835.57</v>
      </c>
    </row>
    <row r="3523" spans="1:4" ht="13.2" x14ac:dyDescent="0.3">
      <c r="A3523" s="460">
        <v>2003414</v>
      </c>
      <c r="B3523" s="461" t="s">
        <v>4328</v>
      </c>
      <c r="C3523" s="460" t="s">
        <v>93</v>
      </c>
      <c r="D3523" s="454">
        <v>696.21</v>
      </c>
    </row>
    <row r="3524" spans="1:4" ht="13.2" x14ac:dyDescent="0.3">
      <c r="A3524" s="460">
        <v>2003417</v>
      </c>
      <c r="B3524" s="461" t="s">
        <v>4329</v>
      </c>
      <c r="C3524" s="460" t="s">
        <v>93</v>
      </c>
      <c r="D3524" s="454">
        <v>837.42</v>
      </c>
    </row>
    <row r="3525" spans="1:4" ht="13.2" x14ac:dyDescent="0.3">
      <c r="A3525" s="460">
        <v>2003416</v>
      </c>
      <c r="B3525" s="461" t="s">
        <v>4330</v>
      </c>
      <c r="C3525" s="460" t="s">
        <v>93</v>
      </c>
      <c r="D3525" s="454">
        <v>655.58</v>
      </c>
    </row>
    <row r="3526" spans="1:4" ht="13.2" x14ac:dyDescent="0.3">
      <c r="A3526" s="460">
        <v>2003419</v>
      </c>
      <c r="B3526" s="461" t="s">
        <v>4331</v>
      </c>
      <c r="C3526" s="460" t="s">
        <v>93</v>
      </c>
      <c r="D3526" s="454">
        <v>1062.23</v>
      </c>
    </row>
    <row r="3527" spans="1:4" ht="13.2" x14ac:dyDescent="0.3">
      <c r="A3527" s="460">
        <v>2003418</v>
      </c>
      <c r="B3527" s="461" t="s">
        <v>4332</v>
      </c>
      <c r="C3527" s="460" t="s">
        <v>93</v>
      </c>
      <c r="D3527" s="454">
        <v>880.4</v>
      </c>
    </row>
    <row r="3528" spans="1:4" ht="13.2" x14ac:dyDescent="0.3">
      <c r="A3528" s="460">
        <v>2003421</v>
      </c>
      <c r="B3528" s="461" t="s">
        <v>4333</v>
      </c>
      <c r="C3528" s="460" t="s">
        <v>93</v>
      </c>
      <c r="D3528" s="454">
        <v>1054.94</v>
      </c>
    </row>
    <row r="3529" spans="1:4" ht="13.2" x14ac:dyDescent="0.3">
      <c r="A3529" s="460">
        <v>2003420</v>
      </c>
      <c r="B3529" s="461" t="s">
        <v>4334</v>
      </c>
      <c r="C3529" s="460" t="s">
        <v>93</v>
      </c>
      <c r="D3529" s="454">
        <v>827.22</v>
      </c>
    </row>
    <row r="3530" spans="1:4" ht="13.2" x14ac:dyDescent="0.3">
      <c r="A3530" s="460">
        <v>2003423</v>
      </c>
      <c r="B3530" s="461" t="s">
        <v>4335</v>
      </c>
      <c r="C3530" s="460" t="s">
        <v>93</v>
      </c>
      <c r="D3530" s="454">
        <v>1305.74</v>
      </c>
    </row>
    <row r="3531" spans="1:4" ht="13.2" x14ac:dyDescent="0.3">
      <c r="A3531" s="460">
        <v>2003422</v>
      </c>
      <c r="B3531" s="461" t="s">
        <v>4336</v>
      </c>
      <c r="C3531" s="460" t="s">
        <v>93</v>
      </c>
      <c r="D3531" s="454">
        <v>1078.02</v>
      </c>
    </row>
    <row r="3532" spans="1:4" ht="13.2" x14ac:dyDescent="0.3">
      <c r="A3532" s="460">
        <v>2003425</v>
      </c>
      <c r="B3532" s="461" t="s">
        <v>4337</v>
      </c>
      <c r="C3532" s="460" t="s">
        <v>93</v>
      </c>
      <c r="D3532" s="454">
        <v>1371.95</v>
      </c>
    </row>
    <row r="3533" spans="1:4" ht="13.2" x14ac:dyDescent="0.3">
      <c r="A3533" s="460">
        <v>2003424</v>
      </c>
      <c r="B3533" s="461" t="s">
        <v>4338</v>
      </c>
      <c r="C3533" s="460" t="s">
        <v>93</v>
      </c>
      <c r="D3533" s="454">
        <v>1076.26</v>
      </c>
    </row>
    <row r="3534" spans="1:4" ht="13.2" x14ac:dyDescent="0.3">
      <c r="A3534" s="460">
        <v>2003427</v>
      </c>
      <c r="B3534" s="461" t="s">
        <v>4339</v>
      </c>
      <c r="C3534" s="460" t="s">
        <v>93</v>
      </c>
      <c r="D3534" s="454">
        <v>1703.76</v>
      </c>
    </row>
    <row r="3535" spans="1:4" ht="13.2" x14ac:dyDescent="0.3">
      <c r="A3535" s="460">
        <v>2003426</v>
      </c>
      <c r="B3535" s="461" t="s">
        <v>4340</v>
      </c>
      <c r="C3535" s="460" t="s">
        <v>93</v>
      </c>
      <c r="D3535" s="454">
        <v>1408.06</v>
      </c>
    </row>
    <row r="3536" spans="1:4" ht="13.2" x14ac:dyDescent="0.3">
      <c r="A3536" s="460">
        <v>2003429</v>
      </c>
      <c r="B3536" s="461" t="s">
        <v>4341</v>
      </c>
      <c r="C3536" s="460" t="s">
        <v>93</v>
      </c>
      <c r="D3536" s="454">
        <v>1731.76</v>
      </c>
    </row>
    <row r="3537" spans="1:4" ht="13.2" x14ac:dyDescent="0.3">
      <c r="A3537" s="460">
        <v>2003428</v>
      </c>
      <c r="B3537" s="461" t="s">
        <v>4342</v>
      </c>
      <c r="C3537" s="460" t="s">
        <v>93</v>
      </c>
      <c r="D3537" s="454">
        <v>1344.3</v>
      </c>
    </row>
    <row r="3538" spans="1:4" ht="13.2" x14ac:dyDescent="0.3">
      <c r="A3538" s="460">
        <v>2003431</v>
      </c>
      <c r="B3538" s="461" t="s">
        <v>4343</v>
      </c>
      <c r="C3538" s="460" t="s">
        <v>93</v>
      </c>
      <c r="D3538" s="454">
        <v>2039.2</v>
      </c>
    </row>
    <row r="3539" spans="1:4" ht="13.2" x14ac:dyDescent="0.3">
      <c r="A3539" s="460">
        <v>2003430</v>
      </c>
      <c r="B3539" s="461" t="s">
        <v>4344</v>
      </c>
      <c r="C3539" s="460" t="s">
        <v>93</v>
      </c>
      <c r="D3539" s="454">
        <v>1651.73</v>
      </c>
    </row>
    <row r="3540" spans="1:4" ht="13.2" x14ac:dyDescent="0.3">
      <c r="A3540" s="460">
        <v>2003433</v>
      </c>
      <c r="B3540" s="461" t="s">
        <v>4345</v>
      </c>
      <c r="C3540" s="460" t="s">
        <v>93</v>
      </c>
      <c r="D3540" s="454">
        <v>2231.41</v>
      </c>
    </row>
    <row r="3541" spans="1:4" ht="13.2" x14ac:dyDescent="0.3">
      <c r="A3541" s="460">
        <v>2003432</v>
      </c>
      <c r="B3541" s="461" t="s">
        <v>4346</v>
      </c>
      <c r="C3541" s="460" t="s">
        <v>93</v>
      </c>
      <c r="D3541" s="454">
        <v>1735.19</v>
      </c>
    </row>
    <row r="3542" spans="1:4" ht="13.2" x14ac:dyDescent="0.3">
      <c r="A3542" s="460">
        <v>2003435</v>
      </c>
      <c r="B3542" s="461" t="s">
        <v>4347</v>
      </c>
      <c r="C3542" s="460" t="s">
        <v>93</v>
      </c>
      <c r="D3542" s="454">
        <v>2590.94</v>
      </c>
    </row>
    <row r="3543" spans="1:4" ht="13.2" x14ac:dyDescent="0.3">
      <c r="A3543" s="460">
        <v>2003434</v>
      </c>
      <c r="B3543" s="461" t="s">
        <v>4348</v>
      </c>
      <c r="C3543" s="460" t="s">
        <v>93</v>
      </c>
      <c r="D3543" s="454">
        <v>2094.71</v>
      </c>
    </row>
    <row r="3544" spans="1:4" ht="13.2" x14ac:dyDescent="0.3">
      <c r="A3544" s="460">
        <v>2003437</v>
      </c>
      <c r="B3544" s="461" t="s">
        <v>4349</v>
      </c>
      <c r="C3544" s="460" t="s">
        <v>93</v>
      </c>
      <c r="D3544" s="454">
        <v>3020.76</v>
      </c>
    </row>
    <row r="3545" spans="1:4" ht="13.2" x14ac:dyDescent="0.3">
      <c r="A3545" s="460">
        <v>2003436</v>
      </c>
      <c r="B3545" s="461" t="s">
        <v>4350</v>
      </c>
      <c r="C3545" s="460" t="s">
        <v>93</v>
      </c>
      <c r="D3545" s="454">
        <v>2352.89</v>
      </c>
    </row>
    <row r="3546" spans="1:4" ht="13.2" x14ac:dyDescent="0.3">
      <c r="A3546" s="460">
        <v>2003439</v>
      </c>
      <c r="B3546" s="461" t="s">
        <v>4351</v>
      </c>
      <c r="C3546" s="460" t="s">
        <v>93</v>
      </c>
      <c r="D3546" s="454">
        <v>3470.93</v>
      </c>
    </row>
    <row r="3547" spans="1:4" ht="13.2" x14ac:dyDescent="0.3">
      <c r="A3547" s="460">
        <v>2003438</v>
      </c>
      <c r="B3547" s="461" t="s">
        <v>4352</v>
      </c>
      <c r="C3547" s="460" t="s">
        <v>93</v>
      </c>
      <c r="D3547" s="454">
        <v>2803.06</v>
      </c>
    </row>
    <row r="3548" spans="1:4" ht="13.2" x14ac:dyDescent="0.3">
      <c r="A3548" s="460">
        <v>2003389</v>
      </c>
      <c r="B3548" s="461" t="s">
        <v>4353</v>
      </c>
      <c r="C3548" s="460" t="s">
        <v>93</v>
      </c>
      <c r="D3548" s="454">
        <v>248.18</v>
      </c>
    </row>
    <row r="3549" spans="1:4" ht="13.2" x14ac:dyDescent="0.3">
      <c r="A3549" s="460">
        <v>2003388</v>
      </c>
      <c r="B3549" s="461" t="s">
        <v>4354</v>
      </c>
      <c r="C3549" s="460" t="s">
        <v>93</v>
      </c>
      <c r="D3549" s="454">
        <v>218.44</v>
      </c>
    </row>
    <row r="3550" spans="1:4" ht="13.2" x14ac:dyDescent="0.3">
      <c r="A3550" s="460">
        <v>2003391</v>
      </c>
      <c r="B3550" s="461" t="s">
        <v>4355</v>
      </c>
      <c r="C3550" s="460" t="s">
        <v>93</v>
      </c>
      <c r="D3550" s="454">
        <v>154.36000000000001</v>
      </c>
    </row>
    <row r="3551" spans="1:4" ht="13.2" x14ac:dyDescent="0.3">
      <c r="A3551" s="460">
        <v>2003390</v>
      </c>
      <c r="B3551" s="461" t="s">
        <v>4356</v>
      </c>
      <c r="C3551" s="460" t="s">
        <v>93</v>
      </c>
      <c r="D3551" s="454">
        <v>131.08000000000001</v>
      </c>
    </row>
    <row r="3552" spans="1:4" ht="13.2" x14ac:dyDescent="0.3">
      <c r="A3552" s="460">
        <v>2003393</v>
      </c>
      <c r="B3552" s="461" t="s">
        <v>4357</v>
      </c>
      <c r="C3552" s="460" t="s">
        <v>93</v>
      </c>
      <c r="D3552" s="454">
        <v>223.78</v>
      </c>
    </row>
    <row r="3553" spans="1:4" ht="13.2" x14ac:dyDescent="0.3">
      <c r="A3553" s="460">
        <v>2003392</v>
      </c>
      <c r="B3553" s="461" t="s">
        <v>4358</v>
      </c>
      <c r="C3553" s="460" t="s">
        <v>93</v>
      </c>
      <c r="D3553" s="454">
        <v>200.49</v>
      </c>
    </row>
    <row r="3554" spans="1:4" ht="13.2" x14ac:dyDescent="0.3">
      <c r="A3554" s="460">
        <v>2003395</v>
      </c>
      <c r="B3554" s="461" t="s">
        <v>4359</v>
      </c>
      <c r="C3554" s="460" t="s">
        <v>93</v>
      </c>
      <c r="D3554" s="454">
        <v>678.94</v>
      </c>
    </row>
    <row r="3555" spans="1:4" ht="13.2" x14ac:dyDescent="0.3">
      <c r="A3555" s="460">
        <v>2003394</v>
      </c>
      <c r="B3555" s="461" t="s">
        <v>4360</v>
      </c>
      <c r="C3555" s="460" t="s">
        <v>93</v>
      </c>
      <c r="D3555" s="454">
        <v>675.54</v>
      </c>
    </row>
    <row r="3556" spans="1:4" ht="13.2" x14ac:dyDescent="0.3">
      <c r="A3556" s="460">
        <v>2003397</v>
      </c>
      <c r="B3556" s="461" t="s">
        <v>4361</v>
      </c>
      <c r="C3556" s="460" t="s">
        <v>93</v>
      </c>
      <c r="D3556" s="454">
        <v>501.24</v>
      </c>
    </row>
    <row r="3557" spans="1:4" ht="13.2" x14ac:dyDescent="0.3">
      <c r="A3557" s="460">
        <v>2003396</v>
      </c>
      <c r="B3557" s="461" t="s">
        <v>4362</v>
      </c>
      <c r="C3557" s="460" t="s">
        <v>93</v>
      </c>
      <c r="D3557" s="454">
        <v>441.76</v>
      </c>
    </row>
    <row r="3558" spans="1:4" ht="13.2" x14ac:dyDescent="0.3">
      <c r="A3558" s="460">
        <v>2003399</v>
      </c>
      <c r="B3558" s="461" t="s">
        <v>4363</v>
      </c>
      <c r="C3558" s="460" t="s">
        <v>93</v>
      </c>
      <c r="D3558" s="454">
        <v>642.77</v>
      </c>
    </row>
    <row r="3559" spans="1:4" ht="13.2" x14ac:dyDescent="0.3">
      <c r="A3559" s="460">
        <v>2003398</v>
      </c>
      <c r="B3559" s="461" t="s">
        <v>4364</v>
      </c>
      <c r="C3559" s="460" t="s">
        <v>93</v>
      </c>
      <c r="D3559" s="454">
        <v>583.29</v>
      </c>
    </row>
    <row r="3560" spans="1:4" ht="13.2" x14ac:dyDescent="0.3">
      <c r="A3560" s="460">
        <v>2003401</v>
      </c>
      <c r="B3560" s="461" t="s">
        <v>4365</v>
      </c>
      <c r="C3560" s="460" t="s">
        <v>93</v>
      </c>
      <c r="D3560" s="454">
        <v>568.75</v>
      </c>
    </row>
    <row r="3561" spans="1:4" ht="13.2" x14ac:dyDescent="0.3">
      <c r="A3561" s="460">
        <v>2003400</v>
      </c>
      <c r="B3561" s="461" t="s">
        <v>4366</v>
      </c>
      <c r="C3561" s="460" t="s">
        <v>93</v>
      </c>
      <c r="D3561" s="454">
        <v>497.37</v>
      </c>
    </row>
    <row r="3562" spans="1:4" ht="13.2" x14ac:dyDescent="0.3">
      <c r="A3562" s="460">
        <v>2003403</v>
      </c>
      <c r="B3562" s="461" t="s">
        <v>4367</v>
      </c>
      <c r="C3562" s="460" t="s">
        <v>93</v>
      </c>
      <c r="D3562" s="454">
        <v>717.91</v>
      </c>
    </row>
    <row r="3563" spans="1:4" ht="13.2" x14ac:dyDescent="0.3">
      <c r="A3563" s="460">
        <v>2003402</v>
      </c>
      <c r="B3563" s="461" t="s">
        <v>4368</v>
      </c>
      <c r="C3563" s="460" t="s">
        <v>93</v>
      </c>
      <c r="D3563" s="454">
        <v>646.54</v>
      </c>
    </row>
    <row r="3564" spans="1:4" ht="13.2" x14ac:dyDescent="0.3">
      <c r="A3564" s="460">
        <v>2003448</v>
      </c>
      <c r="B3564" s="461" t="s">
        <v>4369</v>
      </c>
      <c r="C3564" s="460" t="s">
        <v>110</v>
      </c>
      <c r="D3564" s="454">
        <v>358.04</v>
      </c>
    </row>
    <row r="3565" spans="1:4" ht="13.2" x14ac:dyDescent="0.3">
      <c r="A3565" s="460">
        <v>2003449</v>
      </c>
      <c r="B3565" s="461" t="s">
        <v>4370</v>
      </c>
      <c r="C3565" s="460" t="s">
        <v>110</v>
      </c>
      <c r="D3565" s="454">
        <v>449.36</v>
      </c>
    </row>
    <row r="3566" spans="1:4" ht="13.2" x14ac:dyDescent="0.3">
      <c r="A3566" s="460">
        <v>2003450</v>
      </c>
      <c r="B3566" s="461" t="s">
        <v>4371</v>
      </c>
      <c r="C3566" s="460" t="s">
        <v>110</v>
      </c>
      <c r="D3566" s="454">
        <v>367.53</v>
      </c>
    </row>
    <row r="3567" spans="1:4" ht="13.2" x14ac:dyDescent="0.3">
      <c r="A3567" s="460">
        <v>2003451</v>
      </c>
      <c r="B3567" s="461" t="s">
        <v>4372</v>
      </c>
      <c r="C3567" s="460" t="s">
        <v>110</v>
      </c>
      <c r="D3567" s="454">
        <v>463.2</v>
      </c>
    </row>
    <row r="3568" spans="1:4" ht="13.2" x14ac:dyDescent="0.3">
      <c r="A3568" s="460">
        <v>2003452</v>
      </c>
      <c r="B3568" s="461" t="s">
        <v>4373</v>
      </c>
      <c r="C3568" s="460" t="s">
        <v>110</v>
      </c>
      <c r="D3568" s="454">
        <v>1126.04</v>
      </c>
    </row>
    <row r="3569" spans="1:4" ht="13.2" x14ac:dyDescent="0.3">
      <c r="A3569" s="460">
        <v>2003453</v>
      </c>
      <c r="B3569" s="461" t="s">
        <v>4374</v>
      </c>
      <c r="C3569" s="460" t="s">
        <v>110</v>
      </c>
      <c r="D3569" s="454">
        <v>1412.6</v>
      </c>
    </row>
    <row r="3570" spans="1:4" ht="13.2" x14ac:dyDescent="0.3">
      <c r="A3570" s="460">
        <v>2003454</v>
      </c>
      <c r="B3570" s="461" t="s">
        <v>4375</v>
      </c>
      <c r="C3570" s="460" t="s">
        <v>110</v>
      </c>
      <c r="D3570" s="454">
        <v>1583.06</v>
      </c>
    </row>
    <row r="3571" spans="1:4" ht="13.2" x14ac:dyDescent="0.3">
      <c r="A3571" s="460">
        <v>2003455</v>
      </c>
      <c r="B3571" s="461" t="s">
        <v>4376</v>
      </c>
      <c r="C3571" s="460" t="s">
        <v>110</v>
      </c>
      <c r="D3571" s="454">
        <v>2027.98</v>
      </c>
    </row>
    <row r="3572" spans="1:4" ht="13.2" x14ac:dyDescent="0.3">
      <c r="A3572" s="460">
        <v>2003456</v>
      </c>
      <c r="B3572" s="461" t="s">
        <v>4377</v>
      </c>
      <c r="C3572" s="460" t="s">
        <v>110</v>
      </c>
      <c r="D3572" s="454">
        <v>2108.54</v>
      </c>
    </row>
    <row r="3573" spans="1:4" ht="13.2" x14ac:dyDescent="0.3">
      <c r="A3573" s="460">
        <v>2003457</v>
      </c>
      <c r="B3573" s="461" t="s">
        <v>4378</v>
      </c>
      <c r="C3573" s="460" t="s">
        <v>110</v>
      </c>
      <c r="D3573" s="454">
        <v>2745.31</v>
      </c>
    </row>
    <row r="3574" spans="1:4" ht="13.2" x14ac:dyDescent="0.3">
      <c r="A3574" s="460">
        <v>2003458</v>
      </c>
      <c r="B3574" s="461" t="s">
        <v>4379</v>
      </c>
      <c r="C3574" s="460" t="s">
        <v>110</v>
      </c>
      <c r="D3574" s="454">
        <v>2669.81</v>
      </c>
    </row>
    <row r="3575" spans="1:4" ht="13.2" x14ac:dyDescent="0.3">
      <c r="A3575" s="460">
        <v>2003459</v>
      </c>
      <c r="B3575" s="461" t="s">
        <v>4380</v>
      </c>
      <c r="C3575" s="460" t="s">
        <v>110</v>
      </c>
      <c r="D3575" s="454">
        <v>3518.87</v>
      </c>
    </row>
    <row r="3576" spans="1:4" ht="13.2" x14ac:dyDescent="0.3">
      <c r="A3576" s="460">
        <v>2003460</v>
      </c>
      <c r="B3576" s="461" t="s">
        <v>4381</v>
      </c>
      <c r="C3576" s="460" t="s">
        <v>110</v>
      </c>
      <c r="D3576" s="454">
        <v>3750.59</v>
      </c>
    </row>
    <row r="3577" spans="1:4" ht="13.2" x14ac:dyDescent="0.3">
      <c r="A3577" s="460">
        <v>2003461</v>
      </c>
      <c r="B3577" s="461" t="s">
        <v>4382</v>
      </c>
      <c r="C3577" s="460" t="s">
        <v>110</v>
      </c>
      <c r="D3577" s="454">
        <v>5036.7299999999996</v>
      </c>
    </row>
    <row r="3578" spans="1:4" ht="13.2" x14ac:dyDescent="0.3">
      <c r="A3578" s="460">
        <v>2003462</v>
      </c>
      <c r="B3578" s="461" t="s">
        <v>4383</v>
      </c>
      <c r="C3578" s="460" t="s">
        <v>110</v>
      </c>
      <c r="D3578" s="454">
        <v>2702.25</v>
      </c>
    </row>
    <row r="3579" spans="1:4" ht="13.2" x14ac:dyDescent="0.3">
      <c r="A3579" s="460">
        <v>2003463</v>
      </c>
      <c r="B3579" s="461" t="s">
        <v>4384</v>
      </c>
      <c r="C3579" s="460" t="s">
        <v>110</v>
      </c>
      <c r="D3579" s="454">
        <v>3577.05</v>
      </c>
    </row>
    <row r="3580" spans="1:4" ht="13.2" x14ac:dyDescent="0.3">
      <c r="A3580" s="460">
        <v>2003464</v>
      </c>
      <c r="B3580" s="461" t="s">
        <v>4385</v>
      </c>
      <c r="C3580" s="460" t="s">
        <v>110</v>
      </c>
      <c r="D3580" s="454">
        <v>3462.72</v>
      </c>
    </row>
    <row r="3581" spans="1:4" ht="13.2" x14ac:dyDescent="0.3">
      <c r="A3581" s="460">
        <v>2003465</v>
      </c>
      <c r="B3581" s="461" t="s">
        <v>4386</v>
      </c>
      <c r="C3581" s="460" t="s">
        <v>110</v>
      </c>
      <c r="D3581" s="454">
        <v>4640.6400000000003</v>
      </c>
    </row>
    <row r="3582" spans="1:4" ht="13.2" x14ac:dyDescent="0.3">
      <c r="A3582" s="460">
        <v>2003466</v>
      </c>
      <c r="B3582" s="461" t="s">
        <v>4387</v>
      </c>
      <c r="C3582" s="460" t="s">
        <v>110</v>
      </c>
      <c r="D3582" s="454">
        <v>4825.0600000000004</v>
      </c>
    </row>
    <row r="3583" spans="1:4" ht="13.2" x14ac:dyDescent="0.3">
      <c r="A3583" s="460">
        <v>2003467</v>
      </c>
      <c r="B3583" s="461" t="s">
        <v>4388</v>
      </c>
      <c r="C3583" s="460" t="s">
        <v>110</v>
      </c>
      <c r="D3583" s="454">
        <v>6568.92</v>
      </c>
    </row>
    <row r="3584" spans="1:4" ht="13.2" x14ac:dyDescent="0.3">
      <c r="A3584" s="460">
        <v>2003468</v>
      </c>
      <c r="B3584" s="461" t="s">
        <v>4389</v>
      </c>
      <c r="C3584" s="460" t="s">
        <v>110</v>
      </c>
      <c r="D3584" s="454">
        <v>3299.72</v>
      </c>
    </row>
    <row r="3585" spans="1:4" ht="13.2" x14ac:dyDescent="0.3">
      <c r="A3585" s="460">
        <v>2003469</v>
      </c>
      <c r="B3585" s="461" t="s">
        <v>4390</v>
      </c>
      <c r="C3585" s="460" t="s">
        <v>110</v>
      </c>
      <c r="D3585" s="454">
        <v>4415.2</v>
      </c>
    </row>
    <row r="3586" spans="1:4" ht="13.2" x14ac:dyDescent="0.3">
      <c r="A3586" s="460">
        <v>2003470</v>
      </c>
      <c r="B3586" s="461" t="s">
        <v>4391</v>
      </c>
      <c r="C3586" s="460" t="s">
        <v>110</v>
      </c>
      <c r="D3586" s="454">
        <v>4255.66</v>
      </c>
    </row>
    <row r="3587" spans="1:4" ht="13.2" x14ac:dyDescent="0.3">
      <c r="A3587" s="460">
        <v>2003471</v>
      </c>
      <c r="B3587" s="461" t="s">
        <v>4392</v>
      </c>
      <c r="C3587" s="460" t="s">
        <v>110</v>
      </c>
      <c r="D3587" s="454">
        <v>5763.39</v>
      </c>
    </row>
    <row r="3588" spans="1:4" ht="13.2" x14ac:dyDescent="0.3">
      <c r="A3588" s="460">
        <v>2003472</v>
      </c>
      <c r="B3588" s="461" t="s">
        <v>4393</v>
      </c>
      <c r="C3588" s="460" t="s">
        <v>110</v>
      </c>
      <c r="D3588" s="454">
        <v>6250.51</v>
      </c>
    </row>
    <row r="3589" spans="1:4" ht="13.2" x14ac:dyDescent="0.3">
      <c r="A3589" s="460">
        <v>2003473</v>
      </c>
      <c r="B3589" s="461" t="s">
        <v>4394</v>
      </c>
      <c r="C3589" s="460" t="s">
        <v>110</v>
      </c>
      <c r="D3589" s="454">
        <v>8601.9599999999991</v>
      </c>
    </row>
    <row r="3590" spans="1:4" ht="13.2" x14ac:dyDescent="0.3">
      <c r="A3590" s="460">
        <v>2003475</v>
      </c>
      <c r="B3590" s="461" t="s">
        <v>4395</v>
      </c>
      <c r="C3590" s="460" t="s">
        <v>110</v>
      </c>
      <c r="D3590" s="454">
        <v>515.89</v>
      </c>
    </row>
    <row r="3591" spans="1:4" ht="13.2" x14ac:dyDescent="0.3">
      <c r="A3591" s="460">
        <v>2003474</v>
      </c>
      <c r="B3591" s="461" t="s">
        <v>4396</v>
      </c>
      <c r="C3591" s="460" t="s">
        <v>110</v>
      </c>
      <c r="D3591" s="454">
        <v>453.02</v>
      </c>
    </row>
    <row r="3592" spans="1:4" ht="13.2" x14ac:dyDescent="0.3">
      <c r="A3592" s="460">
        <v>2003441</v>
      </c>
      <c r="B3592" s="461" t="s">
        <v>4397</v>
      </c>
      <c r="C3592" s="460" t="s">
        <v>110</v>
      </c>
      <c r="D3592" s="454">
        <v>225.71</v>
      </c>
    </row>
    <row r="3593" spans="1:4" ht="13.2" x14ac:dyDescent="0.3">
      <c r="A3593" s="460">
        <v>2003440</v>
      </c>
      <c r="B3593" s="461" t="s">
        <v>4398</v>
      </c>
      <c r="C3593" s="460" t="s">
        <v>110</v>
      </c>
      <c r="D3593" s="454">
        <v>146.51</v>
      </c>
    </row>
    <row r="3594" spans="1:4" ht="13.2" x14ac:dyDescent="0.3">
      <c r="A3594" s="460">
        <v>2003443</v>
      </c>
      <c r="B3594" s="461" t="s">
        <v>4399</v>
      </c>
      <c r="C3594" s="460" t="s">
        <v>110</v>
      </c>
      <c r="D3594" s="454">
        <v>267.95</v>
      </c>
    </row>
    <row r="3595" spans="1:4" ht="13.2" x14ac:dyDescent="0.3">
      <c r="A3595" s="460">
        <v>2003442</v>
      </c>
      <c r="B3595" s="461" t="s">
        <v>4400</v>
      </c>
      <c r="C3595" s="460" t="s">
        <v>110</v>
      </c>
      <c r="D3595" s="454">
        <v>173.9</v>
      </c>
    </row>
    <row r="3596" spans="1:4" ht="13.2" x14ac:dyDescent="0.3">
      <c r="A3596" s="460">
        <v>2003445</v>
      </c>
      <c r="B3596" s="461" t="s">
        <v>4401</v>
      </c>
      <c r="C3596" s="460" t="s">
        <v>110</v>
      </c>
      <c r="D3596" s="454">
        <v>319.86</v>
      </c>
    </row>
    <row r="3597" spans="1:4" ht="13.2" x14ac:dyDescent="0.3">
      <c r="A3597" s="460">
        <v>2003444</v>
      </c>
      <c r="B3597" s="461" t="s">
        <v>4402</v>
      </c>
      <c r="C3597" s="460" t="s">
        <v>110</v>
      </c>
      <c r="D3597" s="454">
        <v>207.66</v>
      </c>
    </row>
    <row r="3598" spans="1:4" ht="13.2" x14ac:dyDescent="0.3">
      <c r="A3598" s="460">
        <v>2003447</v>
      </c>
      <c r="B3598" s="461" t="s">
        <v>4403</v>
      </c>
      <c r="C3598" s="460" t="s">
        <v>110</v>
      </c>
      <c r="D3598" s="454">
        <v>394.68</v>
      </c>
    </row>
    <row r="3599" spans="1:4" ht="13.2" x14ac:dyDescent="0.3">
      <c r="A3599" s="460">
        <v>2003446</v>
      </c>
      <c r="B3599" s="461" t="s">
        <v>4404</v>
      </c>
      <c r="C3599" s="460" t="s">
        <v>110</v>
      </c>
      <c r="D3599" s="454">
        <v>256.08</v>
      </c>
    </row>
    <row r="3600" spans="1:4" ht="26.4" x14ac:dyDescent="0.3">
      <c r="A3600" s="460">
        <v>2004516</v>
      </c>
      <c r="B3600" s="461" t="s">
        <v>4405</v>
      </c>
      <c r="C3600" s="460" t="s">
        <v>93</v>
      </c>
      <c r="D3600" s="454">
        <v>31.96</v>
      </c>
    </row>
    <row r="3601" spans="1:4" ht="26.4" x14ac:dyDescent="0.3">
      <c r="A3601" s="460">
        <v>2004517</v>
      </c>
      <c r="B3601" s="461" t="s">
        <v>4406</v>
      </c>
      <c r="C3601" s="460" t="s">
        <v>93</v>
      </c>
      <c r="D3601" s="454">
        <v>65.55</v>
      </c>
    </row>
    <row r="3602" spans="1:4" ht="13.2" x14ac:dyDescent="0.3">
      <c r="A3602" s="460">
        <v>2007971</v>
      </c>
      <c r="B3602" s="461" t="s">
        <v>4407</v>
      </c>
      <c r="C3602" s="460" t="s">
        <v>93</v>
      </c>
      <c r="D3602" s="454">
        <v>93.02</v>
      </c>
    </row>
    <row r="3603" spans="1:4" ht="13.2" x14ac:dyDescent="0.3">
      <c r="A3603" s="460">
        <v>2008091</v>
      </c>
      <c r="B3603" s="461" t="s">
        <v>4408</v>
      </c>
      <c r="C3603" s="460" t="s">
        <v>93</v>
      </c>
      <c r="D3603" s="454">
        <v>91.19</v>
      </c>
    </row>
    <row r="3604" spans="1:4" ht="13.2" x14ac:dyDescent="0.3">
      <c r="A3604" s="460">
        <v>2006408</v>
      </c>
      <c r="B3604" s="461" t="s">
        <v>4409</v>
      </c>
      <c r="C3604" s="460" t="s">
        <v>93</v>
      </c>
      <c r="D3604" s="454">
        <v>70.83</v>
      </c>
    </row>
    <row r="3605" spans="1:4" ht="13.2" x14ac:dyDescent="0.3">
      <c r="A3605" s="460">
        <v>2015642</v>
      </c>
      <c r="B3605" s="461" t="s">
        <v>4410</v>
      </c>
      <c r="C3605" s="460" t="s">
        <v>93</v>
      </c>
      <c r="D3605" s="454">
        <v>153.96</v>
      </c>
    </row>
    <row r="3606" spans="1:4" ht="13.2" x14ac:dyDescent="0.3">
      <c r="A3606" s="460">
        <v>2015641</v>
      </c>
      <c r="B3606" s="461" t="s">
        <v>4411</v>
      </c>
      <c r="C3606" s="460" t="s">
        <v>93</v>
      </c>
      <c r="D3606" s="454">
        <v>134.94</v>
      </c>
    </row>
    <row r="3607" spans="1:4" ht="13.2" x14ac:dyDescent="0.3">
      <c r="A3607" s="460">
        <v>2004509</v>
      </c>
      <c r="B3607" s="461" t="s">
        <v>4412</v>
      </c>
      <c r="C3607" s="460" t="s">
        <v>93</v>
      </c>
      <c r="D3607" s="454">
        <v>34.15</v>
      </c>
    </row>
    <row r="3608" spans="1:4" ht="13.2" x14ac:dyDescent="0.3">
      <c r="A3608" s="460">
        <v>2004510</v>
      </c>
      <c r="B3608" s="461" t="s">
        <v>4413</v>
      </c>
      <c r="C3608" s="460" t="s">
        <v>93</v>
      </c>
      <c r="D3608" s="454">
        <v>41.14</v>
      </c>
    </row>
    <row r="3609" spans="1:4" ht="13.2" x14ac:dyDescent="0.3">
      <c r="A3609" s="460">
        <v>2004511</v>
      </c>
      <c r="B3609" s="461" t="s">
        <v>4414</v>
      </c>
      <c r="C3609" s="460" t="s">
        <v>93</v>
      </c>
      <c r="D3609" s="454">
        <v>55.11</v>
      </c>
    </row>
    <row r="3610" spans="1:4" ht="13.2" x14ac:dyDescent="0.3">
      <c r="A3610" s="460">
        <v>2004512</v>
      </c>
      <c r="B3610" s="461" t="s">
        <v>4415</v>
      </c>
      <c r="C3610" s="460" t="s">
        <v>93</v>
      </c>
      <c r="D3610" s="454">
        <v>72.569999999999993</v>
      </c>
    </row>
    <row r="3611" spans="1:4" ht="26.4" x14ac:dyDescent="0.3">
      <c r="A3611" s="460">
        <v>2003843</v>
      </c>
      <c r="B3611" s="461" t="s">
        <v>4416</v>
      </c>
      <c r="C3611" s="460" t="s">
        <v>93</v>
      </c>
      <c r="D3611" s="454">
        <v>352.57</v>
      </c>
    </row>
    <row r="3612" spans="1:4" ht="26.4" x14ac:dyDescent="0.3">
      <c r="A3612" s="460">
        <v>2003915</v>
      </c>
      <c r="B3612" s="461" t="s">
        <v>4417</v>
      </c>
      <c r="C3612" s="460" t="s">
        <v>93</v>
      </c>
      <c r="D3612" s="454">
        <v>114.1</v>
      </c>
    </row>
    <row r="3613" spans="1:4" ht="26.4" x14ac:dyDescent="0.3">
      <c r="A3613" s="460">
        <v>2003914</v>
      </c>
      <c r="B3613" s="461" t="s">
        <v>4418</v>
      </c>
      <c r="C3613" s="460" t="s">
        <v>93</v>
      </c>
      <c r="D3613" s="454">
        <v>97.28</v>
      </c>
    </row>
    <row r="3614" spans="1:4" ht="13.2" x14ac:dyDescent="0.3">
      <c r="A3614" s="460">
        <v>2003589</v>
      </c>
      <c r="B3614" s="461" t="s">
        <v>4419</v>
      </c>
      <c r="C3614" s="460" t="s">
        <v>93</v>
      </c>
      <c r="D3614" s="454">
        <v>118.75</v>
      </c>
    </row>
    <row r="3615" spans="1:4" ht="13.2" x14ac:dyDescent="0.3">
      <c r="A3615" s="460">
        <v>2003588</v>
      </c>
      <c r="B3615" s="461" t="s">
        <v>4420</v>
      </c>
      <c r="C3615" s="460" t="s">
        <v>93</v>
      </c>
      <c r="D3615" s="454">
        <v>105.8</v>
      </c>
    </row>
    <row r="3616" spans="1:4" ht="26.4" x14ac:dyDescent="0.3">
      <c r="A3616" s="460">
        <v>2003917</v>
      </c>
      <c r="B3616" s="461" t="s">
        <v>4421</v>
      </c>
      <c r="C3616" s="460" t="s">
        <v>93</v>
      </c>
      <c r="D3616" s="454">
        <v>128.22999999999999</v>
      </c>
    </row>
    <row r="3617" spans="1:4" ht="26.4" x14ac:dyDescent="0.3">
      <c r="A3617" s="460">
        <v>2003916</v>
      </c>
      <c r="B3617" s="461" t="s">
        <v>4422</v>
      </c>
      <c r="C3617" s="460" t="s">
        <v>93</v>
      </c>
      <c r="D3617" s="454">
        <v>111.41</v>
      </c>
    </row>
    <row r="3618" spans="1:4" ht="13.2" x14ac:dyDescent="0.3">
      <c r="A3618" s="460">
        <v>2003591</v>
      </c>
      <c r="B3618" s="461" t="s">
        <v>4423</v>
      </c>
      <c r="C3618" s="460" t="s">
        <v>93</v>
      </c>
      <c r="D3618" s="454">
        <v>132.88999999999999</v>
      </c>
    </row>
    <row r="3619" spans="1:4" ht="13.2" x14ac:dyDescent="0.3">
      <c r="A3619" s="460">
        <v>2003590</v>
      </c>
      <c r="B3619" s="461" t="s">
        <v>4424</v>
      </c>
      <c r="C3619" s="460" t="s">
        <v>93</v>
      </c>
      <c r="D3619" s="454">
        <v>119.94</v>
      </c>
    </row>
    <row r="3620" spans="1:4" ht="13.2" x14ac:dyDescent="0.3">
      <c r="A3620" s="460">
        <v>2003593</v>
      </c>
      <c r="B3620" s="461" t="s">
        <v>4425</v>
      </c>
      <c r="C3620" s="460" t="s">
        <v>93</v>
      </c>
      <c r="D3620" s="454">
        <v>88.31</v>
      </c>
    </row>
    <row r="3621" spans="1:4" ht="13.2" x14ac:dyDescent="0.3">
      <c r="A3621" s="460">
        <v>2003592</v>
      </c>
      <c r="B3621" s="461" t="s">
        <v>4426</v>
      </c>
      <c r="C3621" s="460" t="s">
        <v>93</v>
      </c>
      <c r="D3621" s="454">
        <v>69.81</v>
      </c>
    </row>
    <row r="3622" spans="1:4" ht="13.2" x14ac:dyDescent="0.3">
      <c r="A3622" s="460">
        <v>2003595</v>
      </c>
      <c r="B3622" s="461" t="s">
        <v>4427</v>
      </c>
      <c r="C3622" s="460" t="s">
        <v>93</v>
      </c>
      <c r="D3622" s="454">
        <v>74.180000000000007</v>
      </c>
    </row>
    <row r="3623" spans="1:4" ht="13.2" x14ac:dyDescent="0.3">
      <c r="A3623" s="460">
        <v>2003594</v>
      </c>
      <c r="B3623" s="461" t="s">
        <v>4428</v>
      </c>
      <c r="C3623" s="460" t="s">
        <v>93</v>
      </c>
      <c r="D3623" s="454">
        <v>55.68</v>
      </c>
    </row>
    <row r="3624" spans="1:4" ht="26.4" x14ac:dyDescent="0.3">
      <c r="A3624" s="460">
        <v>2003597</v>
      </c>
      <c r="B3624" s="461" t="s">
        <v>4429</v>
      </c>
      <c r="C3624" s="460" t="s">
        <v>93</v>
      </c>
      <c r="D3624" s="454">
        <v>113.8</v>
      </c>
    </row>
    <row r="3625" spans="1:4" ht="26.4" x14ac:dyDescent="0.3">
      <c r="A3625" s="460">
        <v>2003596</v>
      </c>
      <c r="B3625" s="461" t="s">
        <v>4430</v>
      </c>
      <c r="C3625" s="460" t="s">
        <v>93</v>
      </c>
      <c r="D3625" s="454">
        <v>90.96</v>
      </c>
    </row>
    <row r="3626" spans="1:4" ht="13.2" x14ac:dyDescent="0.3">
      <c r="A3626" s="460">
        <v>2003572</v>
      </c>
      <c r="B3626" s="461" t="s">
        <v>4431</v>
      </c>
      <c r="C3626" s="460" t="s">
        <v>93</v>
      </c>
      <c r="D3626" s="454">
        <v>137.87</v>
      </c>
    </row>
    <row r="3627" spans="1:4" ht="13.2" x14ac:dyDescent="0.3">
      <c r="A3627" s="460">
        <v>2003580</v>
      </c>
      <c r="B3627" s="461" t="s">
        <v>4432</v>
      </c>
      <c r="C3627" s="460" t="s">
        <v>93</v>
      </c>
      <c r="D3627" s="454">
        <v>62.65</v>
      </c>
    </row>
    <row r="3628" spans="1:4" ht="13.2" x14ac:dyDescent="0.3">
      <c r="A3628" s="460">
        <v>2003573</v>
      </c>
      <c r="B3628" s="461" t="s">
        <v>4433</v>
      </c>
      <c r="C3628" s="460" t="s">
        <v>93</v>
      </c>
      <c r="D3628" s="454">
        <v>147.86000000000001</v>
      </c>
    </row>
    <row r="3629" spans="1:4" ht="13.2" x14ac:dyDescent="0.3">
      <c r="A3629" s="460">
        <v>2003581</v>
      </c>
      <c r="B3629" s="461" t="s">
        <v>4434</v>
      </c>
      <c r="C3629" s="460" t="s">
        <v>93</v>
      </c>
      <c r="D3629" s="454">
        <v>60.9</v>
      </c>
    </row>
    <row r="3630" spans="1:4" ht="26.4" x14ac:dyDescent="0.3">
      <c r="A3630" s="460">
        <v>2003561</v>
      </c>
      <c r="B3630" s="461" t="s">
        <v>4435</v>
      </c>
      <c r="C3630" s="460" t="s">
        <v>93</v>
      </c>
      <c r="D3630" s="454">
        <v>213.46</v>
      </c>
    </row>
    <row r="3631" spans="1:4" ht="26.4" x14ac:dyDescent="0.3">
      <c r="A3631" s="460">
        <v>2003560</v>
      </c>
      <c r="B3631" s="461" t="s">
        <v>4436</v>
      </c>
      <c r="C3631" s="460" t="s">
        <v>93</v>
      </c>
      <c r="D3631" s="454">
        <v>110.8</v>
      </c>
    </row>
    <row r="3632" spans="1:4" ht="26.4" x14ac:dyDescent="0.3">
      <c r="A3632" s="460">
        <v>2003574</v>
      </c>
      <c r="B3632" s="461" t="s">
        <v>4437</v>
      </c>
      <c r="C3632" s="460" t="s">
        <v>93</v>
      </c>
      <c r="D3632" s="454">
        <v>186.67</v>
      </c>
    </row>
    <row r="3633" spans="1:4" ht="26.4" x14ac:dyDescent="0.3">
      <c r="A3633" s="460">
        <v>2003582</v>
      </c>
      <c r="B3633" s="461" t="s">
        <v>4438</v>
      </c>
      <c r="C3633" s="460" t="s">
        <v>93</v>
      </c>
      <c r="D3633" s="454">
        <v>110.83</v>
      </c>
    </row>
    <row r="3634" spans="1:4" ht="26.4" x14ac:dyDescent="0.3">
      <c r="A3634" s="460">
        <v>2003563</v>
      </c>
      <c r="B3634" s="461" t="s">
        <v>4439</v>
      </c>
      <c r="C3634" s="460" t="s">
        <v>93</v>
      </c>
      <c r="D3634" s="454">
        <v>228.28</v>
      </c>
    </row>
    <row r="3635" spans="1:4" ht="26.4" x14ac:dyDescent="0.3">
      <c r="A3635" s="460">
        <v>2003562</v>
      </c>
      <c r="B3635" s="461" t="s">
        <v>4440</v>
      </c>
      <c r="C3635" s="460" t="s">
        <v>93</v>
      </c>
      <c r="D3635" s="454">
        <v>108</v>
      </c>
    </row>
    <row r="3636" spans="1:4" ht="26.4" x14ac:dyDescent="0.3">
      <c r="A3636" s="460">
        <v>2003575</v>
      </c>
      <c r="B3636" s="461" t="s">
        <v>4441</v>
      </c>
      <c r="C3636" s="460" t="s">
        <v>93</v>
      </c>
      <c r="D3636" s="454">
        <v>197.04</v>
      </c>
    </row>
    <row r="3637" spans="1:4" ht="26.4" x14ac:dyDescent="0.3">
      <c r="A3637" s="460">
        <v>2003583</v>
      </c>
      <c r="B3637" s="461" t="s">
        <v>4442</v>
      </c>
      <c r="C3637" s="460" t="s">
        <v>93</v>
      </c>
      <c r="D3637" s="454">
        <v>108.87</v>
      </c>
    </row>
    <row r="3638" spans="1:4" ht="13.2" x14ac:dyDescent="0.3">
      <c r="A3638" s="460">
        <v>2003565</v>
      </c>
      <c r="B3638" s="461" t="s">
        <v>4443</v>
      </c>
      <c r="C3638" s="460" t="s">
        <v>93</v>
      </c>
      <c r="D3638" s="454">
        <v>140.1</v>
      </c>
    </row>
    <row r="3639" spans="1:4" ht="13.2" x14ac:dyDescent="0.3">
      <c r="A3639" s="460">
        <v>2003564</v>
      </c>
      <c r="B3639" s="461" t="s">
        <v>4444</v>
      </c>
      <c r="C3639" s="460" t="s">
        <v>93</v>
      </c>
      <c r="D3639" s="454">
        <v>82.75</v>
      </c>
    </row>
    <row r="3640" spans="1:4" ht="13.2" x14ac:dyDescent="0.3">
      <c r="A3640" s="460">
        <v>2003567</v>
      </c>
      <c r="B3640" s="461" t="s">
        <v>4445</v>
      </c>
      <c r="C3640" s="460" t="s">
        <v>93</v>
      </c>
      <c r="D3640" s="454">
        <v>159.57</v>
      </c>
    </row>
    <row r="3641" spans="1:4" ht="13.2" x14ac:dyDescent="0.3">
      <c r="A3641" s="460">
        <v>2003566</v>
      </c>
      <c r="B3641" s="461" t="s">
        <v>4446</v>
      </c>
      <c r="C3641" s="460" t="s">
        <v>93</v>
      </c>
      <c r="D3641" s="454">
        <v>90.19</v>
      </c>
    </row>
    <row r="3642" spans="1:4" ht="26.4" x14ac:dyDescent="0.3">
      <c r="A3642" s="460">
        <v>2003569</v>
      </c>
      <c r="B3642" s="461" t="s">
        <v>4447</v>
      </c>
      <c r="C3642" s="460" t="s">
        <v>93</v>
      </c>
      <c r="D3642" s="454">
        <v>179.81</v>
      </c>
    </row>
    <row r="3643" spans="1:4" ht="26.4" x14ac:dyDescent="0.3">
      <c r="A3643" s="460">
        <v>2003568</v>
      </c>
      <c r="B3643" s="461" t="s">
        <v>4448</v>
      </c>
      <c r="C3643" s="460" t="s">
        <v>93</v>
      </c>
      <c r="D3643" s="454">
        <v>124.14</v>
      </c>
    </row>
    <row r="3644" spans="1:4" ht="13.2" x14ac:dyDescent="0.3">
      <c r="A3644" s="460">
        <v>2003578</v>
      </c>
      <c r="B3644" s="461" t="s">
        <v>4449</v>
      </c>
      <c r="C3644" s="460" t="s">
        <v>93</v>
      </c>
      <c r="D3644" s="454">
        <v>170.72</v>
      </c>
    </row>
    <row r="3645" spans="1:4" ht="13.2" x14ac:dyDescent="0.3">
      <c r="A3645" s="460">
        <v>2003586</v>
      </c>
      <c r="B3645" s="461" t="s">
        <v>4450</v>
      </c>
      <c r="C3645" s="460" t="s">
        <v>93</v>
      </c>
      <c r="D3645" s="454">
        <v>125.2</v>
      </c>
    </row>
    <row r="3646" spans="1:4" ht="26.4" x14ac:dyDescent="0.3">
      <c r="A3646" s="460">
        <v>2003571</v>
      </c>
      <c r="B3646" s="461" t="s">
        <v>4451</v>
      </c>
      <c r="C3646" s="460" t="s">
        <v>93</v>
      </c>
      <c r="D3646" s="454">
        <v>199.27</v>
      </c>
    </row>
    <row r="3647" spans="1:4" ht="26.4" x14ac:dyDescent="0.3">
      <c r="A3647" s="460">
        <v>2003570</v>
      </c>
      <c r="B3647" s="461" t="s">
        <v>4452</v>
      </c>
      <c r="C3647" s="460" t="s">
        <v>93</v>
      </c>
      <c r="D3647" s="454">
        <v>131.58000000000001</v>
      </c>
    </row>
    <row r="3648" spans="1:4" ht="13.2" x14ac:dyDescent="0.3">
      <c r="A3648" s="460">
        <v>2003579</v>
      </c>
      <c r="B3648" s="461" t="s">
        <v>4453</v>
      </c>
      <c r="C3648" s="460" t="s">
        <v>93</v>
      </c>
      <c r="D3648" s="454">
        <v>186.7</v>
      </c>
    </row>
    <row r="3649" spans="1:4" ht="13.2" x14ac:dyDescent="0.3">
      <c r="A3649" s="460">
        <v>2003587</v>
      </c>
      <c r="B3649" s="461" t="s">
        <v>4454</v>
      </c>
      <c r="C3649" s="460" t="s">
        <v>93</v>
      </c>
      <c r="D3649" s="454">
        <v>131.93</v>
      </c>
    </row>
    <row r="3650" spans="1:4" ht="13.2" x14ac:dyDescent="0.3">
      <c r="A3650" s="460">
        <v>2004506</v>
      </c>
      <c r="B3650" s="461" t="s">
        <v>4455</v>
      </c>
      <c r="C3650" s="460" t="s">
        <v>93</v>
      </c>
      <c r="D3650" s="454">
        <v>61.71</v>
      </c>
    </row>
    <row r="3651" spans="1:4" ht="13.2" x14ac:dyDescent="0.3">
      <c r="A3651" s="460">
        <v>2004507</v>
      </c>
      <c r="B3651" s="461" t="s">
        <v>4456</v>
      </c>
      <c r="C3651" s="460" t="s">
        <v>93</v>
      </c>
      <c r="D3651" s="454">
        <v>82.53</v>
      </c>
    </row>
    <row r="3652" spans="1:4" ht="13.2" x14ac:dyDescent="0.3">
      <c r="A3652" s="460">
        <v>2003614</v>
      </c>
      <c r="B3652" s="461" t="s">
        <v>4457</v>
      </c>
      <c r="C3652" s="460" t="s">
        <v>93</v>
      </c>
      <c r="D3652" s="454">
        <v>125.88</v>
      </c>
    </row>
    <row r="3653" spans="1:4" ht="13.2" x14ac:dyDescent="0.3">
      <c r="A3653" s="460">
        <v>2003865</v>
      </c>
      <c r="B3653" s="461" t="s">
        <v>4458</v>
      </c>
      <c r="C3653" s="460" t="s">
        <v>93</v>
      </c>
      <c r="D3653" s="454">
        <v>140.38</v>
      </c>
    </row>
    <row r="3654" spans="1:4" ht="13.2" x14ac:dyDescent="0.3">
      <c r="A3654" s="460">
        <v>2003923</v>
      </c>
      <c r="B3654" s="461" t="s">
        <v>4459</v>
      </c>
      <c r="C3654" s="460" t="s">
        <v>93</v>
      </c>
      <c r="D3654" s="454">
        <v>61.96</v>
      </c>
    </row>
    <row r="3655" spans="1:4" ht="13.2" x14ac:dyDescent="0.3">
      <c r="A3655" s="460">
        <v>2003922</v>
      </c>
      <c r="B3655" s="461" t="s">
        <v>4460</v>
      </c>
      <c r="C3655" s="460" t="s">
        <v>93</v>
      </c>
      <c r="D3655" s="454">
        <v>34.6</v>
      </c>
    </row>
    <row r="3656" spans="1:4" ht="13.2" x14ac:dyDescent="0.3">
      <c r="A3656" s="460">
        <v>2003605</v>
      </c>
      <c r="B3656" s="461" t="s">
        <v>4461</v>
      </c>
      <c r="C3656" s="460" t="s">
        <v>93</v>
      </c>
      <c r="D3656" s="454">
        <v>48.55</v>
      </c>
    </row>
    <row r="3657" spans="1:4" ht="13.2" x14ac:dyDescent="0.3">
      <c r="A3657" s="460">
        <v>2003604</v>
      </c>
      <c r="B3657" s="461" t="s">
        <v>4462</v>
      </c>
      <c r="C3657" s="460" t="s">
        <v>93</v>
      </c>
      <c r="D3657" s="454">
        <v>25.05</v>
      </c>
    </row>
    <row r="3658" spans="1:4" ht="13.2" x14ac:dyDescent="0.3">
      <c r="A3658" s="460">
        <v>2003607</v>
      </c>
      <c r="B3658" s="461" t="s">
        <v>4463</v>
      </c>
      <c r="C3658" s="460" t="s">
        <v>93</v>
      </c>
      <c r="D3658" s="454">
        <v>42.72</v>
      </c>
    </row>
    <row r="3659" spans="1:4" ht="13.2" x14ac:dyDescent="0.3">
      <c r="A3659" s="460">
        <v>2003606</v>
      </c>
      <c r="B3659" s="461" t="s">
        <v>4464</v>
      </c>
      <c r="C3659" s="460" t="s">
        <v>93</v>
      </c>
      <c r="D3659" s="454">
        <v>27.92</v>
      </c>
    </row>
    <row r="3660" spans="1:4" ht="13.2" x14ac:dyDescent="0.3">
      <c r="A3660" s="460">
        <v>2003609</v>
      </c>
      <c r="B3660" s="461" t="s">
        <v>4465</v>
      </c>
      <c r="C3660" s="460" t="s">
        <v>93</v>
      </c>
      <c r="D3660" s="454">
        <v>27.52</v>
      </c>
    </row>
    <row r="3661" spans="1:4" ht="13.2" x14ac:dyDescent="0.3">
      <c r="A3661" s="460">
        <v>2003608</v>
      </c>
      <c r="B3661" s="461" t="s">
        <v>4466</v>
      </c>
      <c r="C3661" s="460" t="s">
        <v>93</v>
      </c>
      <c r="D3661" s="454">
        <v>12.72</v>
      </c>
    </row>
    <row r="3662" spans="1:4" ht="13.2" x14ac:dyDescent="0.3">
      <c r="A3662" s="460">
        <v>2003925</v>
      </c>
      <c r="B3662" s="461" t="s">
        <v>4467</v>
      </c>
      <c r="C3662" s="460" t="s">
        <v>93</v>
      </c>
      <c r="D3662" s="454">
        <v>78.03</v>
      </c>
    </row>
    <row r="3663" spans="1:4" ht="13.2" x14ac:dyDescent="0.3">
      <c r="A3663" s="460">
        <v>2003924</v>
      </c>
      <c r="B3663" s="461" t="s">
        <v>4468</v>
      </c>
      <c r="C3663" s="460" t="s">
        <v>93</v>
      </c>
      <c r="D3663" s="454">
        <v>59.36</v>
      </c>
    </row>
    <row r="3664" spans="1:4" ht="13.2" x14ac:dyDescent="0.3">
      <c r="A3664" s="460">
        <v>2003611</v>
      </c>
      <c r="B3664" s="461" t="s">
        <v>4469</v>
      </c>
      <c r="C3664" s="460" t="s">
        <v>93</v>
      </c>
      <c r="D3664" s="454">
        <v>64.62</v>
      </c>
    </row>
    <row r="3665" spans="1:4" ht="13.2" x14ac:dyDescent="0.3">
      <c r="A3665" s="460">
        <v>2003610</v>
      </c>
      <c r="B3665" s="461" t="s">
        <v>4470</v>
      </c>
      <c r="C3665" s="460" t="s">
        <v>93</v>
      </c>
      <c r="D3665" s="454">
        <v>49.82</v>
      </c>
    </row>
    <row r="3666" spans="1:4" ht="26.4" x14ac:dyDescent="0.3">
      <c r="A3666" s="460">
        <v>2003820</v>
      </c>
      <c r="B3666" s="461" t="s">
        <v>4471</v>
      </c>
      <c r="C3666" s="460" t="s">
        <v>110</v>
      </c>
      <c r="D3666" s="454">
        <v>18.53</v>
      </c>
    </row>
    <row r="3667" spans="1:4" ht="26.4" x14ac:dyDescent="0.3">
      <c r="A3667" s="460">
        <v>2003821</v>
      </c>
      <c r="B3667" s="461" t="s">
        <v>4472</v>
      </c>
      <c r="C3667" s="460" t="s">
        <v>110</v>
      </c>
      <c r="D3667" s="454">
        <v>16.12</v>
      </c>
    </row>
    <row r="3668" spans="1:4" ht="26.4" x14ac:dyDescent="0.3">
      <c r="A3668" s="460">
        <v>2003842</v>
      </c>
      <c r="B3668" s="461" t="s">
        <v>4473</v>
      </c>
      <c r="C3668" s="460" t="s">
        <v>48</v>
      </c>
      <c r="D3668" s="454">
        <v>67.069999999999993</v>
      </c>
    </row>
    <row r="3669" spans="1:4" ht="13.2" x14ac:dyDescent="0.3">
      <c r="A3669" s="460">
        <v>2003385</v>
      </c>
      <c r="B3669" s="461" t="s">
        <v>4474</v>
      </c>
      <c r="C3669" s="460" t="s">
        <v>110</v>
      </c>
      <c r="D3669" s="454">
        <v>59.01</v>
      </c>
    </row>
    <row r="3670" spans="1:4" ht="13.2" x14ac:dyDescent="0.3">
      <c r="A3670" s="460">
        <v>2003384</v>
      </c>
      <c r="B3670" s="461" t="s">
        <v>4475</v>
      </c>
      <c r="C3670" s="460" t="s">
        <v>110</v>
      </c>
      <c r="D3670" s="454">
        <v>40.32</v>
      </c>
    </row>
    <row r="3671" spans="1:4" ht="13.2" x14ac:dyDescent="0.3">
      <c r="A3671" s="460">
        <v>2003387</v>
      </c>
      <c r="B3671" s="461" t="s">
        <v>4476</v>
      </c>
      <c r="C3671" s="460" t="s">
        <v>110</v>
      </c>
      <c r="D3671" s="454">
        <v>73.22</v>
      </c>
    </row>
    <row r="3672" spans="1:4" ht="13.2" x14ac:dyDescent="0.3">
      <c r="A3672" s="460">
        <v>2003386</v>
      </c>
      <c r="B3672" s="461" t="s">
        <v>4477</v>
      </c>
      <c r="C3672" s="460" t="s">
        <v>110</v>
      </c>
      <c r="D3672" s="454">
        <v>49.43</v>
      </c>
    </row>
    <row r="3673" spans="1:4" ht="13.2" x14ac:dyDescent="0.3">
      <c r="A3673" s="460">
        <v>2003335</v>
      </c>
      <c r="B3673" s="461" t="s">
        <v>4478</v>
      </c>
      <c r="C3673" s="460" t="s">
        <v>110</v>
      </c>
      <c r="D3673" s="454">
        <v>1820.39</v>
      </c>
    </row>
    <row r="3674" spans="1:4" ht="13.2" x14ac:dyDescent="0.3">
      <c r="A3674" s="460">
        <v>2003334</v>
      </c>
      <c r="B3674" s="461" t="s">
        <v>4479</v>
      </c>
      <c r="C3674" s="460" t="s">
        <v>110</v>
      </c>
      <c r="D3674" s="454">
        <v>1478.65</v>
      </c>
    </row>
    <row r="3675" spans="1:4" ht="13.2" x14ac:dyDescent="0.3">
      <c r="A3675" s="460">
        <v>2003336</v>
      </c>
      <c r="B3675" s="461" t="s">
        <v>4480</v>
      </c>
      <c r="C3675" s="460" t="s">
        <v>110</v>
      </c>
      <c r="D3675" s="454">
        <v>1558.03</v>
      </c>
    </row>
    <row r="3676" spans="1:4" ht="13.2" x14ac:dyDescent="0.3">
      <c r="A3676" s="460">
        <v>2003337</v>
      </c>
      <c r="B3676" s="461" t="s">
        <v>4481</v>
      </c>
      <c r="C3676" s="460" t="s">
        <v>110</v>
      </c>
      <c r="D3676" s="454">
        <v>1218.1500000000001</v>
      </c>
    </row>
    <row r="3677" spans="1:4" ht="13.2" x14ac:dyDescent="0.3">
      <c r="A3677" s="460">
        <v>2003819</v>
      </c>
      <c r="B3677" s="461" t="s">
        <v>4482</v>
      </c>
      <c r="C3677" s="460" t="s">
        <v>93</v>
      </c>
      <c r="D3677" s="454">
        <v>6.73</v>
      </c>
    </row>
    <row r="3678" spans="1:4" ht="13.2" x14ac:dyDescent="0.3">
      <c r="A3678" s="460">
        <v>2004504</v>
      </c>
      <c r="B3678" s="461" t="s">
        <v>4483</v>
      </c>
      <c r="C3678" s="460" t="s">
        <v>2</v>
      </c>
      <c r="D3678" s="454">
        <v>16.78</v>
      </c>
    </row>
    <row r="3679" spans="1:4" ht="26.4" x14ac:dyDescent="0.3">
      <c r="A3679" s="460">
        <v>2004519</v>
      </c>
      <c r="B3679" s="461" t="s">
        <v>4484</v>
      </c>
      <c r="C3679" s="460" t="s">
        <v>2</v>
      </c>
      <c r="D3679" s="454">
        <v>27.64</v>
      </c>
    </row>
    <row r="3680" spans="1:4" ht="26.4" x14ac:dyDescent="0.3">
      <c r="A3680" s="460">
        <v>2004520</v>
      </c>
      <c r="B3680" s="461" t="s">
        <v>4485</v>
      </c>
      <c r="C3680" s="460" t="s">
        <v>2</v>
      </c>
      <c r="D3680" s="454">
        <v>22.8</v>
      </c>
    </row>
    <row r="3681" spans="1:4" ht="26.4" x14ac:dyDescent="0.3">
      <c r="A3681" s="460">
        <v>2004521</v>
      </c>
      <c r="B3681" s="461" t="s">
        <v>4486</v>
      </c>
      <c r="C3681" s="460" t="s">
        <v>2</v>
      </c>
      <c r="D3681" s="454">
        <v>15.59</v>
      </c>
    </row>
    <row r="3682" spans="1:4" ht="26.4" x14ac:dyDescent="0.3">
      <c r="A3682" s="460">
        <v>2004522</v>
      </c>
      <c r="B3682" s="461" t="s">
        <v>4487</v>
      </c>
      <c r="C3682" s="460" t="s">
        <v>2</v>
      </c>
      <c r="D3682" s="454">
        <v>11.4</v>
      </c>
    </row>
    <row r="3683" spans="1:4" ht="26.4" x14ac:dyDescent="0.3">
      <c r="A3683" s="460">
        <v>2004518</v>
      </c>
      <c r="B3683" s="461" t="s">
        <v>4488</v>
      </c>
      <c r="C3683" s="460" t="s">
        <v>2</v>
      </c>
      <c r="D3683" s="454">
        <v>48</v>
      </c>
    </row>
    <row r="3684" spans="1:4" ht="13.2" x14ac:dyDescent="0.3">
      <c r="A3684" s="460">
        <v>2003864</v>
      </c>
      <c r="B3684" s="461" t="s">
        <v>4489</v>
      </c>
      <c r="C3684" s="460" t="s">
        <v>31</v>
      </c>
      <c r="D3684" s="454">
        <v>12.55</v>
      </c>
    </row>
    <row r="3685" spans="1:4" ht="13.2" x14ac:dyDescent="0.3">
      <c r="A3685" s="460">
        <v>2003863</v>
      </c>
      <c r="B3685" s="461" t="s">
        <v>4490</v>
      </c>
      <c r="C3685" s="460" t="s">
        <v>31</v>
      </c>
      <c r="D3685" s="454">
        <v>23.06</v>
      </c>
    </row>
    <row r="3686" spans="1:4" ht="13.2" x14ac:dyDescent="0.3">
      <c r="A3686" s="460">
        <v>2004508</v>
      </c>
      <c r="B3686" s="461" t="s">
        <v>4491</v>
      </c>
      <c r="C3686" s="460" t="s">
        <v>93</v>
      </c>
      <c r="D3686" s="454">
        <v>13.04</v>
      </c>
    </row>
    <row r="3687" spans="1:4" ht="26.4" x14ac:dyDescent="0.3">
      <c r="A3687" s="460">
        <v>2003316</v>
      </c>
      <c r="B3687" s="461" t="s">
        <v>4492</v>
      </c>
      <c r="C3687" s="460" t="s">
        <v>110</v>
      </c>
      <c r="D3687" s="454">
        <v>106.51</v>
      </c>
    </row>
    <row r="3688" spans="1:4" ht="26.4" x14ac:dyDescent="0.3">
      <c r="A3688" s="460">
        <v>2003317</v>
      </c>
      <c r="B3688" s="461" t="s">
        <v>4493</v>
      </c>
      <c r="C3688" s="460" t="s">
        <v>110</v>
      </c>
      <c r="D3688" s="454">
        <v>100.3</v>
      </c>
    </row>
    <row r="3689" spans="1:4" ht="13.2" x14ac:dyDescent="0.3">
      <c r="A3689" s="460">
        <v>2003767</v>
      </c>
      <c r="B3689" s="461" t="s">
        <v>4494</v>
      </c>
      <c r="C3689" s="460" t="s">
        <v>2</v>
      </c>
      <c r="D3689" s="454">
        <v>165.27</v>
      </c>
    </row>
    <row r="3690" spans="1:4" ht="13.2" x14ac:dyDescent="0.3">
      <c r="A3690" s="460">
        <v>2003844</v>
      </c>
      <c r="B3690" s="461" t="s">
        <v>4495</v>
      </c>
      <c r="C3690" s="460" t="s">
        <v>2</v>
      </c>
      <c r="D3690" s="454">
        <v>162.57</v>
      </c>
    </row>
    <row r="3691" spans="1:4" ht="13.2" x14ac:dyDescent="0.3">
      <c r="A3691" s="460">
        <v>2003576</v>
      </c>
      <c r="B3691" s="461" t="s">
        <v>4496</v>
      </c>
      <c r="C3691" s="460" t="s">
        <v>2</v>
      </c>
      <c r="D3691" s="454">
        <v>14.61</v>
      </c>
    </row>
    <row r="3692" spans="1:4" ht="13.2" x14ac:dyDescent="0.3">
      <c r="A3692" s="460">
        <v>2003858</v>
      </c>
      <c r="B3692" s="461" t="s">
        <v>4497</v>
      </c>
      <c r="C3692" s="460" t="s">
        <v>2</v>
      </c>
      <c r="D3692" s="454">
        <v>11.91</v>
      </c>
    </row>
    <row r="3693" spans="1:4" ht="13.2" x14ac:dyDescent="0.3">
      <c r="A3693" s="460">
        <v>2003850</v>
      </c>
      <c r="B3693" s="461" t="s">
        <v>4498</v>
      </c>
      <c r="C3693" s="460" t="s">
        <v>2</v>
      </c>
      <c r="D3693" s="454">
        <v>168.66</v>
      </c>
    </row>
    <row r="3694" spans="1:4" ht="13.2" x14ac:dyDescent="0.3">
      <c r="A3694" s="460">
        <v>2003849</v>
      </c>
      <c r="B3694" s="461" t="s">
        <v>4499</v>
      </c>
      <c r="C3694" s="460" t="s">
        <v>2</v>
      </c>
      <c r="D3694" s="454">
        <v>72.45</v>
      </c>
    </row>
    <row r="3695" spans="1:4" ht="13.2" x14ac:dyDescent="0.3">
      <c r="A3695" s="460">
        <v>2003868</v>
      </c>
      <c r="B3695" s="461" t="s">
        <v>4500</v>
      </c>
      <c r="C3695" s="460" t="s">
        <v>2</v>
      </c>
      <c r="D3695" s="454">
        <v>152.25</v>
      </c>
    </row>
    <row r="3696" spans="1:4" ht="13.2" x14ac:dyDescent="0.3">
      <c r="A3696" s="460">
        <v>2003369</v>
      </c>
      <c r="B3696" s="461" t="s">
        <v>4501</v>
      </c>
      <c r="C3696" s="460" t="s">
        <v>93</v>
      </c>
      <c r="D3696" s="454">
        <v>110.86</v>
      </c>
    </row>
    <row r="3697" spans="1:4" ht="13.2" x14ac:dyDescent="0.3">
      <c r="A3697" s="460">
        <v>2003368</v>
      </c>
      <c r="B3697" s="461" t="s">
        <v>4502</v>
      </c>
      <c r="C3697" s="460" t="s">
        <v>93</v>
      </c>
      <c r="D3697" s="454">
        <v>93.44</v>
      </c>
    </row>
    <row r="3698" spans="1:4" ht="26.4" x14ac:dyDescent="0.3">
      <c r="A3698" s="460">
        <v>2003939</v>
      </c>
      <c r="B3698" s="461" t="s">
        <v>4503</v>
      </c>
      <c r="C3698" s="460" t="s">
        <v>93</v>
      </c>
      <c r="D3698" s="454">
        <v>76.12</v>
      </c>
    </row>
    <row r="3699" spans="1:4" ht="26.4" x14ac:dyDescent="0.3">
      <c r="A3699" s="460">
        <v>2003940</v>
      </c>
      <c r="B3699" s="461" t="s">
        <v>4504</v>
      </c>
      <c r="C3699" s="460" t="s">
        <v>93</v>
      </c>
      <c r="D3699" s="454">
        <v>58.63</v>
      </c>
    </row>
    <row r="3700" spans="1:4" ht="13.2" x14ac:dyDescent="0.3">
      <c r="A3700" s="460">
        <v>2003371</v>
      </c>
      <c r="B3700" s="461" t="s">
        <v>4505</v>
      </c>
      <c r="C3700" s="460" t="s">
        <v>93</v>
      </c>
      <c r="D3700" s="454">
        <v>82.53</v>
      </c>
    </row>
    <row r="3701" spans="1:4" ht="13.2" x14ac:dyDescent="0.3">
      <c r="A3701" s="460">
        <v>2003370</v>
      </c>
      <c r="B3701" s="461" t="s">
        <v>4506</v>
      </c>
      <c r="C3701" s="460" t="s">
        <v>93</v>
      </c>
      <c r="D3701" s="454">
        <v>67.81</v>
      </c>
    </row>
    <row r="3702" spans="1:4" ht="26.4" x14ac:dyDescent="0.3">
      <c r="A3702" s="460">
        <v>2003941</v>
      </c>
      <c r="B3702" s="461" t="s">
        <v>4507</v>
      </c>
      <c r="C3702" s="460" t="s">
        <v>93</v>
      </c>
      <c r="D3702" s="454">
        <v>64.95</v>
      </c>
    </row>
    <row r="3703" spans="1:4" ht="26.4" x14ac:dyDescent="0.3">
      <c r="A3703" s="460">
        <v>2003942</v>
      </c>
      <c r="B3703" s="461" t="s">
        <v>4508</v>
      </c>
      <c r="C3703" s="460" t="s">
        <v>93</v>
      </c>
      <c r="D3703" s="454">
        <v>50.17</v>
      </c>
    </row>
    <row r="3704" spans="1:4" ht="13.2" x14ac:dyDescent="0.3">
      <c r="A3704" s="460">
        <v>2003373</v>
      </c>
      <c r="B3704" s="461" t="s">
        <v>4509</v>
      </c>
      <c r="C3704" s="460" t="s">
        <v>93</v>
      </c>
      <c r="D3704" s="454">
        <v>62.98</v>
      </c>
    </row>
    <row r="3705" spans="1:4" ht="13.2" x14ac:dyDescent="0.3">
      <c r="A3705" s="460">
        <v>2003372</v>
      </c>
      <c r="B3705" s="461" t="s">
        <v>4510</v>
      </c>
      <c r="C3705" s="460" t="s">
        <v>93</v>
      </c>
      <c r="D3705" s="454">
        <v>55.84</v>
      </c>
    </row>
    <row r="3706" spans="1:4" ht="26.4" x14ac:dyDescent="0.3">
      <c r="A3706" s="460">
        <v>2003943</v>
      </c>
      <c r="B3706" s="461" t="s">
        <v>4511</v>
      </c>
      <c r="C3706" s="460" t="s">
        <v>93</v>
      </c>
      <c r="D3706" s="454">
        <v>30.77</v>
      </c>
    </row>
    <row r="3707" spans="1:4" ht="26.4" x14ac:dyDescent="0.3">
      <c r="A3707" s="460">
        <v>2003944</v>
      </c>
      <c r="B3707" s="461" t="s">
        <v>4512</v>
      </c>
      <c r="C3707" s="460" t="s">
        <v>93</v>
      </c>
      <c r="D3707" s="454">
        <v>23.61</v>
      </c>
    </row>
    <row r="3708" spans="1:4" ht="13.2" x14ac:dyDescent="0.3">
      <c r="A3708" s="460">
        <v>2003375</v>
      </c>
      <c r="B3708" s="461" t="s">
        <v>4513</v>
      </c>
      <c r="C3708" s="460" t="s">
        <v>93</v>
      </c>
      <c r="D3708" s="454">
        <v>40.869999999999997</v>
      </c>
    </row>
    <row r="3709" spans="1:4" ht="13.2" x14ac:dyDescent="0.3">
      <c r="A3709" s="460">
        <v>2003374</v>
      </c>
      <c r="B3709" s="461" t="s">
        <v>4514</v>
      </c>
      <c r="C3709" s="460" t="s">
        <v>93</v>
      </c>
      <c r="D3709" s="454">
        <v>35.619999999999997</v>
      </c>
    </row>
    <row r="3710" spans="1:4" ht="26.4" x14ac:dyDescent="0.3">
      <c r="A3710" s="460">
        <v>2003945</v>
      </c>
      <c r="B3710" s="461" t="s">
        <v>4515</v>
      </c>
      <c r="C3710" s="460" t="s">
        <v>93</v>
      </c>
      <c r="D3710" s="454">
        <v>22.97</v>
      </c>
    </row>
    <row r="3711" spans="1:4" ht="26.4" x14ac:dyDescent="0.3">
      <c r="A3711" s="460">
        <v>2003946</v>
      </c>
      <c r="B3711" s="461" t="s">
        <v>4516</v>
      </c>
      <c r="C3711" s="460" t="s">
        <v>93</v>
      </c>
      <c r="D3711" s="454">
        <v>17.7</v>
      </c>
    </row>
    <row r="3712" spans="1:4" ht="13.2" x14ac:dyDescent="0.3">
      <c r="A3712" s="460">
        <v>2003377</v>
      </c>
      <c r="B3712" s="461" t="s">
        <v>4517</v>
      </c>
      <c r="C3712" s="460" t="s">
        <v>93</v>
      </c>
      <c r="D3712" s="454">
        <v>54.5</v>
      </c>
    </row>
    <row r="3713" spans="1:4" ht="13.2" x14ac:dyDescent="0.3">
      <c r="A3713" s="460">
        <v>2003376</v>
      </c>
      <c r="B3713" s="461" t="s">
        <v>4518</v>
      </c>
      <c r="C3713" s="460" t="s">
        <v>93</v>
      </c>
      <c r="D3713" s="454">
        <v>48.83</v>
      </c>
    </row>
    <row r="3714" spans="1:4" ht="26.4" x14ac:dyDescent="0.3">
      <c r="A3714" s="460">
        <v>2003947</v>
      </c>
      <c r="B3714" s="461" t="s">
        <v>4519</v>
      </c>
      <c r="C3714" s="460" t="s">
        <v>93</v>
      </c>
      <c r="D3714" s="454">
        <v>24.23</v>
      </c>
    </row>
    <row r="3715" spans="1:4" ht="26.4" x14ac:dyDescent="0.3">
      <c r="A3715" s="460">
        <v>2003948</v>
      </c>
      <c r="B3715" s="461" t="s">
        <v>4520</v>
      </c>
      <c r="C3715" s="460" t="s">
        <v>93</v>
      </c>
      <c r="D3715" s="454">
        <v>18.53</v>
      </c>
    </row>
    <row r="3716" spans="1:4" ht="13.2" x14ac:dyDescent="0.3">
      <c r="A3716" s="460">
        <v>2003379</v>
      </c>
      <c r="B3716" s="461" t="s">
        <v>4521</v>
      </c>
      <c r="C3716" s="460" t="s">
        <v>93</v>
      </c>
      <c r="D3716" s="454">
        <v>31.7</v>
      </c>
    </row>
    <row r="3717" spans="1:4" ht="13.2" x14ac:dyDescent="0.3">
      <c r="A3717" s="460">
        <v>2003378</v>
      </c>
      <c r="B3717" s="461" t="s">
        <v>4522</v>
      </c>
      <c r="C3717" s="460" t="s">
        <v>93</v>
      </c>
      <c r="D3717" s="454">
        <v>27.87</v>
      </c>
    </row>
    <row r="3718" spans="1:4" ht="26.4" x14ac:dyDescent="0.3">
      <c r="A3718" s="460">
        <v>2003949</v>
      </c>
      <c r="B3718" s="461" t="s">
        <v>4523</v>
      </c>
      <c r="C3718" s="460" t="s">
        <v>93</v>
      </c>
      <c r="D3718" s="454">
        <v>16.57</v>
      </c>
    </row>
    <row r="3719" spans="1:4" ht="26.4" x14ac:dyDescent="0.3">
      <c r="A3719" s="460">
        <v>2003950</v>
      </c>
      <c r="B3719" s="461" t="s">
        <v>4524</v>
      </c>
      <c r="C3719" s="460" t="s">
        <v>93</v>
      </c>
      <c r="D3719" s="454">
        <v>12.73</v>
      </c>
    </row>
    <row r="3720" spans="1:4" ht="13.2" x14ac:dyDescent="0.3">
      <c r="A3720" s="460">
        <v>2003381</v>
      </c>
      <c r="B3720" s="461" t="s">
        <v>4525</v>
      </c>
      <c r="C3720" s="460" t="s">
        <v>93</v>
      </c>
      <c r="D3720" s="454">
        <v>53.26</v>
      </c>
    </row>
    <row r="3721" spans="1:4" ht="13.2" x14ac:dyDescent="0.3">
      <c r="A3721" s="460">
        <v>2003380</v>
      </c>
      <c r="B3721" s="461" t="s">
        <v>4526</v>
      </c>
      <c r="C3721" s="460" t="s">
        <v>93</v>
      </c>
      <c r="D3721" s="454">
        <v>46.7</v>
      </c>
    </row>
    <row r="3722" spans="1:4" ht="26.4" x14ac:dyDescent="0.3">
      <c r="A3722" s="460">
        <v>2003951</v>
      </c>
      <c r="B3722" s="461" t="s">
        <v>4527</v>
      </c>
      <c r="C3722" s="460" t="s">
        <v>93</v>
      </c>
      <c r="D3722" s="454">
        <v>28.23</v>
      </c>
    </row>
    <row r="3723" spans="1:4" ht="26.4" x14ac:dyDescent="0.3">
      <c r="A3723" s="460">
        <v>2003952</v>
      </c>
      <c r="B3723" s="461" t="s">
        <v>4528</v>
      </c>
      <c r="C3723" s="460" t="s">
        <v>93</v>
      </c>
      <c r="D3723" s="454">
        <v>21.65</v>
      </c>
    </row>
    <row r="3724" spans="1:4" ht="13.2" x14ac:dyDescent="0.3">
      <c r="A3724" s="460">
        <v>2003383</v>
      </c>
      <c r="B3724" s="461" t="s">
        <v>4529</v>
      </c>
      <c r="C3724" s="460" t="s">
        <v>93</v>
      </c>
      <c r="D3724" s="454">
        <v>90.32</v>
      </c>
    </row>
    <row r="3725" spans="1:4" ht="13.2" x14ac:dyDescent="0.3">
      <c r="A3725" s="460">
        <v>2003382</v>
      </c>
      <c r="B3725" s="461" t="s">
        <v>4530</v>
      </c>
      <c r="C3725" s="460" t="s">
        <v>93</v>
      </c>
      <c r="D3725" s="454">
        <v>78.06</v>
      </c>
    </row>
    <row r="3726" spans="1:4" ht="26.4" x14ac:dyDescent="0.3">
      <c r="A3726" s="460">
        <v>2003953</v>
      </c>
      <c r="B3726" s="461" t="s">
        <v>4531</v>
      </c>
      <c r="C3726" s="460" t="s">
        <v>93</v>
      </c>
      <c r="D3726" s="454">
        <v>51.55</v>
      </c>
    </row>
    <row r="3727" spans="1:4" ht="26.4" x14ac:dyDescent="0.3">
      <c r="A3727" s="460">
        <v>2003954</v>
      </c>
      <c r="B3727" s="461" t="s">
        <v>4532</v>
      </c>
      <c r="C3727" s="460" t="s">
        <v>93</v>
      </c>
      <c r="D3727" s="454">
        <v>39.25</v>
      </c>
    </row>
    <row r="3728" spans="1:4" ht="13.2" x14ac:dyDescent="0.3">
      <c r="A3728" s="460">
        <v>2004514</v>
      </c>
      <c r="B3728" s="461" t="s">
        <v>4533</v>
      </c>
      <c r="C3728" s="460" t="s">
        <v>93</v>
      </c>
      <c r="D3728" s="454">
        <v>15.2</v>
      </c>
    </row>
    <row r="3729" spans="1:4" ht="13.2" x14ac:dyDescent="0.3">
      <c r="A3729" s="460">
        <v>2004515</v>
      </c>
      <c r="B3729" s="461" t="s">
        <v>4534</v>
      </c>
      <c r="C3729" s="460" t="s">
        <v>93</v>
      </c>
      <c r="D3729" s="454">
        <v>39.74</v>
      </c>
    </row>
    <row r="3730" spans="1:4" ht="13.2" x14ac:dyDescent="0.3">
      <c r="A3730" s="460">
        <v>2005759</v>
      </c>
      <c r="B3730" s="461" t="s">
        <v>4535</v>
      </c>
      <c r="C3730" s="460" t="s">
        <v>93</v>
      </c>
      <c r="D3730" s="454">
        <v>50.89</v>
      </c>
    </row>
    <row r="3731" spans="1:4" ht="13.2" x14ac:dyDescent="0.3">
      <c r="A3731" s="460">
        <v>2005764</v>
      </c>
      <c r="B3731" s="461" t="s">
        <v>4536</v>
      </c>
      <c r="C3731" s="460" t="s">
        <v>93</v>
      </c>
      <c r="D3731" s="454">
        <v>65.39</v>
      </c>
    </row>
    <row r="3732" spans="1:4" ht="13.2" x14ac:dyDescent="0.3">
      <c r="A3732" s="460">
        <v>2003678</v>
      </c>
      <c r="B3732" s="461" t="s">
        <v>4537</v>
      </c>
      <c r="C3732" s="460" t="s">
        <v>110</v>
      </c>
      <c r="D3732" s="454">
        <v>2091.87</v>
      </c>
    </row>
    <row r="3733" spans="1:4" ht="13.2" x14ac:dyDescent="0.3">
      <c r="A3733" s="460">
        <v>2003677</v>
      </c>
      <c r="B3733" s="461" t="s">
        <v>4538</v>
      </c>
      <c r="C3733" s="460" t="s">
        <v>110</v>
      </c>
      <c r="D3733" s="454">
        <v>1796.17</v>
      </c>
    </row>
    <row r="3734" spans="1:4" ht="13.2" x14ac:dyDescent="0.3">
      <c r="A3734" s="460">
        <v>2003680</v>
      </c>
      <c r="B3734" s="461" t="s">
        <v>4539</v>
      </c>
      <c r="C3734" s="460" t="s">
        <v>110</v>
      </c>
      <c r="D3734" s="454">
        <v>2058.71</v>
      </c>
    </row>
    <row r="3735" spans="1:4" ht="13.2" x14ac:dyDescent="0.3">
      <c r="A3735" s="460">
        <v>2003679</v>
      </c>
      <c r="B3735" s="461" t="s">
        <v>4540</v>
      </c>
      <c r="C3735" s="460" t="s">
        <v>110</v>
      </c>
      <c r="D3735" s="454">
        <v>1774.91</v>
      </c>
    </row>
    <row r="3736" spans="1:4" ht="13.2" x14ac:dyDescent="0.3">
      <c r="A3736" s="460">
        <v>2003682</v>
      </c>
      <c r="B3736" s="461" t="s">
        <v>4541</v>
      </c>
      <c r="C3736" s="460" t="s">
        <v>110</v>
      </c>
      <c r="D3736" s="454">
        <v>2368.8000000000002</v>
      </c>
    </row>
    <row r="3737" spans="1:4" ht="13.2" x14ac:dyDescent="0.3">
      <c r="A3737" s="460">
        <v>2003681</v>
      </c>
      <c r="B3737" s="461" t="s">
        <v>4542</v>
      </c>
      <c r="C3737" s="460" t="s">
        <v>110</v>
      </c>
      <c r="D3737" s="454">
        <v>2015.32</v>
      </c>
    </row>
    <row r="3738" spans="1:4" ht="13.2" x14ac:dyDescent="0.3">
      <c r="A3738" s="460">
        <v>2003684</v>
      </c>
      <c r="B3738" s="461" t="s">
        <v>4543</v>
      </c>
      <c r="C3738" s="460" t="s">
        <v>110</v>
      </c>
      <c r="D3738" s="454">
        <v>2838.58</v>
      </c>
    </row>
    <row r="3739" spans="1:4" ht="13.2" x14ac:dyDescent="0.3">
      <c r="A3739" s="460">
        <v>2003683</v>
      </c>
      <c r="B3739" s="461" t="s">
        <v>4544</v>
      </c>
      <c r="C3739" s="460" t="s">
        <v>110</v>
      </c>
      <c r="D3739" s="454">
        <v>2417.13</v>
      </c>
    </row>
    <row r="3740" spans="1:4" ht="13.2" x14ac:dyDescent="0.3">
      <c r="A3740" s="460">
        <v>2003686</v>
      </c>
      <c r="B3740" s="461" t="s">
        <v>4545</v>
      </c>
      <c r="C3740" s="460" t="s">
        <v>110</v>
      </c>
      <c r="D3740" s="454">
        <v>3345.32</v>
      </c>
    </row>
    <row r="3741" spans="1:4" ht="13.2" x14ac:dyDescent="0.3">
      <c r="A3741" s="460">
        <v>2003685</v>
      </c>
      <c r="B3741" s="461" t="s">
        <v>4546</v>
      </c>
      <c r="C3741" s="460" t="s">
        <v>110</v>
      </c>
      <c r="D3741" s="454">
        <v>2854.19</v>
      </c>
    </row>
    <row r="3742" spans="1:4" ht="13.2" x14ac:dyDescent="0.3">
      <c r="A3742" s="460">
        <v>2003688</v>
      </c>
      <c r="B3742" s="461" t="s">
        <v>4547</v>
      </c>
      <c r="C3742" s="460" t="s">
        <v>110</v>
      </c>
      <c r="D3742" s="454">
        <v>4167.29</v>
      </c>
    </row>
    <row r="3743" spans="1:4" ht="13.2" x14ac:dyDescent="0.3">
      <c r="A3743" s="460">
        <v>2003687</v>
      </c>
      <c r="B3743" s="461" t="s">
        <v>4548</v>
      </c>
      <c r="C3743" s="460" t="s">
        <v>110</v>
      </c>
      <c r="D3743" s="454">
        <v>3572.5</v>
      </c>
    </row>
    <row r="3744" spans="1:4" ht="13.2" x14ac:dyDescent="0.3">
      <c r="A3744" s="460">
        <v>2003690</v>
      </c>
      <c r="B3744" s="461" t="s">
        <v>4549</v>
      </c>
      <c r="C3744" s="460" t="s">
        <v>110</v>
      </c>
      <c r="D3744" s="454">
        <v>2422.73</v>
      </c>
    </row>
    <row r="3745" spans="1:4" ht="13.2" x14ac:dyDescent="0.3">
      <c r="A3745" s="460">
        <v>2003689</v>
      </c>
      <c r="B3745" s="461" t="s">
        <v>4550</v>
      </c>
      <c r="C3745" s="460" t="s">
        <v>110</v>
      </c>
      <c r="D3745" s="454">
        <v>2077.75</v>
      </c>
    </row>
    <row r="3746" spans="1:4" ht="13.2" x14ac:dyDescent="0.3">
      <c r="A3746" s="460">
        <v>2003692</v>
      </c>
      <c r="B3746" s="461" t="s">
        <v>4551</v>
      </c>
      <c r="C3746" s="460" t="s">
        <v>110</v>
      </c>
      <c r="D3746" s="454">
        <v>2394.31</v>
      </c>
    </row>
    <row r="3747" spans="1:4" ht="13.2" x14ac:dyDescent="0.3">
      <c r="A3747" s="460">
        <v>2003691</v>
      </c>
      <c r="B3747" s="461" t="s">
        <v>4552</v>
      </c>
      <c r="C3747" s="460" t="s">
        <v>110</v>
      </c>
      <c r="D3747" s="454">
        <v>2059.5300000000002</v>
      </c>
    </row>
    <row r="3748" spans="1:4" ht="13.2" x14ac:dyDescent="0.3">
      <c r="A3748" s="460">
        <v>2003694</v>
      </c>
      <c r="B3748" s="461" t="s">
        <v>4553</v>
      </c>
      <c r="C3748" s="460" t="s">
        <v>110</v>
      </c>
      <c r="D3748" s="454">
        <v>2726.8</v>
      </c>
    </row>
    <row r="3749" spans="1:4" ht="13.2" x14ac:dyDescent="0.3">
      <c r="A3749" s="460">
        <v>2003693</v>
      </c>
      <c r="B3749" s="461" t="s">
        <v>4554</v>
      </c>
      <c r="C3749" s="460" t="s">
        <v>110</v>
      </c>
      <c r="D3749" s="454">
        <v>2315.54</v>
      </c>
    </row>
    <row r="3750" spans="1:4" ht="13.2" x14ac:dyDescent="0.3">
      <c r="A3750" s="460">
        <v>2003696</v>
      </c>
      <c r="B3750" s="461" t="s">
        <v>4555</v>
      </c>
      <c r="C3750" s="460" t="s">
        <v>110</v>
      </c>
      <c r="D3750" s="454">
        <v>3073.36</v>
      </c>
    </row>
    <row r="3751" spans="1:4" ht="13.2" x14ac:dyDescent="0.3">
      <c r="A3751" s="460">
        <v>2003695</v>
      </c>
      <c r="B3751" s="461" t="s">
        <v>4556</v>
      </c>
      <c r="C3751" s="460" t="s">
        <v>110</v>
      </c>
      <c r="D3751" s="454">
        <v>2590.73</v>
      </c>
    </row>
    <row r="3752" spans="1:4" ht="13.2" x14ac:dyDescent="0.3">
      <c r="A3752" s="460">
        <v>2003698</v>
      </c>
      <c r="B3752" s="461" t="s">
        <v>4557</v>
      </c>
      <c r="C3752" s="460" t="s">
        <v>110</v>
      </c>
      <c r="D3752" s="454">
        <v>3743</v>
      </c>
    </row>
    <row r="3753" spans="1:4" ht="13.2" x14ac:dyDescent="0.3">
      <c r="A3753" s="460">
        <v>2003697</v>
      </c>
      <c r="B3753" s="461" t="s">
        <v>4558</v>
      </c>
      <c r="C3753" s="460" t="s">
        <v>110</v>
      </c>
      <c r="D3753" s="454">
        <v>3187.3</v>
      </c>
    </row>
    <row r="3754" spans="1:4" ht="13.2" x14ac:dyDescent="0.3">
      <c r="A3754" s="460">
        <v>2003700</v>
      </c>
      <c r="B3754" s="461" t="s">
        <v>4559</v>
      </c>
      <c r="C3754" s="460" t="s">
        <v>110</v>
      </c>
      <c r="D3754" s="454">
        <v>4604.6499999999996</v>
      </c>
    </row>
    <row r="3755" spans="1:4" ht="13.2" x14ac:dyDescent="0.3">
      <c r="A3755" s="460">
        <v>2003699</v>
      </c>
      <c r="B3755" s="461" t="s">
        <v>4560</v>
      </c>
      <c r="C3755" s="460" t="s">
        <v>110</v>
      </c>
      <c r="D3755" s="454">
        <v>3938.49</v>
      </c>
    </row>
    <row r="3756" spans="1:4" ht="13.2" x14ac:dyDescent="0.3">
      <c r="A3756" s="460">
        <v>2003702</v>
      </c>
      <c r="B3756" s="461" t="s">
        <v>4561</v>
      </c>
      <c r="C3756" s="460" t="s">
        <v>110</v>
      </c>
      <c r="D3756" s="454">
        <v>2772.54</v>
      </c>
    </row>
    <row r="3757" spans="1:4" ht="13.2" x14ac:dyDescent="0.3">
      <c r="A3757" s="460">
        <v>2003701</v>
      </c>
      <c r="B3757" s="461" t="s">
        <v>4562</v>
      </c>
      <c r="C3757" s="460" t="s">
        <v>110</v>
      </c>
      <c r="D3757" s="454">
        <v>2371.48</v>
      </c>
    </row>
    <row r="3758" spans="1:4" ht="13.2" x14ac:dyDescent="0.3">
      <c r="A3758" s="460">
        <v>2003704</v>
      </c>
      <c r="B3758" s="461" t="s">
        <v>4563</v>
      </c>
      <c r="C3758" s="460" t="s">
        <v>110</v>
      </c>
      <c r="D3758" s="454">
        <v>2744.12</v>
      </c>
    </row>
    <row r="3759" spans="1:4" ht="13.2" x14ac:dyDescent="0.3">
      <c r="A3759" s="460">
        <v>2003703</v>
      </c>
      <c r="B3759" s="461" t="s">
        <v>4564</v>
      </c>
      <c r="C3759" s="460" t="s">
        <v>110</v>
      </c>
      <c r="D3759" s="454">
        <v>2353.2600000000002</v>
      </c>
    </row>
    <row r="3760" spans="1:4" ht="13.2" x14ac:dyDescent="0.3">
      <c r="A3760" s="460">
        <v>2003706</v>
      </c>
      <c r="B3760" s="461" t="s">
        <v>4565</v>
      </c>
      <c r="C3760" s="460" t="s">
        <v>110</v>
      </c>
      <c r="D3760" s="454">
        <v>3103.74</v>
      </c>
    </row>
    <row r="3761" spans="1:4" ht="13.2" x14ac:dyDescent="0.3">
      <c r="A3761" s="460">
        <v>2003705</v>
      </c>
      <c r="B3761" s="461" t="s">
        <v>4566</v>
      </c>
      <c r="C3761" s="460" t="s">
        <v>110</v>
      </c>
      <c r="D3761" s="454">
        <v>2627.91</v>
      </c>
    </row>
    <row r="3762" spans="1:4" ht="13.2" x14ac:dyDescent="0.3">
      <c r="A3762" s="460">
        <v>2003708</v>
      </c>
      <c r="B3762" s="461" t="s">
        <v>4567</v>
      </c>
      <c r="C3762" s="460" t="s">
        <v>110</v>
      </c>
      <c r="D3762" s="454">
        <v>3606.29</v>
      </c>
    </row>
    <row r="3763" spans="1:4" ht="13.2" x14ac:dyDescent="0.3">
      <c r="A3763" s="460">
        <v>2003707</v>
      </c>
      <c r="B3763" s="461" t="s">
        <v>4568</v>
      </c>
      <c r="C3763" s="460" t="s">
        <v>110</v>
      </c>
      <c r="D3763" s="454">
        <v>3055.69</v>
      </c>
    </row>
    <row r="3764" spans="1:4" ht="13.2" x14ac:dyDescent="0.3">
      <c r="A3764" s="460">
        <v>2003710</v>
      </c>
      <c r="B3764" s="461" t="s">
        <v>4569</v>
      </c>
      <c r="C3764" s="460" t="s">
        <v>110</v>
      </c>
      <c r="D3764" s="454">
        <v>4159.63</v>
      </c>
    </row>
    <row r="3765" spans="1:4" ht="13.2" x14ac:dyDescent="0.3">
      <c r="A3765" s="460">
        <v>2003709</v>
      </c>
      <c r="B3765" s="461" t="s">
        <v>4570</v>
      </c>
      <c r="C3765" s="460" t="s">
        <v>110</v>
      </c>
      <c r="D3765" s="454">
        <v>3532.55</v>
      </c>
    </row>
    <row r="3766" spans="1:4" ht="13.2" x14ac:dyDescent="0.3">
      <c r="A3766" s="460">
        <v>2003712</v>
      </c>
      <c r="B3766" s="461" t="s">
        <v>4571</v>
      </c>
      <c r="C3766" s="460" t="s">
        <v>110</v>
      </c>
      <c r="D3766" s="454">
        <v>5060.96</v>
      </c>
    </row>
    <row r="3767" spans="1:4" ht="13.2" x14ac:dyDescent="0.3">
      <c r="A3767" s="460">
        <v>2003711</v>
      </c>
      <c r="B3767" s="461" t="s">
        <v>4572</v>
      </c>
      <c r="C3767" s="460" t="s">
        <v>110</v>
      </c>
      <c r="D3767" s="454">
        <v>4316.62</v>
      </c>
    </row>
    <row r="3768" spans="1:4" ht="13.2" x14ac:dyDescent="0.3">
      <c r="A3768" s="460">
        <v>2004505</v>
      </c>
      <c r="B3768" s="461" t="s">
        <v>4573</v>
      </c>
      <c r="C3768" s="460" t="s">
        <v>2</v>
      </c>
      <c r="D3768" s="454">
        <v>17.87</v>
      </c>
    </row>
    <row r="3769" spans="1:4" ht="13.2" x14ac:dyDescent="0.3">
      <c r="A3769" s="460">
        <v>2003353</v>
      </c>
      <c r="B3769" s="461" t="s">
        <v>4574</v>
      </c>
      <c r="C3769" s="460" t="s">
        <v>93</v>
      </c>
      <c r="D3769" s="454">
        <v>82.05</v>
      </c>
    </row>
    <row r="3770" spans="1:4" ht="13.2" x14ac:dyDescent="0.3">
      <c r="A3770" s="460">
        <v>2003352</v>
      </c>
      <c r="B3770" s="461" t="s">
        <v>4575</v>
      </c>
      <c r="C3770" s="460" t="s">
        <v>93</v>
      </c>
      <c r="D3770" s="454">
        <v>58.42</v>
      </c>
    </row>
    <row r="3771" spans="1:4" ht="26.4" x14ac:dyDescent="0.3">
      <c r="A3771" s="460">
        <v>2003979</v>
      </c>
      <c r="B3771" s="461" t="s">
        <v>4576</v>
      </c>
      <c r="C3771" s="460" t="s">
        <v>93</v>
      </c>
      <c r="D3771" s="454">
        <v>95.42</v>
      </c>
    </row>
    <row r="3772" spans="1:4" ht="26.4" x14ac:dyDescent="0.3">
      <c r="A3772" s="460">
        <v>2003980</v>
      </c>
      <c r="B3772" s="461" t="s">
        <v>4577</v>
      </c>
      <c r="C3772" s="460" t="s">
        <v>93</v>
      </c>
      <c r="D3772" s="454">
        <v>71.709999999999994</v>
      </c>
    </row>
    <row r="3773" spans="1:4" ht="13.2" x14ac:dyDescent="0.3">
      <c r="A3773" s="460">
        <v>2003355</v>
      </c>
      <c r="B3773" s="461" t="s">
        <v>4578</v>
      </c>
      <c r="C3773" s="460" t="s">
        <v>93</v>
      </c>
      <c r="D3773" s="454">
        <v>110.43</v>
      </c>
    </row>
    <row r="3774" spans="1:4" ht="13.2" x14ac:dyDescent="0.3">
      <c r="A3774" s="460">
        <v>2003354</v>
      </c>
      <c r="B3774" s="461" t="s">
        <v>4579</v>
      </c>
      <c r="C3774" s="460" t="s">
        <v>93</v>
      </c>
      <c r="D3774" s="454">
        <v>78.599999999999994</v>
      </c>
    </row>
    <row r="3775" spans="1:4" ht="26.4" x14ac:dyDescent="0.3">
      <c r="A3775" s="460">
        <v>2003981</v>
      </c>
      <c r="B3775" s="461" t="s">
        <v>4580</v>
      </c>
      <c r="C3775" s="460" t="s">
        <v>93</v>
      </c>
      <c r="D3775" s="454">
        <v>128.58000000000001</v>
      </c>
    </row>
    <row r="3776" spans="1:4" ht="26.4" x14ac:dyDescent="0.3">
      <c r="A3776" s="460">
        <v>2003982</v>
      </c>
      <c r="B3776" s="461" t="s">
        <v>4581</v>
      </c>
      <c r="C3776" s="460" t="s">
        <v>93</v>
      </c>
      <c r="D3776" s="454">
        <v>96.62</v>
      </c>
    </row>
    <row r="3777" spans="1:4" ht="13.2" x14ac:dyDescent="0.3">
      <c r="A3777" s="460">
        <v>2003345</v>
      </c>
      <c r="B3777" s="461" t="s">
        <v>4582</v>
      </c>
      <c r="C3777" s="460" t="s">
        <v>93</v>
      </c>
      <c r="D3777" s="454">
        <v>65.069999999999993</v>
      </c>
    </row>
    <row r="3778" spans="1:4" ht="26.4" x14ac:dyDescent="0.3">
      <c r="A3778" s="460">
        <v>2003344</v>
      </c>
      <c r="B3778" s="461" t="s">
        <v>4583</v>
      </c>
      <c r="C3778" s="460" t="s">
        <v>93</v>
      </c>
      <c r="D3778" s="454">
        <v>48.95</v>
      </c>
    </row>
    <row r="3779" spans="1:4" ht="26.4" x14ac:dyDescent="0.3">
      <c r="A3779" s="460">
        <v>2003973</v>
      </c>
      <c r="B3779" s="461" t="s">
        <v>4584</v>
      </c>
      <c r="C3779" s="460" t="s">
        <v>93</v>
      </c>
      <c r="D3779" s="454">
        <v>74.33</v>
      </c>
    </row>
    <row r="3780" spans="1:4" ht="26.4" x14ac:dyDescent="0.3">
      <c r="A3780" s="460">
        <v>2003974</v>
      </c>
      <c r="B3780" s="461" t="s">
        <v>4585</v>
      </c>
      <c r="C3780" s="460" t="s">
        <v>93</v>
      </c>
      <c r="D3780" s="454">
        <v>58.13</v>
      </c>
    </row>
    <row r="3781" spans="1:4" ht="13.2" x14ac:dyDescent="0.3">
      <c r="A3781" s="460">
        <v>2003343</v>
      </c>
      <c r="B3781" s="461" t="s">
        <v>4586</v>
      </c>
      <c r="C3781" s="460" t="s">
        <v>93</v>
      </c>
      <c r="D3781" s="454">
        <v>88.79</v>
      </c>
    </row>
    <row r="3782" spans="1:4" ht="26.4" x14ac:dyDescent="0.3">
      <c r="A3782" s="460">
        <v>2003342</v>
      </c>
      <c r="B3782" s="461" t="s">
        <v>4587</v>
      </c>
      <c r="C3782" s="460" t="s">
        <v>93</v>
      </c>
      <c r="D3782" s="454">
        <v>66.17</v>
      </c>
    </row>
    <row r="3783" spans="1:4" ht="26.4" x14ac:dyDescent="0.3">
      <c r="A3783" s="460">
        <v>2003971</v>
      </c>
      <c r="B3783" s="461" t="s">
        <v>4588</v>
      </c>
      <c r="C3783" s="460" t="s">
        <v>93</v>
      </c>
      <c r="D3783" s="454">
        <v>101.9</v>
      </c>
    </row>
    <row r="3784" spans="1:4" ht="26.4" x14ac:dyDescent="0.3">
      <c r="A3784" s="460">
        <v>2003972</v>
      </c>
      <c r="B3784" s="461" t="s">
        <v>4589</v>
      </c>
      <c r="C3784" s="460" t="s">
        <v>93</v>
      </c>
      <c r="D3784" s="454">
        <v>79.19</v>
      </c>
    </row>
    <row r="3785" spans="1:4" ht="13.2" x14ac:dyDescent="0.3">
      <c r="A3785" s="460">
        <v>2003347</v>
      </c>
      <c r="B3785" s="461" t="s">
        <v>4590</v>
      </c>
      <c r="C3785" s="460" t="s">
        <v>93</v>
      </c>
      <c r="D3785" s="454">
        <v>14.29</v>
      </c>
    </row>
    <row r="3786" spans="1:4" ht="13.2" x14ac:dyDescent="0.3">
      <c r="A3786" s="460">
        <v>2003346</v>
      </c>
      <c r="B3786" s="461" t="s">
        <v>4591</v>
      </c>
      <c r="C3786" s="460" t="s">
        <v>93</v>
      </c>
      <c r="D3786" s="454">
        <v>19.78</v>
      </c>
    </row>
    <row r="3787" spans="1:4" ht="13.2" x14ac:dyDescent="0.3">
      <c r="A3787" s="460">
        <v>2003933</v>
      </c>
      <c r="B3787" s="461" t="s">
        <v>4592</v>
      </c>
      <c r="C3787" s="460" t="s">
        <v>93</v>
      </c>
      <c r="D3787" s="454">
        <v>7.35</v>
      </c>
    </row>
    <row r="3788" spans="1:4" ht="13.2" x14ac:dyDescent="0.3">
      <c r="A3788" s="460">
        <v>2003932</v>
      </c>
      <c r="B3788" s="461" t="s">
        <v>4593</v>
      </c>
      <c r="C3788" s="460" t="s">
        <v>93</v>
      </c>
      <c r="D3788" s="454">
        <v>9.3800000000000008</v>
      </c>
    </row>
    <row r="3789" spans="1:4" ht="13.2" x14ac:dyDescent="0.3">
      <c r="A3789" s="460">
        <v>2003349</v>
      </c>
      <c r="B3789" s="461" t="s">
        <v>4594</v>
      </c>
      <c r="C3789" s="460" t="s">
        <v>93</v>
      </c>
      <c r="D3789" s="454">
        <v>62.83</v>
      </c>
    </row>
    <row r="3790" spans="1:4" ht="13.2" x14ac:dyDescent="0.3">
      <c r="A3790" s="460">
        <v>2003348</v>
      </c>
      <c r="B3790" s="461" t="s">
        <v>4595</v>
      </c>
      <c r="C3790" s="460" t="s">
        <v>93</v>
      </c>
      <c r="D3790" s="454">
        <v>44.92</v>
      </c>
    </row>
    <row r="3791" spans="1:4" ht="26.4" x14ac:dyDescent="0.3">
      <c r="A3791" s="460">
        <v>2003975</v>
      </c>
      <c r="B3791" s="461" t="s">
        <v>4596</v>
      </c>
      <c r="C3791" s="460" t="s">
        <v>93</v>
      </c>
      <c r="D3791" s="454">
        <v>72.36</v>
      </c>
    </row>
    <row r="3792" spans="1:4" ht="26.4" x14ac:dyDescent="0.3">
      <c r="A3792" s="460">
        <v>2003976</v>
      </c>
      <c r="B3792" s="461" t="s">
        <v>4597</v>
      </c>
      <c r="C3792" s="460" t="s">
        <v>93</v>
      </c>
      <c r="D3792" s="454">
        <v>54.37</v>
      </c>
    </row>
    <row r="3793" spans="1:4" ht="13.2" x14ac:dyDescent="0.3">
      <c r="A3793" s="460">
        <v>2003351</v>
      </c>
      <c r="B3793" s="461" t="s">
        <v>4598</v>
      </c>
      <c r="C3793" s="460" t="s">
        <v>93</v>
      </c>
      <c r="D3793" s="454">
        <v>84.05</v>
      </c>
    </row>
    <row r="3794" spans="1:4" ht="13.2" x14ac:dyDescent="0.3">
      <c r="A3794" s="460">
        <v>2003350</v>
      </c>
      <c r="B3794" s="461" t="s">
        <v>4599</v>
      </c>
      <c r="C3794" s="460" t="s">
        <v>93</v>
      </c>
      <c r="D3794" s="454">
        <v>60.05</v>
      </c>
    </row>
    <row r="3795" spans="1:4" ht="26.4" x14ac:dyDescent="0.3">
      <c r="A3795" s="460">
        <v>2003977</v>
      </c>
      <c r="B3795" s="461" t="s">
        <v>4600</v>
      </c>
      <c r="C3795" s="460" t="s">
        <v>93</v>
      </c>
      <c r="D3795" s="454">
        <v>96.93</v>
      </c>
    </row>
    <row r="3796" spans="1:4" ht="26.4" x14ac:dyDescent="0.3">
      <c r="A3796" s="460">
        <v>2003978</v>
      </c>
      <c r="B3796" s="461" t="s">
        <v>4601</v>
      </c>
      <c r="C3796" s="460" t="s">
        <v>93</v>
      </c>
      <c r="D3796" s="454">
        <v>72.84</v>
      </c>
    </row>
    <row r="3797" spans="1:4" ht="13.2" x14ac:dyDescent="0.3">
      <c r="A3797" s="460">
        <v>2003291</v>
      </c>
      <c r="B3797" s="461" t="s">
        <v>4602</v>
      </c>
      <c r="C3797" s="460" t="s">
        <v>93</v>
      </c>
      <c r="D3797" s="454">
        <v>10.130000000000001</v>
      </c>
    </row>
    <row r="3798" spans="1:4" ht="13.2" x14ac:dyDescent="0.3">
      <c r="A3798" s="460">
        <v>2003292</v>
      </c>
      <c r="B3798" s="461" t="s">
        <v>4603</v>
      </c>
      <c r="C3798" s="460" t="s">
        <v>93</v>
      </c>
      <c r="D3798" s="454">
        <v>14.18</v>
      </c>
    </row>
    <row r="3799" spans="1:4" ht="13.2" x14ac:dyDescent="0.3">
      <c r="A3799" s="460">
        <v>2003293</v>
      </c>
      <c r="B3799" s="461" t="s">
        <v>4604</v>
      </c>
      <c r="C3799" s="460" t="s">
        <v>93</v>
      </c>
      <c r="D3799" s="454">
        <v>18.68</v>
      </c>
    </row>
    <row r="3800" spans="1:4" ht="13.2" x14ac:dyDescent="0.3">
      <c r="A3800" s="460">
        <v>2003294</v>
      </c>
      <c r="B3800" s="461" t="s">
        <v>4605</v>
      </c>
      <c r="C3800" s="460" t="s">
        <v>93</v>
      </c>
      <c r="D3800" s="454">
        <v>28.02</v>
      </c>
    </row>
    <row r="3801" spans="1:4" ht="13.2" x14ac:dyDescent="0.3">
      <c r="A3801" s="460">
        <v>2003257</v>
      </c>
      <c r="B3801" s="461" t="s">
        <v>4606</v>
      </c>
      <c r="C3801" s="460" t="s">
        <v>93</v>
      </c>
      <c r="D3801" s="454">
        <v>66.41</v>
      </c>
    </row>
    <row r="3802" spans="1:4" ht="26.4" x14ac:dyDescent="0.3">
      <c r="A3802" s="460">
        <v>2003258</v>
      </c>
      <c r="B3802" s="461" t="s">
        <v>4607</v>
      </c>
      <c r="C3802" s="460" t="s">
        <v>93</v>
      </c>
      <c r="D3802" s="454">
        <v>50.33</v>
      </c>
    </row>
    <row r="3803" spans="1:4" ht="26.4" x14ac:dyDescent="0.3">
      <c r="A3803" s="460">
        <v>2003259</v>
      </c>
      <c r="B3803" s="461" t="s">
        <v>4608</v>
      </c>
      <c r="C3803" s="460" t="s">
        <v>93</v>
      </c>
      <c r="D3803" s="454">
        <v>75.150000000000006</v>
      </c>
    </row>
    <row r="3804" spans="1:4" ht="26.4" x14ac:dyDescent="0.3">
      <c r="A3804" s="460">
        <v>2003260</v>
      </c>
      <c r="B3804" s="461" t="s">
        <v>4609</v>
      </c>
      <c r="C3804" s="460" t="s">
        <v>93</v>
      </c>
      <c r="D3804" s="454">
        <v>59.01</v>
      </c>
    </row>
    <row r="3805" spans="1:4" ht="13.2" x14ac:dyDescent="0.3">
      <c r="A3805" s="460">
        <v>2003281</v>
      </c>
      <c r="B3805" s="461" t="s">
        <v>4610</v>
      </c>
      <c r="C3805" s="460" t="s">
        <v>93</v>
      </c>
      <c r="D3805" s="454">
        <v>66.53</v>
      </c>
    </row>
    <row r="3806" spans="1:4" ht="26.4" x14ac:dyDescent="0.3">
      <c r="A3806" s="460">
        <v>2003282</v>
      </c>
      <c r="B3806" s="461" t="s">
        <v>4611</v>
      </c>
      <c r="C3806" s="460" t="s">
        <v>93</v>
      </c>
      <c r="D3806" s="454">
        <v>50.08</v>
      </c>
    </row>
    <row r="3807" spans="1:4" ht="26.4" x14ac:dyDescent="0.3">
      <c r="A3807" s="460">
        <v>2003283</v>
      </c>
      <c r="B3807" s="461" t="s">
        <v>4612</v>
      </c>
      <c r="C3807" s="460" t="s">
        <v>93</v>
      </c>
      <c r="D3807" s="454">
        <v>75.489999999999995</v>
      </c>
    </row>
    <row r="3808" spans="1:4" ht="26.4" x14ac:dyDescent="0.3">
      <c r="A3808" s="460">
        <v>2003284</v>
      </c>
      <c r="B3808" s="461" t="s">
        <v>4613</v>
      </c>
      <c r="C3808" s="460" t="s">
        <v>93</v>
      </c>
      <c r="D3808" s="454">
        <v>58.97</v>
      </c>
    </row>
    <row r="3809" spans="1:4" ht="13.2" x14ac:dyDescent="0.3">
      <c r="A3809" s="460">
        <v>2003327</v>
      </c>
      <c r="B3809" s="461" t="s">
        <v>4614</v>
      </c>
      <c r="C3809" s="460" t="s">
        <v>93</v>
      </c>
      <c r="D3809" s="454">
        <v>93.75</v>
      </c>
    </row>
    <row r="3810" spans="1:4" ht="26.4" x14ac:dyDescent="0.3">
      <c r="A3810" s="460">
        <v>2003326</v>
      </c>
      <c r="B3810" s="461" t="s">
        <v>4615</v>
      </c>
      <c r="C3810" s="460" t="s">
        <v>93</v>
      </c>
      <c r="D3810" s="454">
        <v>75.11</v>
      </c>
    </row>
    <row r="3811" spans="1:4" ht="26.4" x14ac:dyDescent="0.3">
      <c r="A3811" s="460">
        <v>2003963</v>
      </c>
      <c r="B3811" s="461" t="s">
        <v>4616</v>
      </c>
      <c r="C3811" s="460" t="s">
        <v>93</v>
      </c>
      <c r="D3811" s="454">
        <v>85.77</v>
      </c>
    </row>
    <row r="3812" spans="1:4" ht="26.4" x14ac:dyDescent="0.3">
      <c r="A3812" s="460">
        <v>2003964</v>
      </c>
      <c r="B3812" s="461" t="s">
        <v>4617</v>
      </c>
      <c r="C3812" s="460" t="s">
        <v>93</v>
      </c>
      <c r="D3812" s="454">
        <v>67.06</v>
      </c>
    </row>
    <row r="3813" spans="1:4" ht="13.2" x14ac:dyDescent="0.3">
      <c r="A3813" s="460">
        <v>2003319</v>
      </c>
      <c r="B3813" s="461" t="s">
        <v>4618</v>
      </c>
      <c r="C3813" s="460" t="s">
        <v>93</v>
      </c>
      <c r="D3813" s="454">
        <v>80.650000000000006</v>
      </c>
    </row>
    <row r="3814" spans="1:4" ht="26.4" x14ac:dyDescent="0.3">
      <c r="A3814" s="460">
        <v>2003318</v>
      </c>
      <c r="B3814" s="461" t="s">
        <v>4619</v>
      </c>
      <c r="C3814" s="460" t="s">
        <v>93</v>
      </c>
      <c r="D3814" s="454">
        <v>60.81</v>
      </c>
    </row>
    <row r="3815" spans="1:4" ht="26.4" x14ac:dyDescent="0.3">
      <c r="A3815" s="460">
        <v>2003955</v>
      </c>
      <c r="B3815" s="461" t="s">
        <v>4620</v>
      </c>
      <c r="C3815" s="460" t="s">
        <v>93</v>
      </c>
      <c r="D3815" s="454">
        <v>91.49</v>
      </c>
    </row>
    <row r="3816" spans="1:4" ht="26.4" x14ac:dyDescent="0.3">
      <c r="A3816" s="460">
        <v>2003956</v>
      </c>
      <c r="B3816" s="461" t="s">
        <v>4621</v>
      </c>
      <c r="C3816" s="460" t="s">
        <v>93</v>
      </c>
      <c r="D3816" s="454">
        <v>71.56</v>
      </c>
    </row>
    <row r="3817" spans="1:4" ht="13.2" x14ac:dyDescent="0.3">
      <c r="A3817" s="460">
        <v>2003277</v>
      </c>
      <c r="B3817" s="461" t="s">
        <v>4622</v>
      </c>
      <c r="C3817" s="460" t="s">
        <v>93</v>
      </c>
      <c r="D3817" s="454">
        <v>83.03</v>
      </c>
    </row>
    <row r="3818" spans="1:4" ht="26.4" x14ac:dyDescent="0.3">
      <c r="A3818" s="460">
        <v>2003278</v>
      </c>
      <c r="B3818" s="461" t="s">
        <v>4623</v>
      </c>
      <c r="C3818" s="460" t="s">
        <v>93</v>
      </c>
      <c r="D3818" s="454">
        <v>62.62</v>
      </c>
    </row>
    <row r="3819" spans="1:4" ht="26.4" x14ac:dyDescent="0.3">
      <c r="A3819" s="460">
        <v>2003279</v>
      </c>
      <c r="B3819" s="461" t="s">
        <v>4624</v>
      </c>
      <c r="C3819" s="460" t="s">
        <v>93</v>
      </c>
      <c r="D3819" s="454">
        <v>94.17</v>
      </c>
    </row>
    <row r="3820" spans="1:4" ht="26.4" x14ac:dyDescent="0.3">
      <c r="A3820" s="460">
        <v>2003280</v>
      </c>
      <c r="B3820" s="461" t="s">
        <v>4625</v>
      </c>
      <c r="C3820" s="460" t="s">
        <v>93</v>
      </c>
      <c r="D3820" s="454">
        <v>73.680000000000007</v>
      </c>
    </row>
    <row r="3821" spans="1:4" ht="13.2" x14ac:dyDescent="0.3">
      <c r="A3821" s="460">
        <v>2003253</v>
      </c>
      <c r="B3821" s="461" t="s">
        <v>4626</v>
      </c>
      <c r="C3821" s="460" t="s">
        <v>93</v>
      </c>
      <c r="D3821" s="454">
        <v>94.91</v>
      </c>
    </row>
    <row r="3822" spans="1:4" ht="26.4" x14ac:dyDescent="0.3">
      <c r="A3822" s="460">
        <v>2003254</v>
      </c>
      <c r="B3822" s="461" t="s">
        <v>4627</v>
      </c>
      <c r="C3822" s="460" t="s">
        <v>93</v>
      </c>
      <c r="D3822" s="454">
        <v>71.31</v>
      </c>
    </row>
    <row r="3823" spans="1:4" ht="26.4" x14ac:dyDescent="0.3">
      <c r="A3823" s="460">
        <v>2003255</v>
      </c>
      <c r="B3823" s="461" t="s">
        <v>4628</v>
      </c>
      <c r="C3823" s="460" t="s">
        <v>93</v>
      </c>
      <c r="D3823" s="454">
        <v>107.82</v>
      </c>
    </row>
    <row r="3824" spans="1:4" ht="26.4" x14ac:dyDescent="0.3">
      <c r="A3824" s="460">
        <v>2003256</v>
      </c>
      <c r="B3824" s="461" t="s">
        <v>4629</v>
      </c>
      <c r="C3824" s="460" t="s">
        <v>93</v>
      </c>
      <c r="D3824" s="454">
        <v>84.12</v>
      </c>
    </row>
    <row r="3825" spans="1:4" ht="13.2" x14ac:dyDescent="0.3">
      <c r="A3825" s="460">
        <v>2003273</v>
      </c>
      <c r="B3825" s="461" t="s">
        <v>4630</v>
      </c>
      <c r="C3825" s="460" t="s">
        <v>93</v>
      </c>
      <c r="D3825" s="454">
        <v>97.45</v>
      </c>
    </row>
    <row r="3826" spans="1:4" ht="26.4" x14ac:dyDescent="0.3">
      <c r="A3826" s="460">
        <v>2003274</v>
      </c>
      <c r="B3826" s="461" t="s">
        <v>4631</v>
      </c>
      <c r="C3826" s="460" t="s">
        <v>93</v>
      </c>
      <c r="D3826" s="454">
        <v>73.23</v>
      </c>
    </row>
    <row r="3827" spans="1:4" ht="26.4" x14ac:dyDescent="0.3">
      <c r="A3827" s="460">
        <v>2003275</v>
      </c>
      <c r="B3827" s="461" t="s">
        <v>4632</v>
      </c>
      <c r="C3827" s="460" t="s">
        <v>93</v>
      </c>
      <c r="D3827" s="454">
        <v>110.7</v>
      </c>
    </row>
    <row r="3828" spans="1:4" ht="26.4" x14ac:dyDescent="0.3">
      <c r="A3828" s="460">
        <v>2003276</v>
      </c>
      <c r="B3828" s="461" t="s">
        <v>4633</v>
      </c>
      <c r="C3828" s="460" t="s">
        <v>93</v>
      </c>
      <c r="D3828" s="454">
        <v>86.38</v>
      </c>
    </row>
    <row r="3829" spans="1:4" ht="13.2" x14ac:dyDescent="0.3">
      <c r="A3829" s="460">
        <v>2003269</v>
      </c>
      <c r="B3829" s="461" t="s">
        <v>4634</v>
      </c>
      <c r="C3829" s="460" t="s">
        <v>93</v>
      </c>
      <c r="D3829" s="454">
        <v>63.07</v>
      </c>
    </row>
    <row r="3830" spans="1:4" ht="13.2" x14ac:dyDescent="0.3">
      <c r="A3830" s="460">
        <v>2003270</v>
      </c>
      <c r="B3830" s="461" t="s">
        <v>4635</v>
      </c>
      <c r="C3830" s="460" t="s">
        <v>93</v>
      </c>
      <c r="D3830" s="454">
        <v>50.7</v>
      </c>
    </row>
    <row r="3831" spans="1:4" ht="26.4" x14ac:dyDescent="0.3">
      <c r="A3831" s="460">
        <v>2003271</v>
      </c>
      <c r="B3831" s="461" t="s">
        <v>4636</v>
      </c>
      <c r="C3831" s="460" t="s">
        <v>93</v>
      </c>
      <c r="D3831" s="454">
        <v>58.02</v>
      </c>
    </row>
    <row r="3832" spans="1:4" ht="26.4" x14ac:dyDescent="0.3">
      <c r="A3832" s="460">
        <v>2003272</v>
      </c>
      <c r="B3832" s="461" t="s">
        <v>4637</v>
      </c>
      <c r="C3832" s="460" t="s">
        <v>93</v>
      </c>
      <c r="D3832" s="454">
        <v>45.6</v>
      </c>
    </row>
    <row r="3833" spans="1:4" ht="13.2" x14ac:dyDescent="0.3">
      <c r="A3833" s="460">
        <v>2003261</v>
      </c>
      <c r="B3833" s="461" t="s">
        <v>4638</v>
      </c>
      <c r="C3833" s="460" t="s">
        <v>93</v>
      </c>
      <c r="D3833" s="454">
        <v>53.85</v>
      </c>
    </row>
    <row r="3834" spans="1:4" ht="13.2" x14ac:dyDescent="0.3">
      <c r="A3834" s="460">
        <v>2003262</v>
      </c>
      <c r="B3834" s="461" t="s">
        <v>4639</v>
      </c>
      <c r="C3834" s="460" t="s">
        <v>93</v>
      </c>
      <c r="D3834" s="454">
        <v>40.880000000000003</v>
      </c>
    </row>
    <row r="3835" spans="1:4" ht="26.4" x14ac:dyDescent="0.3">
      <c r="A3835" s="460">
        <v>2003263</v>
      </c>
      <c r="B3835" s="461" t="s">
        <v>4640</v>
      </c>
      <c r="C3835" s="460" t="s">
        <v>93</v>
      </c>
      <c r="D3835" s="454">
        <v>60.88</v>
      </c>
    </row>
    <row r="3836" spans="1:4" ht="26.4" x14ac:dyDescent="0.3">
      <c r="A3836" s="460">
        <v>2003264</v>
      </c>
      <c r="B3836" s="461" t="s">
        <v>4641</v>
      </c>
      <c r="C3836" s="460" t="s">
        <v>93</v>
      </c>
      <c r="D3836" s="454">
        <v>47.86</v>
      </c>
    </row>
    <row r="3837" spans="1:4" ht="13.2" x14ac:dyDescent="0.3">
      <c r="A3837" s="460">
        <v>2003285</v>
      </c>
      <c r="B3837" s="461" t="s">
        <v>4642</v>
      </c>
      <c r="C3837" s="460" t="s">
        <v>93</v>
      </c>
      <c r="D3837" s="454">
        <v>55.61</v>
      </c>
    </row>
    <row r="3838" spans="1:4" ht="13.2" x14ac:dyDescent="0.3">
      <c r="A3838" s="460">
        <v>2003286</v>
      </c>
      <c r="B3838" s="461" t="s">
        <v>4643</v>
      </c>
      <c r="C3838" s="460" t="s">
        <v>93</v>
      </c>
      <c r="D3838" s="454">
        <v>42.25</v>
      </c>
    </row>
    <row r="3839" spans="1:4" ht="26.4" x14ac:dyDescent="0.3">
      <c r="A3839" s="460">
        <v>2003287</v>
      </c>
      <c r="B3839" s="461" t="s">
        <v>4644</v>
      </c>
      <c r="C3839" s="460" t="s">
        <v>93</v>
      </c>
      <c r="D3839" s="454">
        <v>62.86</v>
      </c>
    </row>
    <row r="3840" spans="1:4" ht="26.4" x14ac:dyDescent="0.3">
      <c r="A3840" s="460">
        <v>2003288</v>
      </c>
      <c r="B3840" s="461" t="s">
        <v>4645</v>
      </c>
      <c r="C3840" s="460" t="s">
        <v>93</v>
      </c>
      <c r="D3840" s="454">
        <v>49.45</v>
      </c>
    </row>
    <row r="3841" spans="1:4" ht="13.2" x14ac:dyDescent="0.3">
      <c r="A3841" s="460">
        <v>2003265</v>
      </c>
      <c r="B3841" s="461" t="s">
        <v>4646</v>
      </c>
      <c r="C3841" s="460" t="s">
        <v>93</v>
      </c>
      <c r="D3841" s="454">
        <v>77.459999999999994</v>
      </c>
    </row>
    <row r="3842" spans="1:4" ht="13.2" x14ac:dyDescent="0.3">
      <c r="A3842" s="460">
        <v>2003266</v>
      </c>
      <c r="B3842" s="461" t="s">
        <v>4647</v>
      </c>
      <c r="C3842" s="460" t="s">
        <v>93</v>
      </c>
      <c r="D3842" s="454">
        <v>62.28</v>
      </c>
    </row>
    <row r="3843" spans="1:4" ht="26.4" x14ac:dyDescent="0.3">
      <c r="A3843" s="460">
        <v>2003267</v>
      </c>
      <c r="B3843" s="461" t="s">
        <v>4648</v>
      </c>
      <c r="C3843" s="460" t="s">
        <v>93</v>
      </c>
      <c r="D3843" s="454">
        <v>70.819999999999993</v>
      </c>
    </row>
    <row r="3844" spans="1:4" ht="26.4" x14ac:dyDescent="0.3">
      <c r="A3844" s="460">
        <v>2003268</v>
      </c>
      <c r="B3844" s="461" t="s">
        <v>4649</v>
      </c>
      <c r="C3844" s="460" t="s">
        <v>93</v>
      </c>
      <c r="D3844" s="454">
        <v>55.58</v>
      </c>
    </row>
    <row r="3845" spans="1:4" ht="13.2" x14ac:dyDescent="0.3">
      <c r="A3845" s="460">
        <v>2003289</v>
      </c>
      <c r="B3845" s="461" t="s">
        <v>4650</v>
      </c>
      <c r="C3845" s="460" t="s">
        <v>93</v>
      </c>
      <c r="D3845" s="454">
        <v>17.88</v>
      </c>
    </row>
    <row r="3846" spans="1:4" ht="13.2" x14ac:dyDescent="0.3">
      <c r="A3846" s="460">
        <v>2003338</v>
      </c>
      <c r="B3846" s="461" t="s">
        <v>4651</v>
      </c>
      <c r="C3846" s="460" t="s">
        <v>93</v>
      </c>
      <c r="D3846" s="454">
        <v>22.46</v>
      </c>
    </row>
    <row r="3847" spans="1:4" ht="13.2" x14ac:dyDescent="0.3">
      <c r="A3847" s="460">
        <v>2003290</v>
      </c>
      <c r="B3847" s="461" t="s">
        <v>4652</v>
      </c>
      <c r="C3847" s="460" t="s">
        <v>93</v>
      </c>
      <c r="D3847" s="454">
        <v>14.88</v>
      </c>
    </row>
    <row r="3848" spans="1:4" ht="13.2" x14ac:dyDescent="0.3">
      <c r="A3848" s="460">
        <v>2003300</v>
      </c>
      <c r="B3848" s="461" t="s">
        <v>4653</v>
      </c>
      <c r="C3848" s="460" t="s">
        <v>93</v>
      </c>
      <c r="D3848" s="454">
        <v>7.85</v>
      </c>
    </row>
    <row r="3849" spans="1:4" ht="13.2" x14ac:dyDescent="0.3">
      <c r="A3849" s="460">
        <v>2003299</v>
      </c>
      <c r="B3849" s="461" t="s">
        <v>4654</v>
      </c>
      <c r="C3849" s="460" t="s">
        <v>93</v>
      </c>
      <c r="D3849" s="454">
        <v>9.92</v>
      </c>
    </row>
    <row r="3850" spans="1:4" ht="13.2" x14ac:dyDescent="0.3">
      <c r="A3850" s="460">
        <v>2003301</v>
      </c>
      <c r="B3850" s="461" t="s">
        <v>4655</v>
      </c>
      <c r="C3850" s="460" t="s">
        <v>93</v>
      </c>
      <c r="D3850" s="454">
        <v>6.92</v>
      </c>
    </row>
    <row r="3851" spans="1:4" ht="13.2" x14ac:dyDescent="0.3">
      <c r="A3851" s="460">
        <v>2004513</v>
      </c>
      <c r="B3851" s="461" t="s">
        <v>4656</v>
      </c>
      <c r="C3851" s="460" t="s">
        <v>93</v>
      </c>
      <c r="D3851" s="454">
        <v>0.12</v>
      </c>
    </row>
    <row r="3852" spans="1:4" ht="13.2" x14ac:dyDescent="0.3">
      <c r="A3852" s="460">
        <v>2003357</v>
      </c>
      <c r="B3852" s="461" t="s">
        <v>4657</v>
      </c>
      <c r="C3852" s="460" t="s">
        <v>93</v>
      </c>
      <c r="D3852" s="454">
        <v>210.34</v>
      </c>
    </row>
    <row r="3853" spans="1:4" ht="13.2" x14ac:dyDescent="0.3">
      <c r="A3853" s="460">
        <v>2003356</v>
      </c>
      <c r="B3853" s="461" t="s">
        <v>4658</v>
      </c>
      <c r="C3853" s="460" t="s">
        <v>93</v>
      </c>
      <c r="D3853" s="454">
        <v>153.74</v>
      </c>
    </row>
    <row r="3854" spans="1:4" ht="13.2" x14ac:dyDescent="0.3">
      <c r="A3854" s="460">
        <v>2003359</v>
      </c>
      <c r="B3854" s="461" t="s">
        <v>4659</v>
      </c>
      <c r="C3854" s="460" t="s">
        <v>93</v>
      </c>
      <c r="D3854" s="454">
        <v>257.31</v>
      </c>
    </row>
    <row r="3855" spans="1:4" ht="13.2" x14ac:dyDescent="0.3">
      <c r="A3855" s="460">
        <v>2003358</v>
      </c>
      <c r="B3855" s="461" t="s">
        <v>4660</v>
      </c>
      <c r="C3855" s="460" t="s">
        <v>93</v>
      </c>
      <c r="D3855" s="454">
        <v>187.67</v>
      </c>
    </row>
    <row r="3856" spans="1:4" ht="13.2" x14ac:dyDescent="0.3">
      <c r="A3856" s="460">
        <v>2003361</v>
      </c>
      <c r="B3856" s="461" t="s">
        <v>4661</v>
      </c>
      <c r="C3856" s="460" t="s">
        <v>93</v>
      </c>
      <c r="D3856" s="454">
        <v>510.38</v>
      </c>
    </row>
    <row r="3857" spans="1:4" ht="13.2" x14ac:dyDescent="0.3">
      <c r="A3857" s="460">
        <v>2003360</v>
      </c>
      <c r="B3857" s="461" t="s">
        <v>4662</v>
      </c>
      <c r="C3857" s="460" t="s">
        <v>93</v>
      </c>
      <c r="D3857" s="454">
        <v>454.82</v>
      </c>
    </row>
    <row r="3858" spans="1:4" ht="13.2" x14ac:dyDescent="0.3">
      <c r="A3858" s="460">
        <v>2003363</v>
      </c>
      <c r="B3858" s="461" t="s">
        <v>4663</v>
      </c>
      <c r="C3858" s="460" t="s">
        <v>93</v>
      </c>
      <c r="D3858" s="454">
        <v>439.45</v>
      </c>
    </row>
    <row r="3859" spans="1:4" ht="13.2" x14ac:dyDescent="0.3">
      <c r="A3859" s="460">
        <v>2003362</v>
      </c>
      <c r="B3859" s="461" t="s">
        <v>4664</v>
      </c>
      <c r="C3859" s="460" t="s">
        <v>93</v>
      </c>
      <c r="D3859" s="454">
        <v>388.89</v>
      </c>
    </row>
    <row r="3860" spans="1:4" ht="13.2" x14ac:dyDescent="0.3">
      <c r="A3860" s="460">
        <v>2003365</v>
      </c>
      <c r="B3860" s="461" t="s">
        <v>4665</v>
      </c>
      <c r="C3860" s="460" t="s">
        <v>93</v>
      </c>
      <c r="D3860" s="454">
        <v>392.12</v>
      </c>
    </row>
    <row r="3861" spans="1:4" ht="13.2" x14ac:dyDescent="0.3">
      <c r="A3861" s="460">
        <v>2003364</v>
      </c>
      <c r="B3861" s="461" t="s">
        <v>4666</v>
      </c>
      <c r="C3861" s="460" t="s">
        <v>93</v>
      </c>
      <c r="D3861" s="454">
        <v>344.9</v>
      </c>
    </row>
    <row r="3862" spans="1:4" ht="13.2" x14ac:dyDescent="0.3">
      <c r="A3862" s="460">
        <v>2003367</v>
      </c>
      <c r="B3862" s="461" t="s">
        <v>4667</v>
      </c>
      <c r="C3862" s="460" t="s">
        <v>93</v>
      </c>
      <c r="D3862" s="454">
        <v>368.39</v>
      </c>
    </row>
    <row r="3863" spans="1:4" ht="13.2" x14ac:dyDescent="0.3">
      <c r="A3863" s="460">
        <v>2003366</v>
      </c>
      <c r="B3863" s="461" t="s">
        <v>4668</v>
      </c>
      <c r="C3863" s="460" t="s">
        <v>93</v>
      </c>
      <c r="D3863" s="454">
        <v>322.83999999999997</v>
      </c>
    </row>
    <row r="3864" spans="1:4" ht="13.2" x14ac:dyDescent="0.3">
      <c r="A3864" s="460">
        <v>2003869</v>
      </c>
      <c r="B3864" s="461" t="s">
        <v>4669</v>
      </c>
      <c r="C3864" s="460" t="s">
        <v>93</v>
      </c>
      <c r="D3864" s="454">
        <v>183.96</v>
      </c>
    </row>
    <row r="3865" spans="1:4" ht="13.2" x14ac:dyDescent="0.3">
      <c r="A3865" s="460">
        <v>2003822</v>
      </c>
      <c r="B3865" s="461" t="s">
        <v>4670</v>
      </c>
      <c r="C3865" s="460" t="s">
        <v>93</v>
      </c>
      <c r="D3865" s="454">
        <v>275.74</v>
      </c>
    </row>
    <row r="3866" spans="1:4" ht="13.2" x14ac:dyDescent="0.3">
      <c r="A3866" s="460">
        <v>2003826</v>
      </c>
      <c r="B3866" s="461" t="s">
        <v>4671</v>
      </c>
      <c r="C3866" s="460" t="s">
        <v>93</v>
      </c>
      <c r="D3866" s="454">
        <v>435.59</v>
      </c>
    </row>
    <row r="3867" spans="1:4" ht="13.2" x14ac:dyDescent="0.3">
      <c r="A3867" s="460">
        <v>2003830</v>
      </c>
      <c r="B3867" s="461" t="s">
        <v>4672</v>
      </c>
      <c r="C3867" s="460" t="s">
        <v>93</v>
      </c>
      <c r="D3867" s="454">
        <v>618.99</v>
      </c>
    </row>
    <row r="3868" spans="1:4" ht="13.2" x14ac:dyDescent="0.3">
      <c r="A3868" s="460">
        <v>2003834</v>
      </c>
      <c r="B3868" s="461" t="s">
        <v>4673</v>
      </c>
      <c r="C3868" s="460" t="s">
        <v>93</v>
      </c>
      <c r="D3868" s="454">
        <v>707.12</v>
      </c>
    </row>
    <row r="3869" spans="1:4" ht="13.2" x14ac:dyDescent="0.3">
      <c r="A3869" s="460">
        <v>2003838</v>
      </c>
      <c r="B3869" s="461" t="s">
        <v>4674</v>
      </c>
      <c r="C3869" s="460" t="s">
        <v>93</v>
      </c>
      <c r="D3869" s="454">
        <v>1244.73</v>
      </c>
    </row>
    <row r="3870" spans="1:4" ht="26.4" x14ac:dyDescent="0.3">
      <c r="A3870" s="460">
        <v>2003768</v>
      </c>
      <c r="B3870" s="461" t="s">
        <v>4675</v>
      </c>
      <c r="C3870" s="460" t="s">
        <v>93</v>
      </c>
      <c r="D3870" s="454">
        <v>179.99</v>
      </c>
    </row>
    <row r="3871" spans="1:4" ht="26.4" x14ac:dyDescent="0.3">
      <c r="A3871" s="460">
        <v>2003873</v>
      </c>
      <c r="B3871" s="461" t="s">
        <v>4676</v>
      </c>
      <c r="C3871" s="460" t="s">
        <v>93</v>
      </c>
      <c r="D3871" s="454">
        <v>156.37</v>
      </c>
    </row>
    <row r="3872" spans="1:4" ht="26.4" x14ac:dyDescent="0.3">
      <c r="A3872" s="460">
        <v>2003772</v>
      </c>
      <c r="B3872" s="461" t="s">
        <v>4677</v>
      </c>
      <c r="C3872" s="460" t="s">
        <v>93</v>
      </c>
      <c r="D3872" s="454">
        <v>264.33</v>
      </c>
    </row>
    <row r="3873" spans="1:4" ht="26.4" x14ac:dyDescent="0.3">
      <c r="A3873" s="460">
        <v>2003877</v>
      </c>
      <c r="B3873" s="461" t="s">
        <v>4678</v>
      </c>
      <c r="C3873" s="460" t="s">
        <v>93</v>
      </c>
      <c r="D3873" s="454">
        <v>226.93</v>
      </c>
    </row>
    <row r="3874" spans="1:4" ht="26.4" x14ac:dyDescent="0.3">
      <c r="A3874" s="460">
        <v>2003776</v>
      </c>
      <c r="B3874" s="461" t="s">
        <v>4679</v>
      </c>
      <c r="C3874" s="460" t="s">
        <v>93</v>
      </c>
      <c r="D3874" s="454">
        <v>430.86</v>
      </c>
    </row>
    <row r="3875" spans="1:4" ht="26.4" x14ac:dyDescent="0.3">
      <c r="A3875" s="460">
        <v>2003881</v>
      </c>
      <c r="B3875" s="461" t="s">
        <v>4680</v>
      </c>
      <c r="C3875" s="460" t="s">
        <v>93</v>
      </c>
      <c r="D3875" s="454">
        <v>379.61</v>
      </c>
    </row>
    <row r="3876" spans="1:4" ht="26.4" x14ac:dyDescent="0.3">
      <c r="A3876" s="460">
        <v>2003780</v>
      </c>
      <c r="B3876" s="461" t="s">
        <v>4681</v>
      </c>
      <c r="C3876" s="460" t="s">
        <v>93</v>
      </c>
      <c r="D3876" s="454">
        <v>573.84</v>
      </c>
    </row>
    <row r="3877" spans="1:4" ht="26.4" x14ac:dyDescent="0.3">
      <c r="A3877" s="460">
        <v>2003885</v>
      </c>
      <c r="B3877" s="461" t="s">
        <v>4682</v>
      </c>
      <c r="C3877" s="460" t="s">
        <v>93</v>
      </c>
      <c r="D3877" s="454">
        <v>498.92</v>
      </c>
    </row>
    <row r="3878" spans="1:4" ht="26.4" x14ac:dyDescent="0.3">
      <c r="A3878" s="460">
        <v>2003784</v>
      </c>
      <c r="B3878" s="461" t="s">
        <v>4683</v>
      </c>
      <c r="C3878" s="460" t="s">
        <v>93</v>
      </c>
      <c r="D3878" s="454">
        <v>891.23</v>
      </c>
    </row>
    <row r="3879" spans="1:4" ht="26.4" x14ac:dyDescent="0.3">
      <c r="A3879" s="460">
        <v>2003889</v>
      </c>
      <c r="B3879" s="461" t="s">
        <v>4684</v>
      </c>
      <c r="C3879" s="460" t="s">
        <v>93</v>
      </c>
      <c r="D3879" s="454">
        <v>773.94</v>
      </c>
    </row>
    <row r="3880" spans="1:4" ht="13.2" x14ac:dyDescent="0.3">
      <c r="A3880" s="460">
        <v>2003870</v>
      </c>
      <c r="B3880" s="461" t="s">
        <v>4685</v>
      </c>
      <c r="C3880" s="460" t="s">
        <v>93</v>
      </c>
      <c r="D3880" s="454">
        <v>210.37</v>
      </c>
    </row>
    <row r="3881" spans="1:4" ht="13.2" x14ac:dyDescent="0.3">
      <c r="A3881" s="460">
        <v>2003823</v>
      </c>
      <c r="B3881" s="461" t="s">
        <v>4686</v>
      </c>
      <c r="C3881" s="460" t="s">
        <v>93</v>
      </c>
      <c r="D3881" s="454">
        <v>306.45999999999998</v>
      </c>
    </row>
    <row r="3882" spans="1:4" ht="13.2" x14ac:dyDescent="0.3">
      <c r="A3882" s="460">
        <v>2003827</v>
      </c>
      <c r="B3882" s="461" t="s">
        <v>4687</v>
      </c>
      <c r="C3882" s="460" t="s">
        <v>93</v>
      </c>
      <c r="D3882" s="454">
        <v>475.91</v>
      </c>
    </row>
    <row r="3883" spans="1:4" ht="13.2" x14ac:dyDescent="0.3">
      <c r="A3883" s="460">
        <v>2003831</v>
      </c>
      <c r="B3883" s="461" t="s">
        <v>4688</v>
      </c>
      <c r="C3883" s="460" t="s">
        <v>93</v>
      </c>
      <c r="D3883" s="454">
        <v>625.74</v>
      </c>
    </row>
    <row r="3884" spans="1:4" ht="13.2" x14ac:dyDescent="0.3">
      <c r="A3884" s="460">
        <v>2003835</v>
      </c>
      <c r="B3884" s="461" t="s">
        <v>4689</v>
      </c>
      <c r="C3884" s="460" t="s">
        <v>93</v>
      </c>
      <c r="D3884" s="454">
        <v>779.83</v>
      </c>
    </row>
    <row r="3885" spans="1:4" ht="13.2" x14ac:dyDescent="0.3">
      <c r="A3885" s="460">
        <v>2003839</v>
      </c>
      <c r="B3885" s="461" t="s">
        <v>4690</v>
      </c>
      <c r="C3885" s="460" t="s">
        <v>93</v>
      </c>
      <c r="D3885" s="454">
        <v>1279.22</v>
      </c>
    </row>
    <row r="3886" spans="1:4" ht="26.4" x14ac:dyDescent="0.3">
      <c r="A3886" s="460">
        <v>2003769</v>
      </c>
      <c r="B3886" s="461" t="s">
        <v>4691</v>
      </c>
      <c r="C3886" s="460" t="s">
        <v>93</v>
      </c>
      <c r="D3886" s="454">
        <v>193.32</v>
      </c>
    </row>
    <row r="3887" spans="1:4" ht="26.4" x14ac:dyDescent="0.3">
      <c r="A3887" s="460">
        <v>2003874</v>
      </c>
      <c r="B3887" s="461" t="s">
        <v>4692</v>
      </c>
      <c r="C3887" s="460" t="s">
        <v>93</v>
      </c>
      <c r="D3887" s="454">
        <v>169.72</v>
      </c>
    </row>
    <row r="3888" spans="1:4" ht="26.4" x14ac:dyDescent="0.3">
      <c r="A3888" s="460">
        <v>2003773</v>
      </c>
      <c r="B3888" s="461" t="s">
        <v>4693</v>
      </c>
      <c r="C3888" s="460" t="s">
        <v>93</v>
      </c>
      <c r="D3888" s="454">
        <v>317.64999999999998</v>
      </c>
    </row>
    <row r="3889" spans="1:4" ht="26.4" x14ac:dyDescent="0.3">
      <c r="A3889" s="460">
        <v>2003878</v>
      </c>
      <c r="B3889" s="461" t="s">
        <v>4694</v>
      </c>
      <c r="C3889" s="460" t="s">
        <v>93</v>
      </c>
      <c r="D3889" s="454">
        <v>280.33</v>
      </c>
    </row>
    <row r="3890" spans="1:4" ht="26.4" x14ac:dyDescent="0.3">
      <c r="A3890" s="460">
        <v>2003777</v>
      </c>
      <c r="B3890" s="461" t="s">
        <v>4695</v>
      </c>
      <c r="C3890" s="460" t="s">
        <v>93</v>
      </c>
      <c r="D3890" s="454">
        <v>484.18</v>
      </c>
    </row>
    <row r="3891" spans="1:4" ht="26.4" x14ac:dyDescent="0.3">
      <c r="A3891" s="460">
        <v>2003882</v>
      </c>
      <c r="B3891" s="461" t="s">
        <v>4696</v>
      </c>
      <c r="C3891" s="460" t="s">
        <v>93</v>
      </c>
      <c r="D3891" s="454">
        <v>433.02</v>
      </c>
    </row>
    <row r="3892" spans="1:4" ht="26.4" x14ac:dyDescent="0.3">
      <c r="A3892" s="460">
        <v>2003781</v>
      </c>
      <c r="B3892" s="461" t="s">
        <v>4697</v>
      </c>
      <c r="C3892" s="460" t="s">
        <v>93</v>
      </c>
      <c r="D3892" s="454">
        <v>693.8</v>
      </c>
    </row>
    <row r="3893" spans="1:4" ht="26.4" x14ac:dyDescent="0.3">
      <c r="A3893" s="460">
        <v>2003886</v>
      </c>
      <c r="B3893" s="461" t="s">
        <v>4698</v>
      </c>
      <c r="C3893" s="460" t="s">
        <v>93</v>
      </c>
      <c r="D3893" s="454">
        <v>619.08000000000004</v>
      </c>
    </row>
    <row r="3894" spans="1:4" ht="26.4" x14ac:dyDescent="0.3">
      <c r="A3894" s="460">
        <v>2003785</v>
      </c>
      <c r="B3894" s="461" t="s">
        <v>4699</v>
      </c>
      <c r="C3894" s="460" t="s">
        <v>93</v>
      </c>
      <c r="D3894" s="454">
        <v>1077.8499999999999</v>
      </c>
    </row>
    <row r="3895" spans="1:4" ht="26.4" x14ac:dyDescent="0.3">
      <c r="A3895" s="460">
        <v>2003890</v>
      </c>
      <c r="B3895" s="461" t="s">
        <v>4700</v>
      </c>
      <c r="C3895" s="460" t="s">
        <v>93</v>
      </c>
      <c r="D3895" s="454">
        <v>960.86</v>
      </c>
    </row>
    <row r="3896" spans="1:4" ht="13.2" x14ac:dyDescent="0.3">
      <c r="A3896" s="460">
        <v>2003871</v>
      </c>
      <c r="B3896" s="461" t="s">
        <v>4701</v>
      </c>
      <c r="C3896" s="460" t="s">
        <v>93</v>
      </c>
      <c r="D3896" s="454">
        <v>224.83</v>
      </c>
    </row>
    <row r="3897" spans="1:4" ht="13.2" x14ac:dyDescent="0.3">
      <c r="A3897" s="460">
        <v>2003824</v>
      </c>
      <c r="B3897" s="461" t="s">
        <v>4702</v>
      </c>
      <c r="C3897" s="460" t="s">
        <v>93</v>
      </c>
      <c r="D3897" s="454">
        <v>321.25</v>
      </c>
    </row>
    <row r="3898" spans="1:4" ht="13.2" x14ac:dyDescent="0.3">
      <c r="A3898" s="460">
        <v>2003828</v>
      </c>
      <c r="B3898" s="461" t="s">
        <v>4703</v>
      </c>
      <c r="C3898" s="460" t="s">
        <v>93</v>
      </c>
      <c r="D3898" s="454">
        <v>513.87</v>
      </c>
    </row>
    <row r="3899" spans="1:4" ht="13.2" x14ac:dyDescent="0.3">
      <c r="A3899" s="460">
        <v>2003832</v>
      </c>
      <c r="B3899" s="461" t="s">
        <v>4704</v>
      </c>
      <c r="C3899" s="460" t="s">
        <v>93</v>
      </c>
      <c r="D3899" s="454">
        <v>693.25</v>
      </c>
    </row>
    <row r="3900" spans="1:4" ht="13.2" x14ac:dyDescent="0.3">
      <c r="A3900" s="460">
        <v>2003836</v>
      </c>
      <c r="B3900" s="461" t="s">
        <v>4705</v>
      </c>
      <c r="C3900" s="460" t="s">
        <v>93</v>
      </c>
      <c r="D3900" s="454">
        <v>925.56</v>
      </c>
    </row>
    <row r="3901" spans="1:4" ht="13.2" x14ac:dyDescent="0.3">
      <c r="A3901" s="460">
        <v>2003840</v>
      </c>
      <c r="B3901" s="461" t="s">
        <v>4706</v>
      </c>
      <c r="C3901" s="460" t="s">
        <v>93</v>
      </c>
      <c r="D3901" s="454">
        <v>1297.24</v>
      </c>
    </row>
    <row r="3902" spans="1:4" ht="26.4" x14ac:dyDescent="0.3">
      <c r="A3902" s="460">
        <v>2003770</v>
      </c>
      <c r="B3902" s="461" t="s">
        <v>4707</v>
      </c>
      <c r="C3902" s="460" t="s">
        <v>93</v>
      </c>
      <c r="D3902" s="454">
        <v>259.97000000000003</v>
      </c>
    </row>
    <row r="3903" spans="1:4" ht="26.4" x14ac:dyDescent="0.3">
      <c r="A3903" s="460">
        <v>2003875</v>
      </c>
      <c r="B3903" s="461" t="s">
        <v>4708</v>
      </c>
      <c r="C3903" s="460" t="s">
        <v>93</v>
      </c>
      <c r="D3903" s="454">
        <v>236.48</v>
      </c>
    </row>
    <row r="3904" spans="1:4" ht="26.4" x14ac:dyDescent="0.3">
      <c r="A3904" s="460">
        <v>2003774</v>
      </c>
      <c r="B3904" s="461" t="s">
        <v>4709</v>
      </c>
      <c r="C3904" s="460" t="s">
        <v>93</v>
      </c>
      <c r="D3904" s="454">
        <v>423.79</v>
      </c>
    </row>
    <row r="3905" spans="1:4" ht="26.4" x14ac:dyDescent="0.3">
      <c r="A3905" s="460">
        <v>2003879</v>
      </c>
      <c r="B3905" s="461" t="s">
        <v>4710</v>
      </c>
      <c r="C3905" s="460" t="s">
        <v>93</v>
      </c>
      <c r="D3905" s="454">
        <v>382.03</v>
      </c>
    </row>
    <row r="3906" spans="1:4" ht="26.4" x14ac:dyDescent="0.3">
      <c r="A3906" s="460">
        <v>2003778</v>
      </c>
      <c r="B3906" s="461" t="s">
        <v>4711</v>
      </c>
      <c r="C3906" s="460" t="s">
        <v>93</v>
      </c>
      <c r="D3906" s="454">
        <v>590.69000000000005</v>
      </c>
    </row>
    <row r="3907" spans="1:4" ht="26.4" x14ac:dyDescent="0.3">
      <c r="A3907" s="460">
        <v>2003883</v>
      </c>
      <c r="B3907" s="461" t="s">
        <v>4712</v>
      </c>
      <c r="C3907" s="460" t="s">
        <v>93</v>
      </c>
      <c r="D3907" s="454">
        <v>525.39</v>
      </c>
    </row>
    <row r="3908" spans="1:4" ht="26.4" x14ac:dyDescent="0.3">
      <c r="A3908" s="460">
        <v>2003782</v>
      </c>
      <c r="B3908" s="461" t="s">
        <v>4713</v>
      </c>
      <c r="C3908" s="460" t="s">
        <v>93</v>
      </c>
      <c r="D3908" s="454">
        <v>884.66</v>
      </c>
    </row>
    <row r="3909" spans="1:4" ht="26.4" x14ac:dyDescent="0.3">
      <c r="A3909" s="460">
        <v>2003887</v>
      </c>
      <c r="B3909" s="461" t="s">
        <v>4714</v>
      </c>
      <c r="C3909" s="460" t="s">
        <v>93</v>
      </c>
      <c r="D3909" s="454">
        <v>784.8</v>
      </c>
    </row>
    <row r="3910" spans="1:4" ht="26.4" x14ac:dyDescent="0.3">
      <c r="A3910" s="460">
        <v>2003786</v>
      </c>
      <c r="B3910" s="461" t="s">
        <v>4715</v>
      </c>
      <c r="C3910" s="460" t="s">
        <v>93</v>
      </c>
      <c r="D3910" s="454">
        <v>1385.43</v>
      </c>
    </row>
    <row r="3911" spans="1:4" ht="26.4" x14ac:dyDescent="0.3">
      <c r="A3911" s="460">
        <v>2003891</v>
      </c>
      <c r="B3911" s="461" t="s">
        <v>4716</v>
      </c>
      <c r="C3911" s="460" t="s">
        <v>93</v>
      </c>
      <c r="D3911" s="454">
        <v>1230.3699999999999</v>
      </c>
    </row>
    <row r="3912" spans="1:4" ht="13.2" x14ac:dyDescent="0.3">
      <c r="A3912" s="460">
        <v>2003872</v>
      </c>
      <c r="B3912" s="461" t="s">
        <v>4717</v>
      </c>
      <c r="C3912" s="460" t="s">
        <v>93</v>
      </c>
      <c r="D3912" s="454">
        <v>339.78</v>
      </c>
    </row>
    <row r="3913" spans="1:4" ht="13.2" x14ac:dyDescent="0.3">
      <c r="A3913" s="460">
        <v>2003825</v>
      </c>
      <c r="B3913" s="461" t="s">
        <v>4718</v>
      </c>
      <c r="C3913" s="460" t="s">
        <v>93</v>
      </c>
      <c r="D3913" s="454">
        <v>434.81</v>
      </c>
    </row>
    <row r="3914" spans="1:4" ht="13.2" x14ac:dyDescent="0.3">
      <c r="A3914" s="460">
        <v>2003829</v>
      </c>
      <c r="B3914" s="461" t="s">
        <v>4719</v>
      </c>
      <c r="C3914" s="460" t="s">
        <v>93</v>
      </c>
      <c r="D3914" s="454">
        <v>548.39</v>
      </c>
    </row>
    <row r="3915" spans="1:4" ht="13.2" x14ac:dyDescent="0.3">
      <c r="A3915" s="460">
        <v>2003833</v>
      </c>
      <c r="B3915" s="461" t="s">
        <v>4720</v>
      </c>
      <c r="C3915" s="460" t="s">
        <v>93</v>
      </c>
      <c r="D3915" s="454">
        <v>730.98</v>
      </c>
    </row>
    <row r="3916" spans="1:4" ht="13.2" x14ac:dyDescent="0.3">
      <c r="A3916" s="460">
        <v>2003837</v>
      </c>
      <c r="B3916" s="461" t="s">
        <v>4721</v>
      </c>
      <c r="C3916" s="460" t="s">
        <v>93</v>
      </c>
      <c r="D3916" s="454">
        <v>1013.99</v>
      </c>
    </row>
    <row r="3917" spans="1:4" ht="13.2" x14ac:dyDescent="0.3">
      <c r="A3917" s="460">
        <v>2003841</v>
      </c>
      <c r="B3917" s="461" t="s">
        <v>4722</v>
      </c>
      <c r="C3917" s="460" t="s">
        <v>93</v>
      </c>
      <c r="D3917" s="454">
        <v>1471.33</v>
      </c>
    </row>
    <row r="3918" spans="1:4" ht="26.4" x14ac:dyDescent="0.3">
      <c r="A3918" s="460">
        <v>2003771</v>
      </c>
      <c r="B3918" s="461" t="s">
        <v>4723</v>
      </c>
      <c r="C3918" s="460" t="s">
        <v>93</v>
      </c>
      <c r="D3918" s="454">
        <v>312.83999999999997</v>
      </c>
    </row>
    <row r="3919" spans="1:4" ht="26.4" x14ac:dyDescent="0.3">
      <c r="A3919" s="460">
        <v>2003876</v>
      </c>
      <c r="B3919" s="461" t="s">
        <v>4724</v>
      </c>
      <c r="C3919" s="460" t="s">
        <v>93</v>
      </c>
      <c r="D3919" s="454">
        <v>284.83</v>
      </c>
    </row>
    <row r="3920" spans="1:4" ht="26.4" x14ac:dyDescent="0.3">
      <c r="A3920" s="460">
        <v>2003775</v>
      </c>
      <c r="B3920" s="461" t="s">
        <v>4725</v>
      </c>
      <c r="C3920" s="460" t="s">
        <v>93</v>
      </c>
      <c r="D3920" s="454">
        <v>488.59</v>
      </c>
    </row>
    <row r="3921" spans="1:4" ht="26.4" x14ac:dyDescent="0.3">
      <c r="A3921" s="460">
        <v>2003880</v>
      </c>
      <c r="B3921" s="461" t="s">
        <v>4726</v>
      </c>
      <c r="C3921" s="460" t="s">
        <v>93</v>
      </c>
      <c r="D3921" s="454">
        <v>438.03</v>
      </c>
    </row>
    <row r="3922" spans="1:4" ht="26.4" x14ac:dyDescent="0.3">
      <c r="A3922" s="460">
        <v>2003779</v>
      </c>
      <c r="B3922" s="461" t="s">
        <v>4727</v>
      </c>
      <c r="C3922" s="460" t="s">
        <v>93</v>
      </c>
      <c r="D3922" s="454">
        <v>728.4</v>
      </c>
    </row>
    <row r="3923" spans="1:4" ht="26.4" x14ac:dyDescent="0.3">
      <c r="A3923" s="460">
        <v>2003884</v>
      </c>
      <c r="B3923" s="461" t="s">
        <v>4728</v>
      </c>
      <c r="C3923" s="460" t="s">
        <v>93</v>
      </c>
      <c r="D3923" s="454">
        <v>652.16999999999996</v>
      </c>
    </row>
    <row r="3924" spans="1:4" ht="26.4" x14ac:dyDescent="0.3">
      <c r="A3924" s="460">
        <v>2003783</v>
      </c>
      <c r="B3924" s="461" t="s">
        <v>4729</v>
      </c>
      <c r="C3924" s="460" t="s">
        <v>93</v>
      </c>
      <c r="D3924" s="454">
        <v>1042.82</v>
      </c>
    </row>
    <row r="3925" spans="1:4" ht="26.4" x14ac:dyDescent="0.3">
      <c r="A3925" s="460">
        <v>2003888</v>
      </c>
      <c r="B3925" s="461" t="s">
        <v>4730</v>
      </c>
      <c r="C3925" s="460" t="s">
        <v>93</v>
      </c>
      <c r="D3925" s="454">
        <v>929.54</v>
      </c>
    </row>
    <row r="3926" spans="1:4" ht="26.4" x14ac:dyDescent="0.3">
      <c r="A3926" s="460">
        <v>2003787</v>
      </c>
      <c r="B3926" s="461" t="s">
        <v>4731</v>
      </c>
      <c r="C3926" s="460" t="s">
        <v>93</v>
      </c>
      <c r="D3926" s="454">
        <v>1627.9</v>
      </c>
    </row>
    <row r="3927" spans="1:4" ht="26.4" x14ac:dyDescent="0.3">
      <c r="A3927" s="460">
        <v>2003892</v>
      </c>
      <c r="B3927" s="461" t="s">
        <v>4732</v>
      </c>
      <c r="C3927" s="460" t="s">
        <v>93</v>
      </c>
      <c r="D3927" s="454">
        <v>1467.55</v>
      </c>
    </row>
    <row r="3928" spans="1:4" ht="26.4" x14ac:dyDescent="0.3">
      <c r="A3928" s="460">
        <v>2003851</v>
      </c>
      <c r="B3928" s="461" t="s">
        <v>4733</v>
      </c>
      <c r="C3928" s="460" t="s">
        <v>93</v>
      </c>
      <c r="D3928" s="454">
        <v>91.44</v>
      </c>
    </row>
    <row r="3929" spans="1:4" ht="13.2" x14ac:dyDescent="0.3">
      <c r="A3929" s="460">
        <v>2003935</v>
      </c>
      <c r="B3929" s="461" t="s">
        <v>4734</v>
      </c>
      <c r="C3929" s="460" t="s">
        <v>93</v>
      </c>
      <c r="D3929" s="454">
        <v>9.39</v>
      </c>
    </row>
    <row r="3930" spans="1:4" ht="13.2" x14ac:dyDescent="0.3">
      <c r="A3930" s="460">
        <v>2003934</v>
      </c>
      <c r="B3930" s="461" t="s">
        <v>4735</v>
      </c>
      <c r="C3930" s="460" t="s">
        <v>93</v>
      </c>
      <c r="D3930" s="454">
        <v>13.95</v>
      </c>
    </row>
    <row r="3931" spans="1:4" ht="13.2" x14ac:dyDescent="0.3">
      <c r="A3931" s="460">
        <v>2003990</v>
      </c>
      <c r="B3931" s="461" t="s">
        <v>4736</v>
      </c>
      <c r="C3931" s="460" t="s">
        <v>93</v>
      </c>
      <c r="D3931" s="454">
        <v>1323.63</v>
      </c>
    </row>
    <row r="3932" spans="1:4" ht="13.2" x14ac:dyDescent="0.3">
      <c r="A3932" s="460">
        <v>2003991</v>
      </c>
      <c r="B3932" s="461" t="s">
        <v>4737</v>
      </c>
      <c r="C3932" s="460" t="s">
        <v>93</v>
      </c>
      <c r="D3932" s="454">
        <v>1314</v>
      </c>
    </row>
    <row r="3933" spans="1:4" ht="13.2" x14ac:dyDescent="0.3">
      <c r="A3933" s="460">
        <v>2003992</v>
      </c>
      <c r="B3933" s="461" t="s">
        <v>4738</v>
      </c>
      <c r="C3933" s="460" t="s">
        <v>93</v>
      </c>
      <c r="D3933" s="454">
        <v>1761.61</v>
      </c>
    </row>
    <row r="3934" spans="1:4" ht="13.2" x14ac:dyDescent="0.3">
      <c r="A3934" s="460">
        <v>2003993</v>
      </c>
      <c r="B3934" s="461" t="s">
        <v>4739</v>
      </c>
      <c r="C3934" s="460" t="s">
        <v>93</v>
      </c>
      <c r="D3934" s="454">
        <v>2050.8000000000002</v>
      </c>
    </row>
    <row r="3935" spans="1:4" ht="13.2" x14ac:dyDescent="0.3">
      <c r="A3935" s="460">
        <v>2003983</v>
      </c>
      <c r="B3935" s="461" t="s">
        <v>4740</v>
      </c>
      <c r="C3935" s="460" t="s">
        <v>93</v>
      </c>
      <c r="D3935" s="454">
        <v>213.06</v>
      </c>
    </row>
    <row r="3936" spans="1:4" ht="13.2" x14ac:dyDescent="0.3">
      <c r="A3936" s="460">
        <v>2003984</v>
      </c>
      <c r="B3936" s="461" t="s">
        <v>4741</v>
      </c>
      <c r="C3936" s="460" t="s">
        <v>93</v>
      </c>
      <c r="D3936" s="454">
        <v>246.52</v>
      </c>
    </row>
    <row r="3937" spans="1:4" ht="13.2" x14ac:dyDescent="0.3">
      <c r="A3937" s="460">
        <v>2003985</v>
      </c>
      <c r="B3937" s="461" t="s">
        <v>4742</v>
      </c>
      <c r="C3937" s="460" t="s">
        <v>93</v>
      </c>
      <c r="D3937" s="454">
        <v>344.87</v>
      </c>
    </row>
    <row r="3938" spans="1:4" ht="13.2" x14ac:dyDescent="0.3">
      <c r="A3938" s="460">
        <v>2003986</v>
      </c>
      <c r="B3938" s="461" t="s">
        <v>4743</v>
      </c>
      <c r="C3938" s="460" t="s">
        <v>93</v>
      </c>
      <c r="D3938" s="454">
        <v>508.09</v>
      </c>
    </row>
    <row r="3939" spans="1:4" ht="13.2" x14ac:dyDescent="0.3">
      <c r="A3939" s="460">
        <v>2003987</v>
      </c>
      <c r="B3939" s="461" t="s">
        <v>4744</v>
      </c>
      <c r="C3939" s="460" t="s">
        <v>93</v>
      </c>
      <c r="D3939" s="454">
        <v>669.35</v>
      </c>
    </row>
    <row r="3940" spans="1:4" ht="13.2" x14ac:dyDescent="0.3">
      <c r="A3940" s="460">
        <v>2003988</v>
      </c>
      <c r="B3940" s="461" t="s">
        <v>4745</v>
      </c>
      <c r="C3940" s="460" t="s">
        <v>93</v>
      </c>
      <c r="D3940" s="454">
        <v>743.21</v>
      </c>
    </row>
    <row r="3941" spans="1:4" ht="13.2" x14ac:dyDescent="0.3">
      <c r="A3941" s="460">
        <v>2003989</v>
      </c>
      <c r="B3941" s="461" t="s">
        <v>4746</v>
      </c>
      <c r="C3941" s="460" t="s">
        <v>93</v>
      </c>
      <c r="D3941" s="454">
        <v>1049.45</v>
      </c>
    </row>
    <row r="3942" spans="1:4" ht="13.2" x14ac:dyDescent="0.3">
      <c r="A3942" s="460">
        <v>2003298</v>
      </c>
      <c r="B3942" s="461" t="s">
        <v>4747</v>
      </c>
      <c r="C3942" s="460" t="s">
        <v>93</v>
      </c>
      <c r="D3942" s="454">
        <v>12.59</v>
      </c>
    </row>
    <row r="3943" spans="1:4" ht="13.2" x14ac:dyDescent="0.3">
      <c r="A3943" s="460">
        <v>2003297</v>
      </c>
      <c r="B3943" s="461" t="s">
        <v>4748</v>
      </c>
      <c r="C3943" s="460" t="s">
        <v>93</v>
      </c>
      <c r="D3943" s="454">
        <v>15.43</v>
      </c>
    </row>
    <row r="3944" spans="1:4" ht="26.4" x14ac:dyDescent="0.3">
      <c r="A3944" s="460">
        <v>2003315</v>
      </c>
      <c r="B3944" s="461" t="s">
        <v>4749</v>
      </c>
      <c r="C3944" s="460" t="s">
        <v>93</v>
      </c>
      <c r="D3944" s="454">
        <v>106.73</v>
      </c>
    </row>
    <row r="3945" spans="1:4" ht="26.4" x14ac:dyDescent="0.3">
      <c r="A3945" s="460">
        <v>2003314</v>
      </c>
      <c r="B3945" s="461" t="s">
        <v>4750</v>
      </c>
      <c r="C3945" s="460" t="s">
        <v>93</v>
      </c>
      <c r="D3945" s="454">
        <v>85.04</v>
      </c>
    </row>
    <row r="3946" spans="1:4" ht="26.4" x14ac:dyDescent="0.3">
      <c r="A3946" s="460">
        <v>2003313</v>
      </c>
      <c r="B3946" s="461" t="s">
        <v>4751</v>
      </c>
      <c r="C3946" s="460" t="s">
        <v>93</v>
      </c>
      <c r="D3946" s="454">
        <v>132.52000000000001</v>
      </c>
    </row>
    <row r="3947" spans="1:4" ht="26.4" x14ac:dyDescent="0.3">
      <c r="A3947" s="460">
        <v>2003312</v>
      </c>
      <c r="B3947" s="461" t="s">
        <v>4752</v>
      </c>
      <c r="C3947" s="460" t="s">
        <v>93</v>
      </c>
      <c r="D3947" s="454">
        <v>105.4</v>
      </c>
    </row>
    <row r="3948" spans="1:4" ht="13.2" x14ac:dyDescent="0.3">
      <c r="A3948" s="460">
        <v>2003311</v>
      </c>
      <c r="B3948" s="461" t="s">
        <v>4753</v>
      </c>
      <c r="C3948" s="460" t="s">
        <v>93</v>
      </c>
      <c r="D3948" s="454">
        <v>38.840000000000003</v>
      </c>
    </row>
    <row r="3949" spans="1:4" ht="13.2" x14ac:dyDescent="0.3">
      <c r="A3949" s="460">
        <v>2003310</v>
      </c>
      <c r="B3949" s="461" t="s">
        <v>4754</v>
      </c>
      <c r="C3949" s="460" t="s">
        <v>93</v>
      </c>
      <c r="D3949" s="454">
        <v>48.93</v>
      </c>
    </row>
    <row r="3950" spans="1:4" ht="13.2" x14ac:dyDescent="0.3">
      <c r="A3950" s="460">
        <v>2003296</v>
      </c>
      <c r="B3950" s="461" t="s">
        <v>4755</v>
      </c>
      <c r="C3950" s="460" t="s">
        <v>93</v>
      </c>
      <c r="D3950" s="454">
        <v>12.59</v>
      </c>
    </row>
    <row r="3951" spans="1:4" ht="13.2" x14ac:dyDescent="0.3">
      <c r="A3951" s="460">
        <v>2003295</v>
      </c>
      <c r="B3951" s="461" t="s">
        <v>4756</v>
      </c>
      <c r="C3951" s="460" t="s">
        <v>93</v>
      </c>
      <c r="D3951" s="454">
        <v>15.43</v>
      </c>
    </row>
    <row r="3952" spans="1:4" ht="26.4" x14ac:dyDescent="0.3">
      <c r="A3952" s="460">
        <v>2003309</v>
      </c>
      <c r="B3952" s="461" t="s">
        <v>4757</v>
      </c>
      <c r="C3952" s="460" t="s">
        <v>93</v>
      </c>
      <c r="D3952" s="454">
        <v>106.73</v>
      </c>
    </row>
    <row r="3953" spans="1:4" ht="26.4" x14ac:dyDescent="0.3">
      <c r="A3953" s="460">
        <v>2003308</v>
      </c>
      <c r="B3953" s="461" t="s">
        <v>4758</v>
      </c>
      <c r="C3953" s="460" t="s">
        <v>93</v>
      </c>
      <c r="D3953" s="454">
        <v>85.04</v>
      </c>
    </row>
    <row r="3954" spans="1:4" ht="26.4" x14ac:dyDescent="0.3">
      <c r="A3954" s="460">
        <v>2003307</v>
      </c>
      <c r="B3954" s="461" t="s">
        <v>4759</v>
      </c>
      <c r="C3954" s="460" t="s">
        <v>93</v>
      </c>
      <c r="D3954" s="454">
        <v>132.52000000000001</v>
      </c>
    </row>
    <row r="3955" spans="1:4" ht="26.4" x14ac:dyDescent="0.3">
      <c r="A3955" s="460">
        <v>2003306</v>
      </c>
      <c r="B3955" s="461" t="s">
        <v>4760</v>
      </c>
      <c r="C3955" s="460" t="s">
        <v>93</v>
      </c>
      <c r="D3955" s="454">
        <v>105.4</v>
      </c>
    </row>
    <row r="3956" spans="1:4" ht="13.2" x14ac:dyDescent="0.3">
      <c r="A3956" s="460">
        <v>2003305</v>
      </c>
      <c r="B3956" s="461" t="s">
        <v>4761</v>
      </c>
      <c r="C3956" s="460" t="s">
        <v>93</v>
      </c>
      <c r="D3956" s="454">
        <v>38.840000000000003</v>
      </c>
    </row>
    <row r="3957" spans="1:4" ht="13.2" x14ac:dyDescent="0.3">
      <c r="A3957" s="460">
        <v>2003304</v>
      </c>
      <c r="B3957" s="461" t="s">
        <v>4762</v>
      </c>
      <c r="C3957" s="460" t="s">
        <v>93</v>
      </c>
      <c r="D3957" s="454">
        <v>48.93</v>
      </c>
    </row>
    <row r="3958" spans="1:4" ht="39.6" x14ac:dyDescent="0.3">
      <c r="A3958" s="460">
        <v>2105846</v>
      </c>
      <c r="B3958" s="461" t="s">
        <v>4763</v>
      </c>
      <c r="C3958" s="460" t="s">
        <v>84</v>
      </c>
      <c r="D3958" s="454">
        <v>500.18</v>
      </c>
    </row>
    <row r="3959" spans="1:4" ht="39.6" x14ac:dyDescent="0.3">
      <c r="A3959" s="460">
        <v>2105929</v>
      </c>
      <c r="B3959" s="461" t="s">
        <v>4764</v>
      </c>
      <c r="C3959" s="460" t="s">
        <v>84</v>
      </c>
      <c r="D3959" s="454">
        <v>566.03</v>
      </c>
    </row>
    <row r="3960" spans="1:4" ht="39.6" x14ac:dyDescent="0.3">
      <c r="A3960" s="460">
        <v>2105933</v>
      </c>
      <c r="B3960" s="461" t="s">
        <v>4765</v>
      </c>
      <c r="C3960" s="460" t="s">
        <v>84</v>
      </c>
      <c r="D3960" s="454">
        <v>631.87</v>
      </c>
    </row>
    <row r="3961" spans="1:4" ht="39.6" x14ac:dyDescent="0.3">
      <c r="A3961" s="460">
        <v>2106293</v>
      </c>
      <c r="B3961" s="461" t="s">
        <v>4766</v>
      </c>
      <c r="C3961" s="460" t="s">
        <v>84</v>
      </c>
      <c r="D3961" s="454">
        <v>197.54</v>
      </c>
    </row>
    <row r="3962" spans="1:4" ht="13.2" x14ac:dyDescent="0.3">
      <c r="A3962" s="460">
        <v>2108165</v>
      </c>
      <c r="B3962" s="461" t="s">
        <v>4767</v>
      </c>
      <c r="C3962" s="460" t="s">
        <v>2</v>
      </c>
      <c r="D3962" s="454">
        <v>31.85</v>
      </c>
    </row>
    <row r="3963" spans="1:4" ht="13.2" x14ac:dyDescent="0.3">
      <c r="A3963" s="460">
        <v>2108166</v>
      </c>
      <c r="B3963" s="461" t="s">
        <v>4768</v>
      </c>
      <c r="C3963" s="460" t="s">
        <v>2</v>
      </c>
      <c r="D3963" s="454">
        <v>22.76</v>
      </c>
    </row>
    <row r="3964" spans="1:4" ht="13.2" x14ac:dyDescent="0.3">
      <c r="A3964" s="460">
        <v>2108167</v>
      </c>
      <c r="B3964" s="461" t="s">
        <v>4769</v>
      </c>
      <c r="C3964" s="460" t="s">
        <v>2</v>
      </c>
      <c r="D3964" s="454">
        <v>20.55</v>
      </c>
    </row>
    <row r="3965" spans="1:4" ht="13.2" x14ac:dyDescent="0.3">
      <c r="A3965" s="460">
        <v>2108168</v>
      </c>
      <c r="B3965" s="461" t="s">
        <v>4770</v>
      </c>
      <c r="C3965" s="460" t="s">
        <v>2</v>
      </c>
      <c r="D3965" s="454">
        <v>20.25</v>
      </c>
    </row>
    <row r="3966" spans="1:4" ht="13.2" x14ac:dyDescent="0.3">
      <c r="A3966" s="460">
        <v>2108169</v>
      </c>
      <c r="B3966" s="461" t="s">
        <v>4771</v>
      </c>
      <c r="C3966" s="460" t="s">
        <v>2</v>
      </c>
      <c r="D3966" s="454">
        <v>51.45</v>
      </c>
    </row>
    <row r="3967" spans="1:4" ht="13.2" x14ac:dyDescent="0.3">
      <c r="A3967" s="460">
        <v>2108170</v>
      </c>
      <c r="B3967" s="461" t="s">
        <v>4772</v>
      </c>
      <c r="C3967" s="460" t="s">
        <v>2</v>
      </c>
      <c r="D3967" s="454">
        <v>36.97</v>
      </c>
    </row>
    <row r="3968" spans="1:4" ht="13.2" x14ac:dyDescent="0.3">
      <c r="A3968" s="460">
        <v>2108171</v>
      </c>
      <c r="B3968" s="461" t="s">
        <v>4773</v>
      </c>
      <c r="C3968" s="460" t="s">
        <v>2</v>
      </c>
      <c r="D3968" s="454">
        <v>33.83</v>
      </c>
    </row>
    <row r="3969" spans="1:4" ht="13.2" x14ac:dyDescent="0.3">
      <c r="A3969" s="460">
        <v>2108172</v>
      </c>
      <c r="B3969" s="461" t="s">
        <v>4774</v>
      </c>
      <c r="C3969" s="460" t="s">
        <v>2</v>
      </c>
      <c r="D3969" s="454">
        <v>34.18</v>
      </c>
    </row>
    <row r="3970" spans="1:4" ht="39.6" x14ac:dyDescent="0.3">
      <c r="A3970" s="460">
        <v>2106292</v>
      </c>
      <c r="B3970" s="461" t="s">
        <v>4775</v>
      </c>
      <c r="C3970" s="460" t="s">
        <v>84</v>
      </c>
      <c r="D3970" s="454">
        <v>140.97</v>
      </c>
    </row>
    <row r="3971" spans="1:4" ht="39.6" x14ac:dyDescent="0.3">
      <c r="A3971" s="460">
        <v>2106291</v>
      </c>
      <c r="B3971" s="461" t="s">
        <v>4776</v>
      </c>
      <c r="C3971" s="460" t="s">
        <v>84</v>
      </c>
      <c r="D3971" s="454">
        <v>201.04</v>
      </c>
    </row>
    <row r="3972" spans="1:4" ht="26.4" x14ac:dyDescent="0.3">
      <c r="A3972" s="460">
        <v>2106235</v>
      </c>
      <c r="B3972" s="461" t="s">
        <v>4777</v>
      </c>
      <c r="C3972" s="460" t="s">
        <v>2</v>
      </c>
      <c r="D3972" s="454">
        <v>2.9</v>
      </c>
    </row>
    <row r="3973" spans="1:4" ht="26.4" x14ac:dyDescent="0.3">
      <c r="A3973" s="460">
        <v>2106232</v>
      </c>
      <c r="B3973" s="461" t="s">
        <v>4778</v>
      </c>
      <c r="C3973" s="460" t="s">
        <v>110</v>
      </c>
      <c r="D3973" s="454">
        <v>14.73</v>
      </c>
    </row>
    <row r="3974" spans="1:4" ht="26.4" x14ac:dyDescent="0.3">
      <c r="A3974" s="460">
        <v>2106233</v>
      </c>
      <c r="B3974" s="461" t="s">
        <v>4779</v>
      </c>
      <c r="C3974" s="460" t="s">
        <v>110</v>
      </c>
      <c r="D3974" s="454">
        <v>11.13</v>
      </c>
    </row>
    <row r="3975" spans="1:4" ht="26.4" x14ac:dyDescent="0.3">
      <c r="A3975" s="460">
        <v>2105605</v>
      </c>
      <c r="B3975" s="461" t="s">
        <v>734</v>
      </c>
      <c r="C3975" s="460" t="s">
        <v>2</v>
      </c>
      <c r="D3975" s="454">
        <v>55.61</v>
      </c>
    </row>
    <row r="3976" spans="1:4" ht="13.2" x14ac:dyDescent="0.3">
      <c r="A3976" s="460">
        <v>2106298</v>
      </c>
      <c r="B3976" s="461" t="s">
        <v>4780</v>
      </c>
      <c r="C3976" s="460" t="s">
        <v>93</v>
      </c>
      <c r="D3976" s="454">
        <v>33.619999999999997</v>
      </c>
    </row>
    <row r="3977" spans="1:4" ht="13.2" x14ac:dyDescent="0.3">
      <c r="A3977" s="460">
        <v>2106295</v>
      </c>
      <c r="B3977" s="461" t="s">
        <v>4781</v>
      </c>
      <c r="C3977" s="460" t="s">
        <v>93</v>
      </c>
      <c r="D3977" s="454">
        <v>18.239999999999998</v>
      </c>
    </row>
    <row r="3978" spans="1:4" ht="13.2" x14ac:dyDescent="0.3">
      <c r="A3978" s="460">
        <v>2106294</v>
      </c>
      <c r="B3978" s="461" t="s">
        <v>4782</v>
      </c>
      <c r="C3978" s="460" t="s">
        <v>93</v>
      </c>
      <c r="D3978" s="454">
        <v>23.87</v>
      </c>
    </row>
    <row r="3979" spans="1:4" ht="13.2" x14ac:dyDescent="0.3">
      <c r="A3979" s="460">
        <v>2106297</v>
      </c>
      <c r="B3979" s="461" t="s">
        <v>4783</v>
      </c>
      <c r="C3979" s="460" t="s">
        <v>93</v>
      </c>
      <c r="D3979" s="454">
        <v>29.09</v>
      </c>
    </row>
    <row r="3980" spans="1:4" ht="13.2" x14ac:dyDescent="0.3">
      <c r="A3980" s="460">
        <v>2106296</v>
      </c>
      <c r="B3980" s="461" t="s">
        <v>4784</v>
      </c>
      <c r="C3980" s="460" t="s">
        <v>93</v>
      </c>
      <c r="D3980" s="454">
        <v>46.94</v>
      </c>
    </row>
    <row r="3981" spans="1:4" ht="13.2" x14ac:dyDescent="0.3">
      <c r="A3981" s="460">
        <v>2306731</v>
      </c>
      <c r="B3981" s="461" t="s">
        <v>4785</v>
      </c>
      <c r="C3981" s="460" t="s">
        <v>48</v>
      </c>
      <c r="D3981" s="454">
        <v>0.63</v>
      </c>
    </row>
    <row r="3982" spans="1:4" ht="26.4" x14ac:dyDescent="0.3">
      <c r="A3982" s="460">
        <v>2306728</v>
      </c>
      <c r="B3982" s="461" t="s">
        <v>4786</v>
      </c>
      <c r="C3982" s="460" t="s">
        <v>93</v>
      </c>
      <c r="D3982" s="454">
        <v>1573.48</v>
      </c>
    </row>
    <row r="3983" spans="1:4" ht="26.4" x14ac:dyDescent="0.3">
      <c r="A3983" s="460">
        <v>2306729</v>
      </c>
      <c r="B3983" s="461" t="s">
        <v>4787</v>
      </c>
      <c r="C3983" s="460" t="s">
        <v>93</v>
      </c>
      <c r="D3983" s="454">
        <v>1916.98</v>
      </c>
    </row>
    <row r="3984" spans="1:4" ht="13.2" x14ac:dyDescent="0.3">
      <c r="A3984" s="460">
        <v>2306727</v>
      </c>
      <c r="B3984" s="461" t="s">
        <v>4788</v>
      </c>
      <c r="C3984" s="460" t="s">
        <v>93</v>
      </c>
      <c r="D3984" s="454">
        <v>368.19</v>
      </c>
    </row>
    <row r="3985" spans="1:4" ht="13.2" x14ac:dyDescent="0.3">
      <c r="A3985" s="460">
        <v>2306730</v>
      </c>
      <c r="B3985" s="461" t="s">
        <v>4789</v>
      </c>
      <c r="C3985" s="460" t="s">
        <v>2</v>
      </c>
      <c r="D3985" s="454">
        <v>124.46</v>
      </c>
    </row>
    <row r="3986" spans="1:4" ht="13.2" x14ac:dyDescent="0.3">
      <c r="A3986" s="460">
        <v>2306726</v>
      </c>
      <c r="B3986" s="461" t="s">
        <v>4790</v>
      </c>
      <c r="C3986" s="460" t="s">
        <v>93</v>
      </c>
      <c r="D3986" s="454">
        <v>240.64</v>
      </c>
    </row>
    <row r="3987" spans="1:4" ht="26.4" x14ac:dyDescent="0.3">
      <c r="A3987" s="460">
        <v>2306076</v>
      </c>
      <c r="B3987" s="461" t="s">
        <v>4791</v>
      </c>
      <c r="C3987" s="460" t="s">
        <v>48</v>
      </c>
      <c r="D3987" s="454">
        <v>11.63</v>
      </c>
    </row>
    <row r="3988" spans="1:4" ht="13.2" x14ac:dyDescent="0.3">
      <c r="A3988" s="460">
        <v>2306247</v>
      </c>
      <c r="B3988" s="461" t="s">
        <v>4792</v>
      </c>
      <c r="C3988" s="460" t="s">
        <v>2</v>
      </c>
      <c r="D3988" s="454">
        <v>231.23</v>
      </c>
    </row>
    <row r="3989" spans="1:4" ht="13.2" x14ac:dyDescent="0.3">
      <c r="A3989" s="460">
        <v>2306248</v>
      </c>
      <c r="B3989" s="461" t="s">
        <v>714</v>
      </c>
      <c r="C3989" s="460" t="s">
        <v>2</v>
      </c>
      <c r="D3989" s="454">
        <v>543.03</v>
      </c>
    </row>
    <row r="3990" spans="1:4" ht="26.4" x14ac:dyDescent="0.3">
      <c r="A3990" s="460">
        <v>2306279</v>
      </c>
      <c r="B3990" s="461" t="s">
        <v>4793</v>
      </c>
      <c r="C3990" s="460" t="s">
        <v>2</v>
      </c>
      <c r="D3990" s="454">
        <v>78.459999999999994</v>
      </c>
    </row>
    <row r="3991" spans="1:4" ht="26.4" x14ac:dyDescent="0.3">
      <c r="A3991" s="460">
        <v>2306651</v>
      </c>
      <c r="B3991" s="461" t="s">
        <v>4794</v>
      </c>
      <c r="C3991" s="460" t="s">
        <v>93</v>
      </c>
      <c r="D3991" s="454">
        <v>6901.84</v>
      </c>
    </row>
    <row r="3992" spans="1:4" ht="26.4" x14ac:dyDescent="0.3">
      <c r="A3992" s="460">
        <v>2306678</v>
      </c>
      <c r="B3992" s="461" t="s">
        <v>4795</v>
      </c>
      <c r="C3992" s="460" t="s">
        <v>93</v>
      </c>
      <c r="D3992" s="454">
        <v>6655.91</v>
      </c>
    </row>
    <row r="3993" spans="1:4" ht="26.4" x14ac:dyDescent="0.3">
      <c r="A3993" s="460">
        <v>2306652</v>
      </c>
      <c r="B3993" s="461" t="s">
        <v>4796</v>
      </c>
      <c r="C3993" s="460" t="s">
        <v>93</v>
      </c>
      <c r="D3993" s="454">
        <v>6957.48</v>
      </c>
    </row>
    <row r="3994" spans="1:4" ht="26.4" x14ac:dyDescent="0.3">
      <c r="A3994" s="460">
        <v>2306679</v>
      </c>
      <c r="B3994" s="461" t="s">
        <v>4797</v>
      </c>
      <c r="C3994" s="460" t="s">
        <v>93</v>
      </c>
      <c r="D3994" s="454">
        <v>6702.43</v>
      </c>
    </row>
    <row r="3995" spans="1:4" ht="26.4" x14ac:dyDescent="0.3">
      <c r="A3995" s="460">
        <v>2306653</v>
      </c>
      <c r="B3995" s="461" t="s">
        <v>4798</v>
      </c>
      <c r="C3995" s="460" t="s">
        <v>93</v>
      </c>
      <c r="D3995" s="454">
        <v>7015.38</v>
      </c>
    </row>
    <row r="3996" spans="1:4" ht="26.4" x14ac:dyDescent="0.3">
      <c r="A3996" s="460">
        <v>2306680</v>
      </c>
      <c r="B3996" s="461" t="s">
        <v>4799</v>
      </c>
      <c r="C3996" s="460" t="s">
        <v>93</v>
      </c>
      <c r="D3996" s="454">
        <v>6750.53</v>
      </c>
    </row>
    <row r="3997" spans="1:4" ht="26.4" x14ac:dyDescent="0.3">
      <c r="A3997" s="460">
        <v>2306654</v>
      </c>
      <c r="B3997" s="461" t="s">
        <v>4800</v>
      </c>
      <c r="C3997" s="460" t="s">
        <v>93</v>
      </c>
      <c r="D3997" s="454">
        <v>7072.64</v>
      </c>
    </row>
    <row r="3998" spans="1:4" ht="26.4" x14ac:dyDescent="0.3">
      <c r="A3998" s="460">
        <v>2306681</v>
      </c>
      <c r="B3998" s="461" t="s">
        <v>4801</v>
      </c>
      <c r="C3998" s="460" t="s">
        <v>93</v>
      </c>
      <c r="D3998" s="454">
        <v>6797.19</v>
      </c>
    </row>
    <row r="3999" spans="1:4" ht="26.4" x14ac:dyDescent="0.3">
      <c r="A3999" s="460">
        <v>2306655</v>
      </c>
      <c r="B3999" s="461" t="s">
        <v>4802</v>
      </c>
      <c r="C3999" s="460" t="s">
        <v>93</v>
      </c>
      <c r="D3999" s="454">
        <v>7130.93</v>
      </c>
    </row>
    <row r="4000" spans="1:4" ht="26.4" x14ac:dyDescent="0.3">
      <c r="A4000" s="460">
        <v>2306682</v>
      </c>
      <c r="B4000" s="461" t="s">
        <v>4803</v>
      </c>
      <c r="C4000" s="460" t="s">
        <v>93</v>
      </c>
      <c r="D4000" s="454">
        <v>6844</v>
      </c>
    </row>
    <row r="4001" spans="1:4" ht="26.4" x14ac:dyDescent="0.3">
      <c r="A4001" s="460">
        <v>2306656</v>
      </c>
      <c r="B4001" s="461" t="s">
        <v>4804</v>
      </c>
      <c r="C4001" s="460" t="s">
        <v>93</v>
      </c>
      <c r="D4001" s="454">
        <v>9674.84</v>
      </c>
    </row>
    <row r="4002" spans="1:4" ht="26.4" x14ac:dyDescent="0.3">
      <c r="A4002" s="460">
        <v>2306683</v>
      </c>
      <c r="B4002" s="461" t="s">
        <v>4805</v>
      </c>
      <c r="C4002" s="460" t="s">
        <v>93</v>
      </c>
      <c r="D4002" s="454">
        <v>9419.7999999999993</v>
      </c>
    </row>
    <row r="4003" spans="1:4" ht="26.4" x14ac:dyDescent="0.3">
      <c r="A4003" s="460">
        <v>2306657</v>
      </c>
      <c r="B4003" s="461" t="s">
        <v>4806</v>
      </c>
      <c r="C4003" s="460" t="s">
        <v>93</v>
      </c>
      <c r="D4003" s="454">
        <v>9786.9599999999991</v>
      </c>
    </row>
    <row r="4004" spans="1:4" ht="26.4" x14ac:dyDescent="0.3">
      <c r="A4004" s="460">
        <v>2306684</v>
      </c>
      <c r="B4004" s="461" t="s">
        <v>4807</v>
      </c>
      <c r="C4004" s="460" t="s">
        <v>93</v>
      </c>
      <c r="D4004" s="454">
        <v>9522.1</v>
      </c>
    </row>
    <row r="4005" spans="1:4" ht="26.4" x14ac:dyDescent="0.3">
      <c r="A4005" s="460">
        <v>2306658</v>
      </c>
      <c r="B4005" s="461" t="s">
        <v>4808</v>
      </c>
      <c r="C4005" s="460" t="s">
        <v>93</v>
      </c>
      <c r="D4005" s="454">
        <v>9896.75</v>
      </c>
    </row>
    <row r="4006" spans="1:4" ht="26.4" x14ac:dyDescent="0.3">
      <c r="A4006" s="460">
        <v>2306685</v>
      </c>
      <c r="B4006" s="461" t="s">
        <v>4809</v>
      </c>
      <c r="C4006" s="460" t="s">
        <v>93</v>
      </c>
      <c r="D4006" s="454">
        <v>9621.2999999999993</v>
      </c>
    </row>
    <row r="4007" spans="1:4" ht="26.4" x14ac:dyDescent="0.3">
      <c r="A4007" s="460">
        <v>2306659</v>
      </c>
      <c r="B4007" s="461" t="s">
        <v>4810</v>
      </c>
      <c r="C4007" s="460" t="s">
        <v>93</v>
      </c>
      <c r="D4007" s="454">
        <v>10010.69</v>
      </c>
    </row>
    <row r="4008" spans="1:4" ht="26.4" x14ac:dyDescent="0.3">
      <c r="A4008" s="460">
        <v>2306686</v>
      </c>
      <c r="B4008" s="461" t="s">
        <v>4811</v>
      </c>
      <c r="C4008" s="460" t="s">
        <v>93</v>
      </c>
      <c r="D4008" s="454">
        <v>9723.77</v>
      </c>
    </row>
    <row r="4009" spans="1:4" ht="26.4" x14ac:dyDescent="0.3">
      <c r="A4009" s="460">
        <v>2306637</v>
      </c>
      <c r="B4009" s="461" t="s">
        <v>4812</v>
      </c>
      <c r="C4009" s="460" t="s">
        <v>93</v>
      </c>
      <c r="D4009" s="454">
        <v>2350.5100000000002</v>
      </c>
    </row>
    <row r="4010" spans="1:4" ht="26.4" x14ac:dyDescent="0.3">
      <c r="A4010" s="460">
        <v>2306664</v>
      </c>
      <c r="B4010" s="461" t="s">
        <v>4813</v>
      </c>
      <c r="C4010" s="460" t="s">
        <v>93</v>
      </c>
      <c r="D4010" s="454">
        <v>2135.31</v>
      </c>
    </row>
    <row r="4011" spans="1:4" ht="26.4" x14ac:dyDescent="0.3">
      <c r="A4011" s="460">
        <v>2306732</v>
      </c>
      <c r="B4011" s="461" t="s">
        <v>4814</v>
      </c>
      <c r="C4011" s="460" t="s">
        <v>93</v>
      </c>
      <c r="D4011" s="454">
        <v>964.74</v>
      </c>
    </row>
    <row r="4012" spans="1:4" ht="26.4" x14ac:dyDescent="0.3">
      <c r="A4012" s="460">
        <v>2306733</v>
      </c>
      <c r="B4012" s="461" t="s">
        <v>4815</v>
      </c>
      <c r="C4012" s="460" t="s">
        <v>93</v>
      </c>
      <c r="D4012" s="454">
        <v>783.53</v>
      </c>
    </row>
    <row r="4013" spans="1:4" ht="26.4" x14ac:dyDescent="0.3">
      <c r="A4013" s="460">
        <v>2306734</v>
      </c>
      <c r="B4013" s="461" t="s">
        <v>4816</v>
      </c>
      <c r="C4013" s="460" t="s">
        <v>93</v>
      </c>
      <c r="D4013" s="454">
        <v>1164.3499999999999</v>
      </c>
    </row>
    <row r="4014" spans="1:4" ht="26.4" x14ac:dyDescent="0.3">
      <c r="A4014" s="460">
        <v>2306735</v>
      </c>
      <c r="B4014" s="461" t="s">
        <v>4817</v>
      </c>
      <c r="C4014" s="460" t="s">
        <v>93</v>
      </c>
      <c r="D4014" s="454">
        <v>978.24</v>
      </c>
    </row>
    <row r="4015" spans="1:4" ht="26.4" x14ac:dyDescent="0.3">
      <c r="A4015" s="460">
        <v>2306633</v>
      </c>
      <c r="B4015" s="461" t="s">
        <v>4818</v>
      </c>
      <c r="C4015" s="460" t="s">
        <v>93</v>
      </c>
      <c r="D4015" s="454">
        <v>1318.63</v>
      </c>
    </row>
    <row r="4016" spans="1:4" ht="26.4" x14ac:dyDescent="0.3">
      <c r="A4016" s="460">
        <v>2306660</v>
      </c>
      <c r="B4016" s="461" t="s">
        <v>4819</v>
      </c>
      <c r="C4016" s="460" t="s">
        <v>93</v>
      </c>
      <c r="D4016" s="454">
        <v>1127.3499999999999</v>
      </c>
    </row>
    <row r="4017" spans="1:4" ht="26.4" x14ac:dyDescent="0.3">
      <c r="A4017" s="460">
        <v>2306634</v>
      </c>
      <c r="B4017" s="461" t="s">
        <v>4820</v>
      </c>
      <c r="C4017" s="460" t="s">
        <v>93</v>
      </c>
      <c r="D4017" s="454">
        <v>1528.35</v>
      </c>
    </row>
    <row r="4018" spans="1:4" ht="26.4" x14ac:dyDescent="0.3">
      <c r="A4018" s="460">
        <v>2306661</v>
      </c>
      <c r="B4018" s="461" t="s">
        <v>4821</v>
      </c>
      <c r="C4018" s="460" t="s">
        <v>93</v>
      </c>
      <c r="D4018" s="454">
        <v>1331.6</v>
      </c>
    </row>
    <row r="4019" spans="1:4" ht="26.4" x14ac:dyDescent="0.3">
      <c r="A4019" s="460">
        <v>2306635</v>
      </c>
      <c r="B4019" s="461" t="s">
        <v>4822</v>
      </c>
      <c r="C4019" s="460" t="s">
        <v>93</v>
      </c>
      <c r="D4019" s="454">
        <v>1833.8</v>
      </c>
    </row>
    <row r="4020" spans="1:4" ht="26.4" x14ac:dyDescent="0.3">
      <c r="A4020" s="460">
        <v>2306662</v>
      </c>
      <c r="B4020" s="461" t="s">
        <v>4823</v>
      </c>
      <c r="C4020" s="460" t="s">
        <v>93</v>
      </c>
      <c r="D4020" s="454">
        <v>1631.26</v>
      </c>
    </row>
    <row r="4021" spans="1:4" ht="26.4" x14ac:dyDescent="0.3">
      <c r="A4021" s="460">
        <v>2306636</v>
      </c>
      <c r="B4021" s="461" t="s">
        <v>4824</v>
      </c>
      <c r="C4021" s="460" t="s">
        <v>93</v>
      </c>
      <c r="D4021" s="454">
        <v>1852.72</v>
      </c>
    </row>
    <row r="4022" spans="1:4" ht="26.4" x14ac:dyDescent="0.3">
      <c r="A4022" s="460">
        <v>2306663</v>
      </c>
      <c r="B4022" s="461" t="s">
        <v>4825</v>
      </c>
      <c r="C4022" s="460" t="s">
        <v>93</v>
      </c>
      <c r="D4022" s="454">
        <v>1644.05</v>
      </c>
    </row>
    <row r="4023" spans="1:4" ht="26.4" x14ac:dyDescent="0.3">
      <c r="A4023" s="460">
        <v>2306641</v>
      </c>
      <c r="B4023" s="461" t="s">
        <v>4826</v>
      </c>
      <c r="C4023" s="460" t="s">
        <v>93</v>
      </c>
      <c r="D4023" s="454">
        <v>2966.05</v>
      </c>
    </row>
    <row r="4024" spans="1:4" ht="26.4" x14ac:dyDescent="0.3">
      <c r="A4024" s="460">
        <v>2306668</v>
      </c>
      <c r="B4024" s="461" t="s">
        <v>4827</v>
      </c>
      <c r="C4024" s="460" t="s">
        <v>93</v>
      </c>
      <c r="D4024" s="454">
        <v>2750.86</v>
      </c>
    </row>
    <row r="4025" spans="1:4" ht="26.4" x14ac:dyDescent="0.3">
      <c r="A4025" s="460">
        <v>2306642</v>
      </c>
      <c r="B4025" s="461" t="s">
        <v>4828</v>
      </c>
      <c r="C4025" s="460" t="s">
        <v>93</v>
      </c>
      <c r="D4025" s="454">
        <v>2992.09</v>
      </c>
    </row>
    <row r="4026" spans="1:4" ht="26.4" x14ac:dyDescent="0.3">
      <c r="A4026" s="460">
        <v>2306669</v>
      </c>
      <c r="B4026" s="461" t="s">
        <v>4829</v>
      </c>
      <c r="C4026" s="460" t="s">
        <v>93</v>
      </c>
      <c r="D4026" s="454">
        <v>2769.96</v>
      </c>
    </row>
    <row r="4027" spans="1:4" ht="26.4" x14ac:dyDescent="0.3">
      <c r="A4027" s="460">
        <v>2306643</v>
      </c>
      <c r="B4027" s="461" t="s">
        <v>4830</v>
      </c>
      <c r="C4027" s="460" t="s">
        <v>93</v>
      </c>
      <c r="D4027" s="454">
        <v>3018.29</v>
      </c>
    </row>
    <row r="4028" spans="1:4" ht="26.4" x14ac:dyDescent="0.3">
      <c r="A4028" s="460">
        <v>2306670</v>
      </c>
      <c r="B4028" s="461" t="s">
        <v>4831</v>
      </c>
      <c r="C4028" s="460" t="s">
        <v>93</v>
      </c>
      <c r="D4028" s="454">
        <v>2788.75</v>
      </c>
    </row>
    <row r="4029" spans="1:4" ht="26.4" x14ac:dyDescent="0.3">
      <c r="A4029" s="460">
        <v>2306638</v>
      </c>
      <c r="B4029" s="461" t="s">
        <v>4832</v>
      </c>
      <c r="C4029" s="460" t="s">
        <v>93</v>
      </c>
      <c r="D4029" s="454">
        <v>1918.43</v>
      </c>
    </row>
    <row r="4030" spans="1:4" ht="26.4" x14ac:dyDescent="0.3">
      <c r="A4030" s="460">
        <v>2306665</v>
      </c>
      <c r="B4030" s="461" t="s">
        <v>4833</v>
      </c>
      <c r="C4030" s="460" t="s">
        <v>93</v>
      </c>
      <c r="D4030" s="454">
        <v>1721.68</v>
      </c>
    </row>
    <row r="4031" spans="1:4" ht="26.4" x14ac:dyDescent="0.3">
      <c r="A4031" s="460">
        <v>2306639</v>
      </c>
      <c r="B4031" s="461" t="s">
        <v>4834</v>
      </c>
      <c r="C4031" s="460" t="s">
        <v>93</v>
      </c>
      <c r="D4031" s="454">
        <v>2307.66</v>
      </c>
    </row>
    <row r="4032" spans="1:4" ht="26.4" x14ac:dyDescent="0.3">
      <c r="A4032" s="460">
        <v>2306666</v>
      </c>
      <c r="B4032" s="461" t="s">
        <v>4835</v>
      </c>
      <c r="C4032" s="460" t="s">
        <v>93</v>
      </c>
      <c r="D4032" s="454">
        <v>2105.13</v>
      </c>
    </row>
    <row r="4033" spans="1:4" ht="26.4" x14ac:dyDescent="0.3">
      <c r="A4033" s="460">
        <v>2306640</v>
      </c>
      <c r="B4033" s="461" t="s">
        <v>4836</v>
      </c>
      <c r="C4033" s="460" t="s">
        <v>93</v>
      </c>
      <c r="D4033" s="454">
        <v>2332.8200000000002</v>
      </c>
    </row>
    <row r="4034" spans="1:4" ht="26.4" x14ac:dyDescent="0.3">
      <c r="A4034" s="460">
        <v>2306667</v>
      </c>
      <c r="B4034" s="461" t="s">
        <v>4837</v>
      </c>
      <c r="C4034" s="460" t="s">
        <v>93</v>
      </c>
      <c r="D4034" s="454">
        <v>2124.15</v>
      </c>
    </row>
    <row r="4035" spans="1:4" ht="26.4" x14ac:dyDescent="0.3">
      <c r="A4035" s="460">
        <v>2306645</v>
      </c>
      <c r="B4035" s="461" t="s">
        <v>4838</v>
      </c>
      <c r="C4035" s="460" t="s">
        <v>93</v>
      </c>
      <c r="D4035" s="454">
        <v>3545.95</v>
      </c>
    </row>
    <row r="4036" spans="1:4" ht="26.4" x14ac:dyDescent="0.3">
      <c r="A4036" s="460">
        <v>2306672</v>
      </c>
      <c r="B4036" s="461" t="s">
        <v>4839</v>
      </c>
      <c r="C4036" s="460" t="s">
        <v>93</v>
      </c>
      <c r="D4036" s="454">
        <v>3330.75</v>
      </c>
    </row>
    <row r="4037" spans="1:4" ht="26.4" x14ac:dyDescent="0.3">
      <c r="A4037" s="460">
        <v>2306646</v>
      </c>
      <c r="B4037" s="461" t="s">
        <v>4840</v>
      </c>
      <c r="C4037" s="460" t="s">
        <v>93</v>
      </c>
      <c r="D4037" s="454">
        <v>3579.98</v>
      </c>
    </row>
    <row r="4038" spans="1:4" ht="26.4" x14ac:dyDescent="0.3">
      <c r="A4038" s="460">
        <v>2306673</v>
      </c>
      <c r="B4038" s="461" t="s">
        <v>4841</v>
      </c>
      <c r="C4038" s="460" t="s">
        <v>93</v>
      </c>
      <c r="D4038" s="454">
        <v>3357.84</v>
      </c>
    </row>
    <row r="4039" spans="1:4" ht="26.4" x14ac:dyDescent="0.3">
      <c r="A4039" s="460">
        <v>2306647</v>
      </c>
      <c r="B4039" s="461" t="s">
        <v>4842</v>
      </c>
      <c r="C4039" s="460" t="s">
        <v>93</v>
      </c>
      <c r="D4039" s="454">
        <v>3613.8</v>
      </c>
    </row>
    <row r="4040" spans="1:4" ht="26.4" x14ac:dyDescent="0.3">
      <c r="A4040" s="460">
        <v>2306674</v>
      </c>
      <c r="B4040" s="461" t="s">
        <v>4843</v>
      </c>
      <c r="C4040" s="460" t="s">
        <v>93</v>
      </c>
      <c r="D4040" s="454">
        <v>3384.26</v>
      </c>
    </row>
    <row r="4041" spans="1:4" ht="26.4" x14ac:dyDescent="0.3">
      <c r="A4041" s="460">
        <v>2306648</v>
      </c>
      <c r="B4041" s="461" t="s">
        <v>4844</v>
      </c>
      <c r="C4041" s="460" t="s">
        <v>93</v>
      </c>
      <c r="D4041" s="454">
        <v>5092.2</v>
      </c>
    </row>
    <row r="4042" spans="1:4" ht="26.4" x14ac:dyDescent="0.3">
      <c r="A4042" s="460">
        <v>2306675</v>
      </c>
      <c r="B4042" s="461" t="s">
        <v>4845</v>
      </c>
      <c r="C4042" s="460" t="s">
        <v>93</v>
      </c>
      <c r="D4042" s="454">
        <v>4854.74</v>
      </c>
    </row>
    <row r="4043" spans="1:4" ht="26.4" x14ac:dyDescent="0.3">
      <c r="A4043" s="460">
        <v>2306649</v>
      </c>
      <c r="B4043" s="461" t="s">
        <v>4846</v>
      </c>
      <c r="C4043" s="460" t="s">
        <v>93</v>
      </c>
      <c r="D4043" s="454">
        <v>5127.97</v>
      </c>
    </row>
    <row r="4044" spans="1:4" ht="26.4" x14ac:dyDescent="0.3">
      <c r="A4044" s="460">
        <v>2306676</v>
      </c>
      <c r="B4044" s="461" t="s">
        <v>4847</v>
      </c>
      <c r="C4044" s="460" t="s">
        <v>93</v>
      </c>
      <c r="D4044" s="454">
        <v>4882.03</v>
      </c>
    </row>
    <row r="4045" spans="1:4" ht="26.4" x14ac:dyDescent="0.3">
      <c r="A4045" s="460">
        <v>2306650</v>
      </c>
      <c r="B4045" s="461" t="s">
        <v>4848</v>
      </c>
      <c r="C4045" s="460" t="s">
        <v>93</v>
      </c>
      <c r="D4045" s="454">
        <v>5163.58</v>
      </c>
    </row>
    <row r="4046" spans="1:4" ht="26.4" x14ac:dyDescent="0.3">
      <c r="A4046" s="460">
        <v>2306677</v>
      </c>
      <c r="B4046" s="461" t="s">
        <v>4849</v>
      </c>
      <c r="C4046" s="460" t="s">
        <v>93</v>
      </c>
      <c r="D4046" s="454">
        <v>4908.53</v>
      </c>
    </row>
    <row r="4047" spans="1:4" ht="26.4" x14ac:dyDescent="0.3">
      <c r="A4047" s="460">
        <v>2306644</v>
      </c>
      <c r="B4047" s="461" t="s">
        <v>4850</v>
      </c>
      <c r="C4047" s="460" t="s">
        <v>93</v>
      </c>
      <c r="D4047" s="454">
        <v>2791.06</v>
      </c>
    </row>
    <row r="4048" spans="1:4" ht="26.4" x14ac:dyDescent="0.3">
      <c r="A4048" s="460">
        <v>2306671</v>
      </c>
      <c r="B4048" s="461" t="s">
        <v>4851</v>
      </c>
      <c r="C4048" s="460" t="s">
        <v>93</v>
      </c>
      <c r="D4048" s="454">
        <v>2582.38</v>
      </c>
    </row>
    <row r="4049" spans="1:4" ht="26.4" x14ac:dyDescent="0.3">
      <c r="A4049" s="460">
        <v>2306141</v>
      </c>
      <c r="B4049" s="461" t="s">
        <v>4852</v>
      </c>
      <c r="C4049" s="460" t="s">
        <v>93</v>
      </c>
      <c r="D4049" s="454">
        <v>70.81</v>
      </c>
    </row>
    <row r="4050" spans="1:4" ht="26.4" x14ac:dyDescent="0.3">
      <c r="A4050" s="460">
        <v>2306145</v>
      </c>
      <c r="B4050" s="461" t="s">
        <v>4853</v>
      </c>
      <c r="C4050" s="460" t="s">
        <v>93</v>
      </c>
      <c r="D4050" s="454">
        <v>51.02</v>
      </c>
    </row>
    <row r="4051" spans="1:4" ht="26.4" x14ac:dyDescent="0.3">
      <c r="A4051" s="460">
        <v>2306142</v>
      </c>
      <c r="B4051" s="461" t="s">
        <v>4854</v>
      </c>
      <c r="C4051" s="460" t="s">
        <v>93</v>
      </c>
      <c r="D4051" s="454">
        <v>88.44</v>
      </c>
    </row>
    <row r="4052" spans="1:4" ht="26.4" x14ac:dyDescent="0.3">
      <c r="A4052" s="460">
        <v>2306146</v>
      </c>
      <c r="B4052" s="461" t="s">
        <v>4855</v>
      </c>
      <c r="C4052" s="460" t="s">
        <v>93</v>
      </c>
      <c r="D4052" s="454">
        <v>59.94</v>
      </c>
    </row>
    <row r="4053" spans="1:4" ht="26.4" x14ac:dyDescent="0.3">
      <c r="A4053" s="460">
        <v>2306143</v>
      </c>
      <c r="B4053" s="461" t="s">
        <v>4856</v>
      </c>
      <c r="C4053" s="460" t="s">
        <v>93</v>
      </c>
      <c r="D4053" s="454">
        <v>108.99</v>
      </c>
    </row>
    <row r="4054" spans="1:4" ht="26.4" x14ac:dyDescent="0.3">
      <c r="A4054" s="460">
        <v>2306147</v>
      </c>
      <c r="B4054" s="461" t="s">
        <v>4857</v>
      </c>
      <c r="C4054" s="460" t="s">
        <v>93</v>
      </c>
      <c r="D4054" s="454">
        <v>70.2</v>
      </c>
    </row>
    <row r="4055" spans="1:4" ht="26.4" x14ac:dyDescent="0.3">
      <c r="A4055" s="460">
        <v>2306144</v>
      </c>
      <c r="B4055" s="461" t="s">
        <v>4858</v>
      </c>
      <c r="C4055" s="460" t="s">
        <v>93</v>
      </c>
      <c r="D4055" s="454">
        <v>133.28</v>
      </c>
    </row>
    <row r="4056" spans="1:4" ht="26.4" x14ac:dyDescent="0.3">
      <c r="A4056" s="460">
        <v>2306148</v>
      </c>
      <c r="B4056" s="461" t="s">
        <v>4859</v>
      </c>
      <c r="C4056" s="460" t="s">
        <v>93</v>
      </c>
      <c r="D4056" s="454">
        <v>82.62</v>
      </c>
    </row>
    <row r="4057" spans="1:4" ht="13.2" x14ac:dyDescent="0.3">
      <c r="A4057" s="460">
        <v>2306624</v>
      </c>
      <c r="B4057" s="461" t="s">
        <v>4860</v>
      </c>
      <c r="C4057" s="460" t="s">
        <v>93</v>
      </c>
      <c r="D4057" s="454">
        <v>6616.8</v>
      </c>
    </row>
    <row r="4058" spans="1:4" ht="13.2" x14ac:dyDescent="0.3">
      <c r="A4058" s="460">
        <v>2306625</v>
      </c>
      <c r="B4058" s="461" t="s">
        <v>4861</v>
      </c>
      <c r="C4058" s="460" t="s">
        <v>93</v>
      </c>
      <c r="D4058" s="454">
        <v>6661.34</v>
      </c>
    </row>
    <row r="4059" spans="1:4" ht="13.2" x14ac:dyDescent="0.3">
      <c r="A4059" s="460">
        <v>2306626</v>
      </c>
      <c r="B4059" s="461" t="s">
        <v>4862</v>
      </c>
      <c r="C4059" s="460" t="s">
        <v>93</v>
      </c>
      <c r="D4059" s="454">
        <v>6707.34</v>
      </c>
    </row>
    <row r="4060" spans="1:4" ht="13.2" x14ac:dyDescent="0.3">
      <c r="A4060" s="460">
        <v>2306627</v>
      </c>
      <c r="B4060" s="461" t="s">
        <v>4863</v>
      </c>
      <c r="C4060" s="460" t="s">
        <v>93</v>
      </c>
      <c r="D4060" s="454">
        <v>6751.88</v>
      </c>
    </row>
    <row r="4061" spans="1:4" ht="13.2" x14ac:dyDescent="0.3">
      <c r="A4061" s="460">
        <v>2306628</v>
      </c>
      <c r="B4061" s="461" t="s">
        <v>4864</v>
      </c>
      <c r="C4061" s="460" t="s">
        <v>93</v>
      </c>
      <c r="D4061" s="454">
        <v>6796.49</v>
      </c>
    </row>
    <row r="4062" spans="1:4" ht="13.2" x14ac:dyDescent="0.3">
      <c r="A4062" s="460">
        <v>2306629</v>
      </c>
      <c r="B4062" s="461" t="s">
        <v>4865</v>
      </c>
      <c r="C4062" s="460" t="s">
        <v>93</v>
      </c>
      <c r="D4062" s="454">
        <v>9370.7199999999993</v>
      </c>
    </row>
    <row r="4063" spans="1:4" ht="13.2" x14ac:dyDescent="0.3">
      <c r="A4063" s="460">
        <v>2306630</v>
      </c>
      <c r="B4063" s="461" t="s">
        <v>4866</v>
      </c>
      <c r="C4063" s="460" t="s">
        <v>93</v>
      </c>
      <c r="D4063" s="454">
        <v>9470.41</v>
      </c>
    </row>
    <row r="4064" spans="1:4" ht="13.2" x14ac:dyDescent="0.3">
      <c r="A4064" s="460">
        <v>2306631</v>
      </c>
      <c r="B4064" s="461" t="s">
        <v>4867</v>
      </c>
      <c r="C4064" s="460" t="s">
        <v>93</v>
      </c>
      <c r="D4064" s="454">
        <v>9566.9699999999993</v>
      </c>
    </row>
    <row r="4065" spans="1:4" ht="13.2" x14ac:dyDescent="0.3">
      <c r="A4065" s="460">
        <v>2306632</v>
      </c>
      <c r="B4065" s="461" t="s">
        <v>4868</v>
      </c>
      <c r="C4065" s="460" t="s">
        <v>93</v>
      </c>
      <c r="D4065" s="454">
        <v>9666.67</v>
      </c>
    </row>
    <row r="4066" spans="1:4" ht="13.2" x14ac:dyDescent="0.3">
      <c r="A4066" s="460">
        <v>2306610</v>
      </c>
      <c r="B4066" s="461" t="s">
        <v>4869</v>
      </c>
      <c r="C4066" s="460" t="s">
        <v>93</v>
      </c>
      <c r="D4066" s="454">
        <v>2111.2600000000002</v>
      </c>
    </row>
    <row r="4067" spans="1:4" ht="13.2" x14ac:dyDescent="0.3">
      <c r="A4067" s="460">
        <v>2306604</v>
      </c>
      <c r="B4067" s="461" t="s">
        <v>4870</v>
      </c>
      <c r="C4067" s="460" t="s">
        <v>93</v>
      </c>
      <c r="D4067" s="454">
        <v>765.25</v>
      </c>
    </row>
    <row r="4068" spans="1:4" ht="13.2" x14ac:dyDescent="0.3">
      <c r="A4068" s="460">
        <v>2306605</v>
      </c>
      <c r="B4068" s="461" t="s">
        <v>4871</v>
      </c>
      <c r="C4068" s="460" t="s">
        <v>93</v>
      </c>
      <c r="D4068" s="454">
        <v>959.07</v>
      </c>
    </row>
    <row r="4069" spans="1:4" ht="13.2" x14ac:dyDescent="0.3">
      <c r="A4069" s="460">
        <v>2306606</v>
      </c>
      <c r="B4069" s="461" t="s">
        <v>4872</v>
      </c>
      <c r="C4069" s="460" t="s">
        <v>93</v>
      </c>
      <c r="D4069" s="454">
        <v>1107.27</v>
      </c>
    </row>
    <row r="4070" spans="1:4" ht="13.2" x14ac:dyDescent="0.3">
      <c r="A4070" s="460">
        <v>2306607</v>
      </c>
      <c r="B4070" s="461" t="s">
        <v>4873</v>
      </c>
      <c r="C4070" s="460" t="s">
        <v>93</v>
      </c>
      <c r="D4070" s="454">
        <v>1310.57</v>
      </c>
    </row>
    <row r="4071" spans="1:4" ht="13.2" x14ac:dyDescent="0.3">
      <c r="A4071" s="460">
        <v>2306608</v>
      </c>
      <c r="B4071" s="461" t="s">
        <v>4874</v>
      </c>
      <c r="C4071" s="460" t="s">
        <v>93</v>
      </c>
      <c r="D4071" s="454">
        <v>1609.26</v>
      </c>
    </row>
    <row r="4072" spans="1:4" ht="13.2" x14ac:dyDescent="0.3">
      <c r="A4072" s="460">
        <v>2306609</v>
      </c>
      <c r="B4072" s="461" t="s">
        <v>4875</v>
      </c>
      <c r="C4072" s="460" t="s">
        <v>93</v>
      </c>
      <c r="D4072" s="454">
        <v>1621.03</v>
      </c>
    </row>
    <row r="4073" spans="1:4" ht="13.2" x14ac:dyDescent="0.3">
      <c r="A4073" s="460">
        <v>2306614</v>
      </c>
      <c r="B4073" s="461" t="s">
        <v>4876</v>
      </c>
      <c r="C4073" s="460" t="s">
        <v>93</v>
      </c>
      <c r="D4073" s="454">
        <v>2725</v>
      </c>
    </row>
    <row r="4074" spans="1:4" ht="13.2" x14ac:dyDescent="0.3">
      <c r="A4074" s="460">
        <v>2306615</v>
      </c>
      <c r="B4074" s="461" t="s">
        <v>4877</v>
      </c>
      <c r="C4074" s="460" t="s">
        <v>93</v>
      </c>
      <c r="D4074" s="454">
        <v>2742.83</v>
      </c>
    </row>
    <row r="4075" spans="1:4" ht="13.2" x14ac:dyDescent="0.3">
      <c r="A4075" s="460">
        <v>2306616</v>
      </c>
      <c r="B4075" s="461" t="s">
        <v>4878</v>
      </c>
      <c r="C4075" s="460" t="s">
        <v>93</v>
      </c>
      <c r="D4075" s="454">
        <v>2760.33</v>
      </c>
    </row>
    <row r="4076" spans="1:4" ht="13.2" x14ac:dyDescent="0.3">
      <c r="A4076" s="460">
        <v>2306611</v>
      </c>
      <c r="B4076" s="461" t="s">
        <v>4879</v>
      </c>
      <c r="C4076" s="460" t="s">
        <v>93</v>
      </c>
      <c r="D4076" s="454">
        <v>1699.37</v>
      </c>
    </row>
    <row r="4077" spans="1:4" ht="13.2" x14ac:dyDescent="0.3">
      <c r="A4077" s="460">
        <v>2306612</v>
      </c>
      <c r="B4077" s="461" t="s">
        <v>4880</v>
      </c>
      <c r="C4077" s="460" t="s">
        <v>93</v>
      </c>
      <c r="D4077" s="454">
        <v>2081.67</v>
      </c>
    </row>
    <row r="4078" spans="1:4" ht="13.2" x14ac:dyDescent="0.3">
      <c r="A4078" s="460">
        <v>2306613</v>
      </c>
      <c r="B4078" s="461" t="s">
        <v>4881</v>
      </c>
      <c r="C4078" s="460" t="s">
        <v>93</v>
      </c>
      <c r="D4078" s="454">
        <v>2099.5</v>
      </c>
    </row>
    <row r="4079" spans="1:4" ht="13.2" x14ac:dyDescent="0.3">
      <c r="A4079" s="460">
        <v>2306618</v>
      </c>
      <c r="B4079" s="461" t="s">
        <v>4882</v>
      </c>
      <c r="C4079" s="460" t="s">
        <v>93</v>
      </c>
      <c r="D4079" s="454">
        <v>3303.14</v>
      </c>
    </row>
    <row r="4080" spans="1:4" ht="13.2" x14ac:dyDescent="0.3">
      <c r="A4080" s="460">
        <v>2306619</v>
      </c>
      <c r="B4080" s="461" t="s">
        <v>4883</v>
      </c>
      <c r="C4080" s="460" t="s">
        <v>93</v>
      </c>
      <c r="D4080" s="454">
        <v>3328.79</v>
      </c>
    </row>
    <row r="4081" spans="1:4" ht="13.2" x14ac:dyDescent="0.3">
      <c r="A4081" s="460">
        <v>2306620</v>
      </c>
      <c r="B4081" s="461" t="s">
        <v>4884</v>
      </c>
      <c r="C4081" s="460" t="s">
        <v>93</v>
      </c>
      <c r="D4081" s="454">
        <v>3353.75</v>
      </c>
    </row>
    <row r="4082" spans="1:4" ht="13.2" x14ac:dyDescent="0.3">
      <c r="A4082" s="460">
        <v>2306621</v>
      </c>
      <c r="B4082" s="461" t="s">
        <v>4885</v>
      </c>
      <c r="C4082" s="460" t="s">
        <v>93</v>
      </c>
      <c r="D4082" s="454">
        <v>4822.7299999999996</v>
      </c>
    </row>
    <row r="4083" spans="1:4" ht="13.2" x14ac:dyDescent="0.3">
      <c r="A4083" s="460">
        <v>2306622</v>
      </c>
      <c r="B4083" s="461" t="s">
        <v>4886</v>
      </c>
      <c r="C4083" s="460" t="s">
        <v>93</v>
      </c>
      <c r="D4083" s="454">
        <v>4848.4399999999996</v>
      </c>
    </row>
    <row r="4084" spans="1:4" ht="13.2" x14ac:dyDescent="0.3">
      <c r="A4084" s="460">
        <v>2306623</v>
      </c>
      <c r="B4084" s="461" t="s">
        <v>4887</v>
      </c>
      <c r="C4084" s="460" t="s">
        <v>93</v>
      </c>
      <c r="D4084" s="454">
        <v>4873.33</v>
      </c>
    </row>
    <row r="4085" spans="1:4" ht="13.2" x14ac:dyDescent="0.3">
      <c r="A4085" s="460">
        <v>2306617</v>
      </c>
      <c r="B4085" s="461" t="s">
        <v>4888</v>
      </c>
      <c r="C4085" s="460" t="s">
        <v>93</v>
      </c>
      <c r="D4085" s="454">
        <v>2556.15</v>
      </c>
    </row>
    <row r="4086" spans="1:4" ht="13.2" x14ac:dyDescent="0.3">
      <c r="A4086" s="460">
        <v>2306014</v>
      </c>
      <c r="B4086" s="461" t="s">
        <v>4889</v>
      </c>
      <c r="C4086" s="460" t="s">
        <v>48</v>
      </c>
      <c r="D4086" s="454">
        <v>12.41</v>
      </c>
    </row>
    <row r="4087" spans="1:4" ht="26.4" x14ac:dyDescent="0.3">
      <c r="A4087" s="460">
        <v>2306700</v>
      </c>
      <c r="B4087" s="461" t="s">
        <v>4890</v>
      </c>
      <c r="C4087" s="460" t="s">
        <v>93</v>
      </c>
      <c r="D4087" s="454">
        <v>2122.7399999999998</v>
      </c>
    </row>
    <row r="4088" spans="1:4" ht="26.4" x14ac:dyDescent="0.3">
      <c r="A4088" s="460">
        <v>2306703</v>
      </c>
      <c r="B4088" s="461" t="s">
        <v>4891</v>
      </c>
      <c r="C4088" s="460" t="s">
        <v>93</v>
      </c>
      <c r="D4088" s="454">
        <v>2195.88</v>
      </c>
    </row>
    <row r="4089" spans="1:4" ht="26.4" x14ac:dyDescent="0.3">
      <c r="A4089" s="460">
        <v>2306706</v>
      </c>
      <c r="B4089" s="461" t="s">
        <v>4892</v>
      </c>
      <c r="C4089" s="460" t="s">
        <v>93</v>
      </c>
      <c r="D4089" s="454">
        <v>2313.5700000000002</v>
      </c>
    </row>
    <row r="4090" spans="1:4" ht="26.4" x14ac:dyDescent="0.3">
      <c r="A4090" s="460">
        <v>2306709</v>
      </c>
      <c r="B4090" s="461" t="s">
        <v>4893</v>
      </c>
      <c r="C4090" s="460" t="s">
        <v>93</v>
      </c>
      <c r="D4090" s="454">
        <v>2483.3000000000002</v>
      </c>
    </row>
    <row r="4091" spans="1:4" ht="26.4" x14ac:dyDescent="0.3">
      <c r="A4091" s="460">
        <v>2306712</v>
      </c>
      <c r="B4091" s="461" t="s">
        <v>4894</v>
      </c>
      <c r="C4091" s="460" t="s">
        <v>93</v>
      </c>
      <c r="D4091" s="454">
        <v>2570.29</v>
      </c>
    </row>
    <row r="4092" spans="1:4" ht="26.4" x14ac:dyDescent="0.3">
      <c r="A4092" s="460">
        <v>2306715</v>
      </c>
      <c r="B4092" s="461" t="s">
        <v>4895</v>
      </c>
      <c r="C4092" s="460" t="s">
        <v>93</v>
      </c>
      <c r="D4092" s="454">
        <v>2679.96</v>
      </c>
    </row>
    <row r="4093" spans="1:4" ht="26.4" x14ac:dyDescent="0.3">
      <c r="A4093" s="460">
        <v>2306718</v>
      </c>
      <c r="B4093" s="461" t="s">
        <v>4896</v>
      </c>
      <c r="C4093" s="460" t="s">
        <v>93</v>
      </c>
      <c r="D4093" s="454">
        <v>2850.25</v>
      </c>
    </row>
    <row r="4094" spans="1:4" ht="26.4" x14ac:dyDescent="0.3">
      <c r="A4094" s="460">
        <v>2306721</v>
      </c>
      <c r="B4094" s="461" t="s">
        <v>4897</v>
      </c>
      <c r="C4094" s="460" t="s">
        <v>93</v>
      </c>
      <c r="D4094" s="454">
        <v>2931.78</v>
      </c>
    </row>
    <row r="4095" spans="1:4" ht="26.4" x14ac:dyDescent="0.3">
      <c r="A4095" s="460">
        <v>2306724</v>
      </c>
      <c r="B4095" s="461" t="s">
        <v>4898</v>
      </c>
      <c r="C4095" s="460" t="s">
        <v>93</v>
      </c>
      <c r="D4095" s="454">
        <v>3085.42</v>
      </c>
    </row>
    <row r="4096" spans="1:4" ht="26.4" x14ac:dyDescent="0.3">
      <c r="A4096" s="460">
        <v>2306688</v>
      </c>
      <c r="B4096" s="461" t="s">
        <v>4899</v>
      </c>
      <c r="C4096" s="460" t="s">
        <v>93</v>
      </c>
      <c r="D4096" s="454">
        <v>1691.39</v>
      </c>
    </row>
    <row r="4097" spans="1:4" ht="26.4" x14ac:dyDescent="0.3">
      <c r="A4097" s="460">
        <v>2306691</v>
      </c>
      <c r="B4097" s="461" t="s">
        <v>4900</v>
      </c>
      <c r="C4097" s="460" t="s">
        <v>93</v>
      </c>
      <c r="D4097" s="454">
        <v>1781.83</v>
      </c>
    </row>
    <row r="4098" spans="1:4" ht="26.4" x14ac:dyDescent="0.3">
      <c r="A4098" s="460">
        <v>2306694</v>
      </c>
      <c r="B4098" s="461" t="s">
        <v>4901</v>
      </c>
      <c r="C4098" s="460" t="s">
        <v>93</v>
      </c>
      <c r="D4098" s="454">
        <v>1908.77</v>
      </c>
    </row>
    <row r="4099" spans="1:4" ht="26.4" x14ac:dyDescent="0.3">
      <c r="A4099" s="460">
        <v>2306697</v>
      </c>
      <c r="B4099" s="461" t="s">
        <v>4902</v>
      </c>
      <c r="C4099" s="460" t="s">
        <v>93</v>
      </c>
      <c r="D4099" s="454">
        <v>1996.03</v>
      </c>
    </row>
    <row r="4100" spans="1:4" ht="26.4" x14ac:dyDescent="0.3">
      <c r="A4100" s="460">
        <v>2306701</v>
      </c>
      <c r="B4100" s="461" t="s">
        <v>4903</v>
      </c>
      <c r="C4100" s="460" t="s">
        <v>93</v>
      </c>
      <c r="D4100" s="454">
        <v>3907.97</v>
      </c>
    </row>
    <row r="4101" spans="1:4" ht="26.4" x14ac:dyDescent="0.3">
      <c r="A4101" s="460">
        <v>2306704</v>
      </c>
      <c r="B4101" s="461" t="s">
        <v>4904</v>
      </c>
      <c r="C4101" s="460" t="s">
        <v>93</v>
      </c>
      <c r="D4101" s="454">
        <v>4139.3</v>
      </c>
    </row>
    <row r="4102" spans="1:4" ht="26.4" x14ac:dyDescent="0.3">
      <c r="A4102" s="460">
        <v>2306707</v>
      </c>
      <c r="B4102" s="461" t="s">
        <v>4905</v>
      </c>
      <c r="C4102" s="460" t="s">
        <v>93</v>
      </c>
      <c r="D4102" s="454">
        <v>4308.08</v>
      </c>
    </row>
    <row r="4103" spans="1:4" ht="26.4" x14ac:dyDescent="0.3">
      <c r="A4103" s="460">
        <v>2306710</v>
      </c>
      <c r="B4103" s="461" t="s">
        <v>4906</v>
      </c>
      <c r="C4103" s="460" t="s">
        <v>93</v>
      </c>
      <c r="D4103" s="454">
        <v>4518.41</v>
      </c>
    </row>
    <row r="4104" spans="1:4" ht="26.4" x14ac:dyDescent="0.3">
      <c r="A4104" s="460">
        <v>2306713</v>
      </c>
      <c r="B4104" s="461" t="s">
        <v>4907</v>
      </c>
      <c r="C4104" s="460" t="s">
        <v>93</v>
      </c>
      <c r="D4104" s="454">
        <v>4639.7299999999996</v>
      </c>
    </row>
    <row r="4105" spans="1:4" ht="26.4" x14ac:dyDescent="0.3">
      <c r="A4105" s="460">
        <v>2306716</v>
      </c>
      <c r="B4105" s="461" t="s">
        <v>4908</v>
      </c>
      <c r="C4105" s="460" t="s">
        <v>93</v>
      </c>
      <c r="D4105" s="454">
        <v>4905.8599999999997</v>
      </c>
    </row>
    <row r="4106" spans="1:4" ht="26.4" x14ac:dyDescent="0.3">
      <c r="A4106" s="460">
        <v>2306719</v>
      </c>
      <c r="B4106" s="461" t="s">
        <v>4909</v>
      </c>
      <c r="C4106" s="460" t="s">
        <v>93</v>
      </c>
      <c r="D4106" s="454">
        <v>5316.93</v>
      </c>
    </row>
    <row r="4107" spans="1:4" ht="26.4" x14ac:dyDescent="0.3">
      <c r="A4107" s="460">
        <v>2306722</v>
      </c>
      <c r="B4107" s="461" t="s">
        <v>4910</v>
      </c>
      <c r="C4107" s="460" t="s">
        <v>93</v>
      </c>
      <c r="D4107" s="454">
        <v>5556.74</v>
      </c>
    </row>
    <row r="4108" spans="1:4" ht="26.4" x14ac:dyDescent="0.3">
      <c r="A4108" s="460">
        <v>2306725</v>
      </c>
      <c r="B4108" s="461" t="s">
        <v>4911</v>
      </c>
      <c r="C4108" s="460" t="s">
        <v>93</v>
      </c>
      <c r="D4108" s="454">
        <v>5812.28</v>
      </c>
    </row>
    <row r="4109" spans="1:4" ht="26.4" x14ac:dyDescent="0.3">
      <c r="A4109" s="460">
        <v>2306689</v>
      </c>
      <c r="B4109" s="461" t="s">
        <v>4912</v>
      </c>
      <c r="C4109" s="460" t="s">
        <v>93</v>
      </c>
      <c r="D4109" s="454">
        <v>3105.23</v>
      </c>
    </row>
    <row r="4110" spans="1:4" ht="26.4" x14ac:dyDescent="0.3">
      <c r="A4110" s="460">
        <v>2306692</v>
      </c>
      <c r="B4110" s="461" t="s">
        <v>4913</v>
      </c>
      <c r="C4110" s="460" t="s">
        <v>93</v>
      </c>
      <c r="D4110" s="454">
        <v>3265.57</v>
      </c>
    </row>
    <row r="4111" spans="1:4" ht="26.4" x14ac:dyDescent="0.3">
      <c r="A4111" s="460">
        <v>2306695</v>
      </c>
      <c r="B4111" s="461" t="s">
        <v>4914</v>
      </c>
      <c r="C4111" s="460" t="s">
        <v>93</v>
      </c>
      <c r="D4111" s="454">
        <v>3430.89</v>
      </c>
    </row>
    <row r="4112" spans="1:4" ht="26.4" x14ac:dyDescent="0.3">
      <c r="A4112" s="460">
        <v>2306698</v>
      </c>
      <c r="B4112" s="461" t="s">
        <v>4915</v>
      </c>
      <c r="C4112" s="460" t="s">
        <v>93</v>
      </c>
      <c r="D4112" s="454">
        <v>3629.25</v>
      </c>
    </row>
    <row r="4113" spans="1:4" ht="13.2" x14ac:dyDescent="0.3">
      <c r="A4113" s="460">
        <v>2306699</v>
      </c>
      <c r="B4113" s="461" t="s">
        <v>4916</v>
      </c>
      <c r="C4113" s="460" t="s">
        <v>93</v>
      </c>
      <c r="D4113" s="454">
        <v>334.07</v>
      </c>
    </row>
    <row r="4114" spans="1:4" ht="13.2" x14ac:dyDescent="0.3">
      <c r="A4114" s="460">
        <v>2306702</v>
      </c>
      <c r="B4114" s="461" t="s">
        <v>4917</v>
      </c>
      <c r="C4114" s="460" t="s">
        <v>93</v>
      </c>
      <c r="D4114" s="454">
        <v>345.3</v>
      </c>
    </row>
    <row r="4115" spans="1:4" ht="13.2" x14ac:dyDescent="0.3">
      <c r="A4115" s="460">
        <v>2306705</v>
      </c>
      <c r="B4115" s="461" t="s">
        <v>4918</v>
      </c>
      <c r="C4115" s="460" t="s">
        <v>93</v>
      </c>
      <c r="D4115" s="454">
        <v>363.63</v>
      </c>
    </row>
    <row r="4116" spans="1:4" ht="13.2" x14ac:dyDescent="0.3">
      <c r="A4116" s="460">
        <v>2306708</v>
      </c>
      <c r="B4116" s="461" t="s">
        <v>4919</v>
      </c>
      <c r="C4116" s="460" t="s">
        <v>93</v>
      </c>
      <c r="D4116" s="454">
        <v>376.98</v>
      </c>
    </row>
    <row r="4117" spans="1:4" ht="13.2" x14ac:dyDescent="0.3">
      <c r="A4117" s="460">
        <v>2306711</v>
      </c>
      <c r="B4117" s="461" t="s">
        <v>4920</v>
      </c>
      <c r="C4117" s="460" t="s">
        <v>93</v>
      </c>
      <c r="D4117" s="454">
        <v>391.34</v>
      </c>
    </row>
    <row r="4118" spans="1:4" ht="13.2" x14ac:dyDescent="0.3">
      <c r="A4118" s="460">
        <v>2306714</v>
      </c>
      <c r="B4118" s="461" t="s">
        <v>4921</v>
      </c>
      <c r="C4118" s="460" t="s">
        <v>93</v>
      </c>
      <c r="D4118" s="454">
        <v>406.83</v>
      </c>
    </row>
    <row r="4119" spans="1:4" ht="13.2" x14ac:dyDescent="0.3">
      <c r="A4119" s="460">
        <v>2306717</v>
      </c>
      <c r="B4119" s="461" t="s">
        <v>4922</v>
      </c>
      <c r="C4119" s="460" t="s">
        <v>93</v>
      </c>
      <c r="D4119" s="454">
        <v>424.71</v>
      </c>
    </row>
    <row r="4120" spans="1:4" ht="13.2" x14ac:dyDescent="0.3">
      <c r="A4120" s="460">
        <v>2306720</v>
      </c>
      <c r="B4120" s="461" t="s">
        <v>4923</v>
      </c>
      <c r="C4120" s="460" t="s">
        <v>93</v>
      </c>
      <c r="D4120" s="454">
        <v>443.02</v>
      </c>
    </row>
    <row r="4121" spans="1:4" ht="13.2" x14ac:dyDescent="0.3">
      <c r="A4121" s="460">
        <v>2306723</v>
      </c>
      <c r="B4121" s="461" t="s">
        <v>4924</v>
      </c>
      <c r="C4121" s="460" t="s">
        <v>93</v>
      </c>
      <c r="D4121" s="454">
        <v>452.79</v>
      </c>
    </row>
    <row r="4122" spans="1:4" ht="13.2" x14ac:dyDescent="0.3">
      <c r="A4122" s="460">
        <v>2306687</v>
      </c>
      <c r="B4122" s="461" t="s">
        <v>4925</v>
      </c>
      <c r="C4122" s="460" t="s">
        <v>93</v>
      </c>
      <c r="D4122" s="454">
        <v>278.11</v>
      </c>
    </row>
    <row r="4123" spans="1:4" ht="13.2" x14ac:dyDescent="0.3">
      <c r="A4123" s="460">
        <v>2306690</v>
      </c>
      <c r="B4123" s="461" t="s">
        <v>4926</v>
      </c>
      <c r="C4123" s="460" t="s">
        <v>93</v>
      </c>
      <c r="D4123" s="454">
        <v>290.89999999999998</v>
      </c>
    </row>
    <row r="4124" spans="1:4" ht="13.2" x14ac:dyDescent="0.3">
      <c r="A4124" s="460">
        <v>2306693</v>
      </c>
      <c r="B4124" s="461" t="s">
        <v>4927</v>
      </c>
      <c r="C4124" s="460" t="s">
        <v>93</v>
      </c>
      <c r="D4124" s="454">
        <v>303.81</v>
      </c>
    </row>
    <row r="4125" spans="1:4" ht="13.2" x14ac:dyDescent="0.3">
      <c r="A4125" s="460">
        <v>2306696</v>
      </c>
      <c r="B4125" s="461" t="s">
        <v>4928</v>
      </c>
      <c r="C4125" s="460" t="s">
        <v>93</v>
      </c>
      <c r="D4125" s="454">
        <v>317.91000000000003</v>
      </c>
    </row>
    <row r="4126" spans="1:4" ht="13.2" x14ac:dyDescent="0.3">
      <c r="A4126" s="460">
        <v>2306239</v>
      </c>
      <c r="B4126" s="461" t="s">
        <v>4929</v>
      </c>
      <c r="C4126" s="460" t="s">
        <v>2</v>
      </c>
      <c r="D4126" s="454">
        <v>242.05</v>
      </c>
    </row>
    <row r="4127" spans="1:4" ht="13.2" x14ac:dyDescent="0.3">
      <c r="A4127" s="460">
        <v>2306090</v>
      </c>
      <c r="B4127" s="461" t="s">
        <v>4930</v>
      </c>
      <c r="C4127" s="460" t="s">
        <v>93</v>
      </c>
      <c r="D4127" s="454">
        <v>40.74</v>
      </c>
    </row>
    <row r="4128" spans="1:4" ht="13.2" x14ac:dyDescent="0.3">
      <c r="A4128" s="460">
        <v>2306091</v>
      </c>
      <c r="B4128" s="461" t="s">
        <v>4931</v>
      </c>
      <c r="C4128" s="460" t="s">
        <v>93</v>
      </c>
      <c r="D4128" s="454">
        <v>54.32</v>
      </c>
    </row>
    <row r="4129" spans="1:4" ht="13.2" x14ac:dyDescent="0.3">
      <c r="A4129" s="460">
        <v>2306072</v>
      </c>
      <c r="B4129" s="461" t="s">
        <v>4932</v>
      </c>
      <c r="C4129" s="460" t="s">
        <v>2</v>
      </c>
      <c r="D4129" s="454">
        <v>748.4</v>
      </c>
    </row>
    <row r="4130" spans="1:4" ht="13.2" x14ac:dyDescent="0.3">
      <c r="A4130" s="460">
        <v>2306133</v>
      </c>
      <c r="B4130" s="461" t="s">
        <v>4933</v>
      </c>
      <c r="C4130" s="460" t="s">
        <v>93</v>
      </c>
      <c r="D4130" s="454">
        <v>491.18</v>
      </c>
    </row>
    <row r="4131" spans="1:4" ht="13.2" x14ac:dyDescent="0.3">
      <c r="A4131" s="460">
        <v>2306114</v>
      </c>
      <c r="B4131" s="461" t="s">
        <v>4934</v>
      </c>
      <c r="C4131" s="460" t="s">
        <v>93</v>
      </c>
      <c r="D4131" s="454">
        <v>290.93</v>
      </c>
    </row>
    <row r="4132" spans="1:4" ht="13.2" x14ac:dyDescent="0.3">
      <c r="A4132" s="460">
        <v>2306115</v>
      </c>
      <c r="B4132" s="461" t="s">
        <v>4935</v>
      </c>
      <c r="C4132" s="460" t="s">
        <v>93</v>
      </c>
      <c r="D4132" s="454">
        <v>423.51</v>
      </c>
    </row>
    <row r="4133" spans="1:4" ht="13.2" x14ac:dyDescent="0.3">
      <c r="A4133" s="460">
        <v>2306116</v>
      </c>
      <c r="B4133" s="461" t="s">
        <v>4936</v>
      </c>
      <c r="C4133" s="460" t="s">
        <v>93</v>
      </c>
      <c r="D4133" s="454">
        <v>504.48</v>
      </c>
    </row>
    <row r="4134" spans="1:4" ht="13.2" x14ac:dyDescent="0.3">
      <c r="A4134" s="460">
        <v>2306118</v>
      </c>
      <c r="B4134" s="461" t="s">
        <v>4937</v>
      </c>
      <c r="C4134" s="460" t="s">
        <v>93</v>
      </c>
      <c r="D4134" s="454">
        <v>633.75</v>
      </c>
    </row>
    <row r="4135" spans="1:4" ht="13.2" x14ac:dyDescent="0.3">
      <c r="A4135" s="460">
        <v>2306122</v>
      </c>
      <c r="B4135" s="461" t="s">
        <v>4938</v>
      </c>
      <c r="C4135" s="460" t="s">
        <v>93</v>
      </c>
      <c r="D4135" s="454">
        <v>750.7</v>
      </c>
    </row>
    <row r="4136" spans="1:4" ht="13.2" x14ac:dyDescent="0.3">
      <c r="A4136" s="460">
        <v>2306078</v>
      </c>
      <c r="B4136" s="461" t="s">
        <v>4939</v>
      </c>
      <c r="C4136" s="460" t="s">
        <v>93</v>
      </c>
      <c r="D4136" s="454">
        <v>125.06</v>
      </c>
    </row>
    <row r="4137" spans="1:4" ht="13.2" x14ac:dyDescent="0.3">
      <c r="A4137" s="460">
        <v>2306080</v>
      </c>
      <c r="B4137" s="461" t="s">
        <v>4940</v>
      </c>
      <c r="C4137" s="460" t="s">
        <v>93</v>
      </c>
      <c r="D4137" s="454">
        <v>136.43</v>
      </c>
    </row>
    <row r="4138" spans="1:4" ht="13.2" x14ac:dyDescent="0.3">
      <c r="A4138" s="460">
        <v>2306082</v>
      </c>
      <c r="B4138" s="461" t="s">
        <v>4941</v>
      </c>
      <c r="C4138" s="460" t="s">
        <v>93</v>
      </c>
      <c r="D4138" s="454">
        <v>150.07</v>
      </c>
    </row>
    <row r="4139" spans="1:4" ht="13.2" x14ac:dyDescent="0.3">
      <c r="A4139" s="460">
        <v>2306084</v>
      </c>
      <c r="B4139" s="461" t="s">
        <v>4942</v>
      </c>
      <c r="C4139" s="460" t="s">
        <v>93</v>
      </c>
      <c r="D4139" s="454">
        <v>174.5</v>
      </c>
    </row>
    <row r="4140" spans="1:4" ht="13.2" x14ac:dyDescent="0.3">
      <c r="A4140" s="460">
        <v>2306086</v>
      </c>
      <c r="B4140" s="461" t="s">
        <v>4943</v>
      </c>
      <c r="C4140" s="460" t="s">
        <v>93</v>
      </c>
      <c r="D4140" s="454">
        <v>214.38</v>
      </c>
    </row>
    <row r="4141" spans="1:4" ht="13.2" x14ac:dyDescent="0.3">
      <c r="A4141" s="460">
        <v>2309088</v>
      </c>
      <c r="B4141" s="461" t="s">
        <v>4944</v>
      </c>
      <c r="C4141" s="460" t="s">
        <v>93</v>
      </c>
      <c r="D4141" s="454">
        <v>300.14</v>
      </c>
    </row>
    <row r="4142" spans="1:4" ht="13.2" x14ac:dyDescent="0.3">
      <c r="A4142" s="460">
        <v>2306074</v>
      </c>
      <c r="B4142" s="461" t="s">
        <v>4945</v>
      </c>
      <c r="C4142" s="460" t="s">
        <v>2</v>
      </c>
      <c r="D4142" s="454">
        <v>193.26</v>
      </c>
    </row>
    <row r="4143" spans="1:4" ht="13.2" x14ac:dyDescent="0.3">
      <c r="A4143" s="460">
        <v>2306095</v>
      </c>
      <c r="B4143" s="461" t="s">
        <v>4946</v>
      </c>
      <c r="C4143" s="460" t="s">
        <v>2</v>
      </c>
      <c r="D4143" s="454">
        <v>231.72</v>
      </c>
    </row>
    <row r="4144" spans="1:4" ht="13.2" x14ac:dyDescent="0.3">
      <c r="A4144" s="460">
        <v>2306132</v>
      </c>
      <c r="B4144" s="461" t="s">
        <v>4947</v>
      </c>
      <c r="C4144" s="460" t="s">
        <v>93</v>
      </c>
      <c r="D4144" s="454">
        <v>316.07</v>
      </c>
    </row>
    <row r="4145" spans="1:4" ht="13.2" x14ac:dyDescent="0.3">
      <c r="A4145" s="460">
        <v>2306015</v>
      </c>
      <c r="B4145" s="461" t="s">
        <v>4948</v>
      </c>
      <c r="C4145" s="460" t="s">
        <v>48</v>
      </c>
      <c r="D4145" s="454">
        <v>15.41</v>
      </c>
    </row>
    <row r="4146" spans="1:4" ht="13.2" x14ac:dyDescent="0.3">
      <c r="A4146" s="460">
        <v>2306019</v>
      </c>
      <c r="B4146" s="461" t="s">
        <v>4949</v>
      </c>
      <c r="C4146" s="460" t="s">
        <v>48</v>
      </c>
      <c r="D4146" s="454">
        <v>15.99</v>
      </c>
    </row>
    <row r="4147" spans="1:4" ht="26.4" x14ac:dyDescent="0.3">
      <c r="A4147" s="460">
        <v>2306018</v>
      </c>
      <c r="B4147" s="461" t="s">
        <v>4950</v>
      </c>
      <c r="C4147" s="460" t="s">
        <v>48</v>
      </c>
      <c r="D4147" s="454">
        <v>2.7</v>
      </c>
    </row>
    <row r="4148" spans="1:4" ht="13.2" x14ac:dyDescent="0.3">
      <c r="A4148" s="460">
        <v>2306016</v>
      </c>
      <c r="B4148" s="461" t="s">
        <v>4951</v>
      </c>
      <c r="C4148" s="460" t="s">
        <v>48</v>
      </c>
      <c r="D4148" s="454">
        <v>1.84</v>
      </c>
    </row>
    <row r="4149" spans="1:4" ht="26.4" x14ac:dyDescent="0.3">
      <c r="A4149" s="460">
        <v>2305999</v>
      </c>
      <c r="B4149" s="461" t="s">
        <v>4952</v>
      </c>
      <c r="C4149" s="460" t="s">
        <v>93</v>
      </c>
      <c r="D4149" s="454">
        <v>339.98</v>
      </c>
    </row>
    <row r="4150" spans="1:4" ht="26.4" x14ac:dyDescent="0.3">
      <c r="A4150" s="460">
        <v>2306000</v>
      </c>
      <c r="B4150" s="461" t="s">
        <v>4953</v>
      </c>
      <c r="C4150" s="460" t="s">
        <v>93</v>
      </c>
      <c r="D4150" s="454">
        <v>417.27</v>
      </c>
    </row>
    <row r="4151" spans="1:4" ht="26.4" x14ac:dyDescent="0.3">
      <c r="A4151" s="460">
        <v>2306001</v>
      </c>
      <c r="B4151" s="461" t="s">
        <v>4954</v>
      </c>
      <c r="C4151" s="460" t="s">
        <v>93</v>
      </c>
      <c r="D4151" s="454">
        <v>638.1</v>
      </c>
    </row>
    <row r="4152" spans="1:4" ht="26.4" x14ac:dyDescent="0.3">
      <c r="A4152" s="460">
        <v>2306002</v>
      </c>
      <c r="B4152" s="461" t="s">
        <v>4955</v>
      </c>
      <c r="C4152" s="460" t="s">
        <v>93</v>
      </c>
      <c r="D4152" s="454">
        <v>699.26</v>
      </c>
    </row>
    <row r="4153" spans="1:4" ht="26.4" x14ac:dyDescent="0.3">
      <c r="A4153" s="460">
        <v>2306003</v>
      </c>
      <c r="B4153" s="461" t="s">
        <v>4956</v>
      </c>
      <c r="C4153" s="460" t="s">
        <v>93</v>
      </c>
      <c r="D4153" s="454">
        <v>999.78</v>
      </c>
    </row>
    <row r="4154" spans="1:4" ht="26.4" x14ac:dyDescent="0.3">
      <c r="A4154" s="460">
        <v>2305997</v>
      </c>
      <c r="B4154" s="461" t="s">
        <v>4957</v>
      </c>
      <c r="C4154" s="460" t="s">
        <v>93</v>
      </c>
      <c r="D4154" s="454">
        <v>222.86</v>
      </c>
    </row>
    <row r="4155" spans="1:4" ht="26.4" x14ac:dyDescent="0.3">
      <c r="A4155" s="460">
        <v>2305998</v>
      </c>
      <c r="B4155" s="461" t="s">
        <v>4958</v>
      </c>
      <c r="C4155" s="460" t="s">
        <v>93</v>
      </c>
      <c r="D4155" s="454">
        <v>309.02</v>
      </c>
    </row>
    <row r="4156" spans="1:4" ht="13.2" x14ac:dyDescent="0.3">
      <c r="A4156" s="460">
        <v>2306101</v>
      </c>
      <c r="B4156" s="461" t="s">
        <v>4959</v>
      </c>
      <c r="C4156" s="460" t="s">
        <v>93</v>
      </c>
      <c r="D4156" s="454">
        <v>70.959999999999994</v>
      </c>
    </row>
    <row r="4157" spans="1:4" ht="13.2" x14ac:dyDescent="0.3">
      <c r="A4157" s="460">
        <v>2306102</v>
      </c>
      <c r="B4157" s="461" t="s">
        <v>4960</v>
      </c>
      <c r="C4157" s="460" t="s">
        <v>93</v>
      </c>
      <c r="D4157" s="454">
        <v>75.55</v>
      </c>
    </row>
    <row r="4158" spans="1:4" ht="13.2" x14ac:dyDescent="0.3">
      <c r="A4158" s="460">
        <v>2306103</v>
      </c>
      <c r="B4158" s="461" t="s">
        <v>4961</v>
      </c>
      <c r="C4158" s="460" t="s">
        <v>93</v>
      </c>
      <c r="D4158" s="454">
        <v>85.05</v>
      </c>
    </row>
    <row r="4159" spans="1:4" ht="13.2" x14ac:dyDescent="0.3">
      <c r="A4159" s="460">
        <v>2306104</v>
      </c>
      <c r="B4159" s="461" t="s">
        <v>4962</v>
      </c>
      <c r="C4159" s="460" t="s">
        <v>93</v>
      </c>
      <c r="D4159" s="454">
        <v>90.44</v>
      </c>
    </row>
    <row r="4160" spans="1:4" ht="13.2" x14ac:dyDescent="0.3">
      <c r="A4160" s="460">
        <v>2306105</v>
      </c>
      <c r="B4160" s="461" t="s">
        <v>4963</v>
      </c>
      <c r="C4160" s="460" t="s">
        <v>93</v>
      </c>
      <c r="D4160" s="454">
        <v>96.01</v>
      </c>
    </row>
    <row r="4161" spans="1:4" ht="13.2" x14ac:dyDescent="0.3">
      <c r="A4161" s="460">
        <v>2306106</v>
      </c>
      <c r="B4161" s="461" t="s">
        <v>4964</v>
      </c>
      <c r="C4161" s="460" t="s">
        <v>93</v>
      </c>
      <c r="D4161" s="454">
        <v>104.5</v>
      </c>
    </row>
    <row r="4162" spans="1:4" ht="13.2" x14ac:dyDescent="0.3">
      <c r="A4162" s="460">
        <v>2306107</v>
      </c>
      <c r="B4162" s="461" t="s">
        <v>4965</v>
      </c>
      <c r="C4162" s="460" t="s">
        <v>93</v>
      </c>
      <c r="D4162" s="454">
        <v>107.53</v>
      </c>
    </row>
    <row r="4163" spans="1:4" ht="13.2" x14ac:dyDescent="0.3">
      <c r="A4163" s="460">
        <v>2306269</v>
      </c>
      <c r="B4163" s="461" t="s">
        <v>4966</v>
      </c>
      <c r="C4163" s="460" t="s">
        <v>93</v>
      </c>
      <c r="D4163" s="454">
        <v>120.99</v>
      </c>
    </row>
    <row r="4164" spans="1:4" ht="13.2" x14ac:dyDescent="0.3">
      <c r="A4164" s="460">
        <v>2306270</v>
      </c>
      <c r="B4164" s="461" t="s">
        <v>4967</v>
      </c>
      <c r="C4164" s="460" t="s">
        <v>93</v>
      </c>
      <c r="D4164" s="454">
        <v>135.41999999999999</v>
      </c>
    </row>
    <row r="4165" spans="1:4" ht="13.2" x14ac:dyDescent="0.3">
      <c r="A4165" s="460">
        <v>2306271</v>
      </c>
      <c r="B4165" s="461" t="s">
        <v>4968</v>
      </c>
      <c r="C4165" s="460" t="s">
        <v>93</v>
      </c>
      <c r="D4165" s="454">
        <v>148.86000000000001</v>
      </c>
    </row>
    <row r="4166" spans="1:4" ht="13.2" x14ac:dyDescent="0.3">
      <c r="A4166" s="460">
        <v>2306272</v>
      </c>
      <c r="B4166" s="461" t="s">
        <v>4969</v>
      </c>
      <c r="C4166" s="460" t="s">
        <v>93</v>
      </c>
      <c r="D4166" s="454">
        <v>157.38999999999999</v>
      </c>
    </row>
    <row r="4167" spans="1:4" ht="13.2" x14ac:dyDescent="0.3">
      <c r="A4167" s="460">
        <v>2306273</v>
      </c>
      <c r="B4167" s="461" t="s">
        <v>4970</v>
      </c>
      <c r="C4167" s="460" t="s">
        <v>93</v>
      </c>
      <c r="D4167" s="454">
        <v>176.37</v>
      </c>
    </row>
    <row r="4168" spans="1:4" ht="13.2" x14ac:dyDescent="0.3">
      <c r="A4168" s="460">
        <v>2306274</v>
      </c>
      <c r="B4168" s="461" t="s">
        <v>4971</v>
      </c>
      <c r="C4168" s="460" t="s">
        <v>93</v>
      </c>
      <c r="D4168" s="454">
        <v>189.15</v>
      </c>
    </row>
    <row r="4169" spans="1:4" ht="13.2" x14ac:dyDescent="0.3">
      <c r="A4169" s="460">
        <v>2306275</v>
      </c>
      <c r="B4169" s="461" t="s">
        <v>4972</v>
      </c>
      <c r="C4169" s="460" t="s">
        <v>93</v>
      </c>
      <c r="D4169" s="454">
        <v>218.76</v>
      </c>
    </row>
    <row r="4170" spans="1:4" ht="26.4" x14ac:dyDescent="0.3">
      <c r="A4170" s="460">
        <v>2306100</v>
      </c>
      <c r="B4170" s="461" t="s">
        <v>4973</v>
      </c>
      <c r="C4170" s="460" t="s">
        <v>93</v>
      </c>
      <c r="D4170" s="454">
        <v>320.93</v>
      </c>
    </row>
    <row r="4171" spans="1:4" ht="26.4" x14ac:dyDescent="0.3">
      <c r="A4171" s="460">
        <v>2306004</v>
      </c>
      <c r="B4171" s="461" t="s">
        <v>4974</v>
      </c>
      <c r="C4171" s="460" t="s">
        <v>93</v>
      </c>
      <c r="D4171" s="454">
        <v>123.21</v>
      </c>
    </row>
    <row r="4172" spans="1:4" ht="26.4" x14ac:dyDescent="0.3">
      <c r="A4172" s="460">
        <v>2306097</v>
      </c>
      <c r="B4172" s="461" t="s">
        <v>4975</v>
      </c>
      <c r="C4172" s="460" t="s">
        <v>93</v>
      </c>
      <c r="D4172" s="454">
        <v>147.86000000000001</v>
      </c>
    </row>
    <row r="4173" spans="1:4" ht="26.4" x14ac:dyDescent="0.3">
      <c r="A4173" s="460">
        <v>2306098</v>
      </c>
      <c r="B4173" s="461" t="s">
        <v>4976</v>
      </c>
      <c r="C4173" s="460" t="s">
        <v>93</v>
      </c>
      <c r="D4173" s="454">
        <v>181.31</v>
      </c>
    </row>
    <row r="4174" spans="1:4" ht="26.4" x14ac:dyDescent="0.3">
      <c r="A4174" s="460">
        <v>2306007</v>
      </c>
      <c r="B4174" s="461" t="s">
        <v>4977</v>
      </c>
      <c r="C4174" s="460" t="s">
        <v>93</v>
      </c>
      <c r="D4174" s="454">
        <v>242.97</v>
      </c>
    </row>
    <row r="4175" spans="1:4" ht="13.2" x14ac:dyDescent="0.3">
      <c r="A4175" s="460">
        <v>2306067</v>
      </c>
      <c r="B4175" s="461" t="s">
        <v>4978</v>
      </c>
      <c r="C4175" s="460" t="s">
        <v>93</v>
      </c>
      <c r="D4175" s="454">
        <v>468.19</v>
      </c>
    </row>
    <row r="4176" spans="1:4" ht="13.2" x14ac:dyDescent="0.3">
      <c r="A4176" s="460">
        <v>2306068</v>
      </c>
      <c r="B4176" s="461" t="s">
        <v>4979</v>
      </c>
      <c r="C4176" s="460" t="s">
        <v>93</v>
      </c>
      <c r="D4176" s="454">
        <v>590.27</v>
      </c>
    </row>
    <row r="4177" spans="1:4" ht="13.2" x14ac:dyDescent="0.3">
      <c r="A4177" s="460">
        <v>2306069</v>
      </c>
      <c r="B4177" s="461" t="s">
        <v>4980</v>
      </c>
      <c r="C4177" s="460" t="s">
        <v>93</v>
      </c>
      <c r="D4177" s="454">
        <v>799.62</v>
      </c>
    </row>
    <row r="4178" spans="1:4" ht="13.2" x14ac:dyDescent="0.3">
      <c r="A4178" s="460">
        <v>2306070</v>
      </c>
      <c r="B4178" s="461" t="s">
        <v>4981</v>
      </c>
      <c r="C4178" s="460" t="s">
        <v>93</v>
      </c>
      <c r="D4178" s="454">
        <v>1261.05</v>
      </c>
    </row>
    <row r="4179" spans="1:4" ht="13.2" x14ac:dyDescent="0.3">
      <c r="A4179" s="460">
        <v>2306071</v>
      </c>
      <c r="B4179" s="461" t="s">
        <v>4982</v>
      </c>
      <c r="C4179" s="460" t="s">
        <v>93</v>
      </c>
      <c r="D4179" s="454">
        <v>1897.84</v>
      </c>
    </row>
    <row r="4180" spans="1:4" ht="13.2" x14ac:dyDescent="0.3">
      <c r="A4180" s="460">
        <v>2306181</v>
      </c>
      <c r="B4180" s="461" t="s">
        <v>4983</v>
      </c>
      <c r="C4180" s="460" t="s">
        <v>93</v>
      </c>
      <c r="D4180" s="454">
        <v>1912.61</v>
      </c>
    </row>
    <row r="4181" spans="1:4" ht="13.2" x14ac:dyDescent="0.3">
      <c r="A4181" s="460">
        <v>2306062</v>
      </c>
      <c r="B4181" s="461" t="s">
        <v>4984</v>
      </c>
      <c r="C4181" s="460" t="s">
        <v>93</v>
      </c>
      <c r="D4181" s="454">
        <v>83.4</v>
      </c>
    </row>
    <row r="4182" spans="1:4" ht="13.2" x14ac:dyDescent="0.3">
      <c r="A4182" s="460">
        <v>2306063</v>
      </c>
      <c r="B4182" s="461" t="s">
        <v>4985</v>
      </c>
      <c r="C4182" s="460" t="s">
        <v>93</v>
      </c>
      <c r="D4182" s="454">
        <v>101.04</v>
      </c>
    </row>
    <row r="4183" spans="1:4" ht="13.2" x14ac:dyDescent="0.3">
      <c r="A4183" s="460">
        <v>2306064</v>
      </c>
      <c r="B4183" s="461" t="s">
        <v>4986</v>
      </c>
      <c r="C4183" s="460" t="s">
        <v>93</v>
      </c>
      <c r="D4183" s="454">
        <v>125.26</v>
      </c>
    </row>
    <row r="4184" spans="1:4" ht="13.2" x14ac:dyDescent="0.3">
      <c r="A4184" s="460">
        <v>2306065</v>
      </c>
      <c r="B4184" s="461" t="s">
        <v>4987</v>
      </c>
      <c r="C4184" s="460" t="s">
        <v>93</v>
      </c>
      <c r="D4184" s="454">
        <v>162.88</v>
      </c>
    </row>
    <row r="4185" spans="1:4" ht="13.2" x14ac:dyDescent="0.3">
      <c r="A4185" s="460">
        <v>2306066</v>
      </c>
      <c r="B4185" s="461" t="s">
        <v>4988</v>
      </c>
      <c r="C4185" s="460" t="s">
        <v>93</v>
      </c>
      <c r="D4185" s="454">
        <v>230.59</v>
      </c>
    </row>
    <row r="4186" spans="1:4" ht="13.2" x14ac:dyDescent="0.3">
      <c r="A4186" s="460">
        <v>2306180</v>
      </c>
      <c r="B4186" s="461" t="s">
        <v>4989</v>
      </c>
      <c r="C4186" s="460" t="s">
        <v>93</v>
      </c>
      <c r="D4186" s="454">
        <v>261.06</v>
      </c>
    </row>
    <row r="4187" spans="1:4" ht="13.2" x14ac:dyDescent="0.3">
      <c r="A4187" s="460">
        <v>2306009</v>
      </c>
      <c r="B4187" s="461" t="s">
        <v>4990</v>
      </c>
      <c r="C4187" s="460" t="s">
        <v>93</v>
      </c>
      <c r="D4187" s="454">
        <v>16.850000000000001</v>
      </c>
    </row>
    <row r="4188" spans="1:4" ht="13.2" x14ac:dyDescent="0.3">
      <c r="A4188" s="460">
        <v>2306010</v>
      </c>
      <c r="B4188" s="461" t="s">
        <v>4991</v>
      </c>
      <c r="C4188" s="460" t="s">
        <v>93</v>
      </c>
      <c r="D4188" s="454">
        <v>20.99</v>
      </c>
    </row>
    <row r="4189" spans="1:4" ht="13.2" x14ac:dyDescent="0.3">
      <c r="A4189" s="460">
        <v>2306011</v>
      </c>
      <c r="B4189" s="461" t="s">
        <v>4992</v>
      </c>
      <c r="C4189" s="460" t="s">
        <v>93</v>
      </c>
      <c r="D4189" s="454">
        <v>23.91</v>
      </c>
    </row>
    <row r="4190" spans="1:4" ht="13.2" x14ac:dyDescent="0.3">
      <c r="A4190" s="460">
        <v>2306012</v>
      </c>
      <c r="B4190" s="461" t="s">
        <v>4993</v>
      </c>
      <c r="C4190" s="460" t="s">
        <v>93</v>
      </c>
      <c r="D4190" s="454">
        <v>27.99</v>
      </c>
    </row>
    <row r="4191" spans="1:4" ht="13.2" x14ac:dyDescent="0.3">
      <c r="A4191" s="460">
        <v>2306108</v>
      </c>
      <c r="B4191" s="461" t="s">
        <v>4994</v>
      </c>
      <c r="C4191" s="460" t="s">
        <v>93</v>
      </c>
      <c r="D4191" s="454">
        <v>155.47999999999999</v>
      </c>
    </row>
    <row r="4192" spans="1:4" ht="13.2" x14ac:dyDescent="0.3">
      <c r="A4192" s="460">
        <v>2306110</v>
      </c>
      <c r="B4192" s="461" t="s">
        <v>4995</v>
      </c>
      <c r="C4192" s="460" t="s">
        <v>93</v>
      </c>
      <c r="D4192" s="454">
        <v>221.98</v>
      </c>
    </row>
    <row r="4193" spans="1:4" ht="13.2" x14ac:dyDescent="0.3">
      <c r="A4193" s="460">
        <v>2306111</v>
      </c>
      <c r="B4193" s="461" t="s">
        <v>4996</v>
      </c>
      <c r="C4193" s="460" t="s">
        <v>93</v>
      </c>
      <c r="D4193" s="454">
        <v>262.05</v>
      </c>
    </row>
    <row r="4194" spans="1:4" ht="13.2" x14ac:dyDescent="0.3">
      <c r="A4194" s="460">
        <v>2306112</v>
      </c>
      <c r="B4194" s="461" t="s">
        <v>4997</v>
      </c>
      <c r="C4194" s="460" t="s">
        <v>93</v>
      </c>
      <c r="D4194" s="454">
        <v>326.45</v>
      </c>
    </row>
    <row r="4195" spans="1:4" ht="13.2" x14ac:dyDescent="0.3">
      <c r="A4195" s="460">
        <v>2306113</v>
      </c>
      <c r="B4195" s="461" t="s">
        <v>4998</v>
      </c>
      <c r="C4195" s="460" t="s">
        <v>93</v>
      </c>
      <c r="D4195" s="454">
        <v>384.74</v>
      </c>
    </row>
    <row r="4196" spans="1:4" ht="13.2" x14ac:dyDescent="0.3">
      <c r="A4196" s="460">
        <v>2306123</v>
      </c>
      <c r="B4196" s="461" t="s">
        <v>4999</v>
      </c>
      <c r="C4196" s="460" t="s">
        <v>93</v>
      </c>
      <c r="D4196" s="454">
        <v>424.95</v>
      </c>
    </row>
    <row r="4197" spans="1:4" ht="13.2" x14ac:dyDescent="0.3">
      <c r="A4197" s="460">
        <v>2306124</v>
      </c>
      <c r="B4197" s="461" t="s">
        <v>5000</v>
      </c>
      <c r="C4197" s="460" t="s">
        <v>93</v>
      </c>
      <c r="D4197" s="454">
        <v>623.22</v>
      </c>
    </row>
    <row r="4198" spans="1:4" ht="13.2" x14ac:dyDescent="0.3">
      <c r="A4198" s="460">
        <v>2306125</v>
      </c>
      <c r="B4198" s="461" t="s">
        <v>5001</v>
      </c>
      <c r="C4198" s="460" t="s">
        <v>93</v>
      </c>
      <c r="D4198" s="454">
        <v>744.23</v>
      </c>
    </row>
    <row r="4199" spans="1:4" ht="13.2" x14ac:dyDescent="0.3">
      <c r="A4199" s="460">
        <v>2306126</v>
      </c>
      <c r="B4199" s="461" t="s">
        <v>5002</v>
      </c>
      <c r="C4199" s="460" t="s">
        <v>93</v>
      </c>
      <c r="D4199" s="454">
        <v>937.54</v>
      </c>
    </row>
    <row r="4200" spans="1:4" ht="13.2" x14ac:dyDescent="0.3">
      <c r="A4200" s="460">
        <v>2306127</v>
      </c>
      <c r="B4200" s="461" t="s">
        <v>5003</v>
      </c>
      <c r="C4200" s="460" t="s">
        <v>93</v>
      </c>
      <c r="D4200" s="454">
        <v>1112.31</v>
      </c>
    </row>
    <row r="4201" spans="1:4" ht="13.2" x14ac:dyDescent="0.3">
      <c r="A4201" s="460">
        <v>2306300</v>
      </c>
      <c r="B4201" s="461" t="s">
        <v>5004</v>
      </c>
      <c r="C4201" s="460" t="s">
        <v>93</v>
      </c>
      <c r="D4201" s="454">
        <v>33.11</v>
      </c>
    </row>
    <row r="4202" spans="1:4" ht="13.2" x14ac:dyDescent="0.3">
      <c r="A4202" s="460">
        <v>2306301</v>
      </c>
      <c r="B4202" s="461" t="s">
        <v>5005</v>
      </c>
      <c r="C4202" s="460" t="s">
        <v>93</v>
      </c>
      <c r="D4202" s="454">
        <v>35.76</v>
      </c>
    </row>
    <row r="4203" spans="1:4" ht="13.2" x14ac:dyDescent="0.3">
      <c r="A4203" s="460">
        <v>2306302</v>
      </c>
      <c r="B4203" s="461" t="s">
        <v>5006</v>
      </c>
      <c r="C4203" s="460" t="s">
        <v>93</v>
      </c>
      <c r="D4203" s="454">
        <v>42.97</v>
      </c>
    </row>
    <row r="4204" spans="1:4" ht="13.2" x14ac:dyDescent="0.3">
      <c r="A4204" s="460">
        <v>2306303</v>
      </c>
      <c r="B4204" s="461" t="s">
        <v>5007</v>
      </c>
      <c r="C4204" s="460" t="s">
        <v>93</v>
      </c>
      <c r="D4204" s="454">
        <v>46.76</v>
      </c>
    </row>
    <row r="4205" spans="1:4" ht="13.2" x14ac:dyDescent="0.3">
      <c r="A4205" s="460">
        <v>2306304</v>
      </c>
      <c r="B4205" s="461" t="s">
        <v>5008</v>
      </c>
      <c r="C4205" s="460" t="s">
        <v>93</v>
      </c>
      <c r="D4205" s="454">
        <v>49.94</v>
      </c>
    </row>
    <row r="4206" spans="1:4" ht="13.2" x14ac:dyDescent="0.3">
      <c r="A4206" s="460">
        <v>2306305</v>
      </c>
      <c r="B4206" s="461" t="s">
        <v>5009</v>
      </c>
      <c r="C4206" s="460" t="s">
        <v>93</v>
      </c>
      <c r="D4206" s="454">
        <v>56.13</v>
      </c>
    </row>
    <row r="4207" spans="1:4" ht="13.2" x14ac:dyDescent="0.3">
      <c r="A4207" s="460">
        <v>2306306</v>
      </c>
      <c r="B4207" s="461" t="s">
        <v>5010</v>
      </c>
      <c r="C4207" s="460" t="s">
        <v>93</v>
      </c>
      <c r="D4207" s="454">
        <v>57.53</v>
      </c>
    </row>
    <row r="4208" spans="1:4" ht="13.2" x14ac:dyDescent="0.3">
      <c r="A4208" s="460">
        <v>2306307</v>
      </c>
      <c r="B4208" s="461" t="s">
        <v>5011</v>
      </c>
      <c r="C4208" s="460" t="s">
        <v>93</v>
      </c>
      <c r="D4208" s="454">
        <v>66.83</v>
      </c>
    </row>
    <row r="4209" spans="1:4" ht="13.2" x14ac:dyDescent="0.3">
      <c r="A4209" s="460">
        <v>2306308</v>
      </c>
      <c r="B4209" s="461" t="s">
        <v>5012</v>
      </c>
      <c r="C4209" s="460" t="s">
        <v>93</v>
      </c>
      <c r="D4209" s="454">
        <v>75.63</v>
      </c>
    </row>
    <row r="4210" spans="1:4" ht="13.2" x14ac:dyDescent="0.3">
      <c r="A4210" s="460">
        <v>2306309</v>
      </c>
      <c r="B4210" s="461" t="s">
        <v>5013</v>
      </c>
      <c r="C4210" s="460" t="s">
        <v>93</v>
      </c>
      <c r="D4210" s="454">
        <v>85.63</v>
      </c>
    </row>
    <row r="4211" spans="1:4" ht="13.2" x14ac:dyDescent="0.3">
      <c r="A4211" s="460">
        <v>2306310</v>
      </c>
      <c r="B4211" s="461" t="s">
        <v>5014</v>
      </c>
      <c r="C4211" s="460" t="s">
        <v>93</v>
      </c>
      <c r="D4211" s="454">
        <v>90.62</v>
      </c>
    </row>
    <row r="4212" spans="1:4" ht="13.2" x14ac:dyDescent="0.3">
      <c r="A4212" s="460">
        <v>2306311</v>
      </c>
      <c r="B4212" s="461" t="s">
        <v>5015</v>
      </c>
      <c r="C4212" s="460" t="s">
        <v>93</v>
      </c>
      <c r="D4212" s="454">
        <v>104.4</v>
      </c>
    </row>
    <row r="4213" spans="1:4" ht="13.2" x14ac:dyDescent="0.3">
      <c r="A4213" s="460">
        <v>2306312</v>
      </c>
      <c r="B4213" s="461" t="s">
        <v>5016</v>
      </c>
      <c r="C4213" s="460" t="s">
        <v>93</v>
      </c>
      <c r="D4213" s="454">
        <v>113.21</v>
      </c>
    </row>
    <row r="4214" spans="1:4" ht="13.2" x14ac:dyDescent="0.3">
      <c r="A4214" s="460">
        <v>2306313</v>
      </c>
      <c r="B4214" s="461" t="s">
        <v>5017</v>
      </c>
      <c r="C4214" s="460" t="s">
        <v>93</v>
      </c>
      <c r="D4214" s="454">
        <v>136.63</v>
      </c>
    </row>
    <row r="4215" spans="1:4" ht="13.2" x14ac:dyDescent="0.3">
      <c r="A4215" s="460">
        <v>2306013</v>
      </c>
      <c r="B4215" s="461" t="s">
        <v>5018</v>
      </c>
      <c r="C4215" s="460" t="s">
        <v>48</v>
      </c>
      <c r="D4215" s="454">
        <v>12.32</v>
      </c>
    </row>
    <row r="4216" spans="1:4" ht="13.2" x14ac:dyDescent="0.3">
      <c r="A4216" s="460">
        <v>2306243</v>
      </c>
      <c r="B4216" s="461" t="s">
        <v>5019</v>
      </c>
      <c r="C4216" s="460" t="s">
        <v>93</v>
      </c>
      <c r="D4216" s="454">
        <v>558.35</v>
      </c>
    </row>
    <row r="4217" spans="1:4" ht="13.2" x14ac:dyDescent="0.3">
      <c r="A4217" s="460">
        <v>2408149</v>
      </c>
      <c r="B4217" s="461" t="s">
        <v>5020</v>
      </c>
      <c r="C4217" s="460" t="s">
        <v>48</v>
      </c>
      <c r="D4217" s="454">
        <v>15.47</v>
      </c>
    </row>
    <row r="4218" spans="1:4" ht="13.2" x14ac:dyDescent="0.3">
      <c r="A4218" s="460">
        <v>2407972</v>
      </c>
      <c r="B4218" s="461" t="s">
        <v>5021</v>
      </c>
      <c r="C4218" s="460" t="s">
        <v>48</v>
      </c>
      <c r="D4218" s="454">
        <v>68.58</v>
      </c>
    </row>
    <row r="4219" spans="1:4" ht="13.2" x14ac:dyDescent="0.3">
      <c r="A4219" s="460">
        <v>2408075</v>
      </c>
      <c r="B4219" s="461" t="s">
        <v>5022</v>
      </c>
      <c r="C4219" s="460" t="s">
        <v>84</v>
      </c>
      <c r="D4219" s="454">
        <v>5.49</v>
      </c>
    </row>
    <row r="4220" spans="1:4" ht="13.2" x14ac:dyDescent="0.3">
      <c r="A4220" s="460">
        <v>2408069</v>
      </c>
      <c r="B4220" s="461" t="s">
        <v>5023</v>
      </c>
      <c r="C4220" s="460" t="s">
        <v>84</v>
      </c>
      <c r="D4220" s="454">
        <v>5.53</v>
      </c>
    </row>
    <row r="4221" spans="1:4" ht="13.2" x14ac:dyDescent="0.3">
      <c r="A4221" s="460">
        <v>2419790</v>
      </c>
      <c r="B4221" s="461" t="s">
        <v>5024</v>
      </c>
      <c r="C4221" s="460" t="s">
        <v>84</v>
      </c>
      <c r="D4221" s="454">
        <v>10</v>
      </c>
    </row>
    <row r="4222" spans="1:4" ht="13.2" x14ac:dyDescent="0.3">
      <c r="A4222" s="460">
        <v>2408068</v>
      </c>
      <c r="B4222" s="461" t="s">
        <v>5025</v>
      </c>
      <c r="C4222" s="460" t="s">
        <v>84</v>
      </c>
      <c r="D4222" s="454">
        <v>15.57</v>
      </c>
    </row>
    <row r="4223" spans="1:4" ht="26.4" x14ac:dyDescent="0.3">
      <c r="A4223" s="460">
        <v>2419705</v>
      </c>
      <c r="B4223" s="461" t="s">
        <v>5026</v>
      </c>
      <c r="C4223" s="460" t="s">
        <v>84</v>
      </c>
      <c r="D4223" s="454">
        <v>10.43</v>
      </c>
    </row>
    <row r="4224" spans="1:4" ht="26.4" x14ac:dyDescent="0.3">
      <c r="A4224" s="460">
        <v>2419704</v>
      </c>
      <c r="B4224" s="461" t="s">
        <v>5027</v>
      </c>
      <c r="C4224" s="460" t="s">
        <v>84</v>
      </c>
      <c r="D4224" s="454">
        <v>13.39</v>
      </c>
    </row>
    <row r="4225" spans="1:4" ht="26.4" x14ac:dyDescent="0.3">
      <c r="A4225" s="460">
        <v>2419703</v>
      </c>
      <c r="B4225" s="461" t="s">
        <v>5028</v>
      </c>
      <c r="C4225" s="460" t="s">
        <v>84</v>
      </c>
      <c r="D4225" s="454">
        <v>15.47</v>
      </c>
    </row>
    <row r="4226" spans="1:4" ht="26.4" x14ac:dyDescent="0.3">
      <c r="A4226" s="460">
        <v>2408080</v>
      </c>
      <c r="B4226" s="461" t="s">
        <v>5029</v>
      </c>
      <c r="C4226" s="460" t="s">
        <v>84</v>
      </c>
      <c r="D4226" s="454">
        <v>7.86</v>
      </c>
    </row>
    <row r="4227" spans="1:4" ht="26.4" x14ac:dyDescent="0.3">
      <c r="A4227" s="460">
        <v>2408078</v>
      </c>
      <c r="B4227" s="461" t="s">
        <v>5030</v>
      </c>
      <c r="C4227" s="460" t="s">
        <v>84</v>
      </c>
      <c r="D4227" s="454">
        <v>2.8</v>
      </c>
    </row>
    <row r="4228" spans="1:4" ht="26.4" x14ac:dyDescent="0.3">
      <c r="A4228" s="460">
        <v>2408077</v>
      </c>
      <c r="B4228" s="461" t="s">
        <v>5031</v>
      </c>
      <c r="C4228" s="460" t="s">
        <v>84</v>
      </c>
      <c r="D4228" s="454">
        <v>6.67</v>
      </c>
    </row>
    <row r="4229" spans="1:4" ht="26.4" x14ac:dyDescent="0.3">
      <c r="A4229" s="460">
        <v>2408079</v>
      </c>
      <c r="B4229" s="461" t="s">
        <v>5032</v>
      </c>
      <c r="C4229" s="460" t="s">
        <v>84</v>
      </c>
      <c r="D4229" s="454">
        <v>42.27</v>
      </c>
    </row>
    <row r="4230" spans="1:4" ht="13.2" x14ac:dyDescent="0.3">
      <c r="A4230" s="460">
        <v>2408076</v>
      </c>
      <c r="B4230" s="461" t="s">
        <v>5033</v>
      </c>
      <c r="C4230" s="460" t="s">
        <v>84</v>
      </c>
      <c r="D4230" s="454">
        <v>10.34</v>
      </c>
    </row>
    <row r="4231" spans="1:4" ht="13.2" x14ac:dyDescent="0.3">
      <c r="A4231" s="460">
        <v>2408057</v>
      </c>
      <c r="B4231" s="461" t="s">
        <v>5034</v>
      </c>
      <c r="C4231" s="460" t="s">
        <v>48</v>
      </c>
      <c r="D4231" s="454">
        <v>95.55</v>
      </c>
    </row>
    <row r="4232" spans="1:4" ht="13.2" x14ac:dyDescent="0.3">
      <c r="A4232" s="460">
        <v>2408058</v>
      </c>
      <c r="B4232" s="461" t="s">
        <v>792</v>
      </c>
      <c r="C4232" s="460" t="s">
        <v>48</v>
      </c>
      <c r="D4232" s="454">
        <v>66.2</v>
      </c>
    </row>
    <row r="4233" spans="1:4" ht="13.2" x14ac:dyDescent="0.3">
      <c r="A4233" s="460">
        <v>2419789</v>
      </c>
      <c r="B4233" s="461" t="s">
        <v>5035</v>
      </c>
      <c r="C4233" s="460" t="s">
        <v>84</v>
      </c>
      <c r="D4233" s="454">
        <v>8.74</v>
      </c>
    </row>
    <row r="4234" spans="1:4" ht="13.2" x14ac:dyDescent="0.3">
      <c r="A4234" s="460">
        <v>2607183</v>
      </c>
      <c r="B4234" s="461" t="s">
        <v>5036</v>
      </c>
      <c r="C4234" s="460" t="s">
        <v>110</v>
      </c>
      <c r="D4234" s="454">
        <v>307.06</v>
      </c>
    </row>
    <row r="4235" spans="1:4" ht="13.2" x14ac:dyDescent="0.3">
      <c r="A4235" s="460">
        <v>2607226</v>
      </c>
      <c r="B4235" s="461" t="s">
        <v>5037</v>
      </c>
      <c r="C4235" s="460" t="s">
        <v>110</v>
      </c>
      <c r="D4235" s="454">
        <v>348381.52</v>
      </c>
    </row>
    <row r="4236" spans="1:4" ht="13.2" x14ac:dyDescent="0.3">
      <c r="A4236" s="460">
        <v>2607209</v>
      </c>
      <c r="B4236" s="461" t="s">
        <v>5038</v>
      </c>
      <c r="C4236" s="460" t="s">
        <v>110</v>
      </c>
      <c r="D4236" s="454">
        <v>303330.57</v>
      </c>
    </row>
    <row r="4237" spans="1:4" ht="13.2" x14ac:dyDescent="0.3">
      <c r="A4237" s="460">
        <v>2607161</v>
      </c>
      <c r="B4237" s="461" t="s">
        <v>5039</v>
      </c>
      <c r="C4237" s="460" t="s">
        <v>110</v>
      </c>
      <c r="D4237" s="454">
        <v>417750.46</v>
      </c>
    </row>
    <row r="4238" spans="1:4" ht="13.2" x14ac:dyDescent="0.3">
      <c r="A4238" s="460">
        <v>2607148</v>
      </c>
      <c r="B4238" s="461" t="s">
        <v>5040</v>
      </c>
      <c r="C4238" s="460" t="s">
        <v>110</v>
      </c>
      <c r="D4238" s="454">
        <v>440403.02</v>
      </c>
    </row>
    <row r="4239" spans="1:4" ht="13.2" x14ac:dyDescent="0.3">
      <c r="A4239" s="460">
        <v>2607213</v>
      </c>
      <c r="B4239" s="461" t="s">
        <v>5041</v>
      </c>
      <c r="C4239" s="460" t="s">
        <v>110</v>
      </c>
      <c r="D4239" s="454">
        <v>383274.03</v>
      </c>
    </row>
    <row r="4240" spans="1:4" ht="13.2" x14ac:dyDescent="0.3">
      <c r="A4240" s="460">
        <v>2607165</v>
      </c>
      <c r="B4240" s="461" t="s">
        <v>5042</v>
      </c>
      <c r="C4240" s="460" t="s">
        <v>110</v>
      </c>
      <c r="D4240" s="454">
        <v>530103.03</v>
      </c>
    </row>
    <row r="4241" spans="1:4" ht="13.2" x14ac:dyDescent="0.3">
      <c r="A4241" s="460">
        <v>2607152</v>
      </c>
      <c r="B4241" s="461" t="s">
        <v>5043</v>
      </c>
      <c r="C4241" s="460" t="s">
        <v>110</v>
      </c>
      <c r="D4241" s="454">
        <v>525816.67000000004</v>
      </c>
    </row>
    <row r="4242" spans="1:4" ht="13.2" x14ac:dyDescent="0.3">
      <c r="A4242" s="460">
        <v>2607217</v>
      </c>
      <c r="B4242" s="461" t="s">
        <v>5044</v>
      </c>
      <c r="C4242" s="460" t="s">
        <v>110</v>
      </c>
      <c r="D4242" s="454">
        <v>456528.9</v>
      </c>
    </row>
    <row r="4243" spans="1:4" ht="13.2" x14ac:dyDescent="0.3">
      <c r="A4243" s="460">
        <v>2607169</v>
      </c>
      <c r="B4243" s="461" t="s">
        <v>5045</v>
      </c>
      <c r="C4243" s="460" t="s">
        <v>110</v>
      </c>
      <c r="D4243" s="454">
        <v>631251.22</v>
      </c>
    </row>
    <row r="4244" spans="1:4" ht="13.2" x14ac:dyDescent="0.3">
      <c r="A4244" s="460">
        <v>2607156</v>
      </c>
      <c r="B4244" s="461" t="s">
        <v>5046</v>
      </c>
      <c r="C4244" s="460" t="s">
        <v>110</v>
      </c>
      <c r="D4244" s="454">
        <v>463519.04</v>
      </c>
    </row>
    <row r="4245" spans="1:4" ht="13.2" x14ac:dyDescent="0.3">
      <c r="A4245" s="460">
        <v>2607221</v>
      </c>
      <c r="B4245" s="461" t="s">
        <v>5047</v>
      </c>
      <c r="C4245" s="460" t="s">
        <v>110</v>
      </c>
      <c r="D4245" s="454">
        <v>403306.21</v>
      </c>
    </row>
    <row r="4246" spans="1:4" ht="13.2" x14ac:dyDescent="0.3">
      <c r="A4246" s="460">
        <v>2607173</v>
      </c>
      <c r="B4246" s="461" t="s">
        <v>5048</v>
      </c>
      <c r="C4246" s="460" t="s">
        <v>110</v>
      </c>
      <c r="D4246" s="454">
        <v>557764.21</v>
      </c>
    </row>
    <row r="4247" spans="1:4" ht="13.2" x14ac:dyDescent="0.3">
      <c r="A4247" s="460">
        <v>2607227</v>
      </c>
      <c r="B4247" s="461" t="s">
        <v>5049</v>
      </c>
      <c r="C4247" s="460" t="s">
        <v>110</v>
      </c>
      <c r="D4247" s="454">
        <v>383027.26</v>
      </c>
    </row>
    <row r="4248" spans="1:4" ht="13.2" x14ac:dyDescent="0.3">
      <c r="A4248" s="460">
        <v>2607210</v>
      </c>
      <c r="B4248" s="461" t="s">
        <v>5050</v>
      </c>
      <c r="C4248" s="460" t="s">
        <v>110</v>
      </c>
      <c r="D4248" s="454">
        <v>333437.78999999998</v>
      </c>
    </row>
    <row r="4249" spans="1:4" ht="13.2" x14ac:dyDescent="0.3">
      <c r="A4249" s="460">
        <v>2607162</v>
      </c>
      <c r="B4249" s="461" t="s">
        <v>5051</v>
      </c>
      <c r="C4249" s="460" t="s">
        <v>110</v>
      </c>
      <c r="D4249" s="454">
        <v>459415.2</v>
      </c>
    </row>
    <row r="4250" spans="1:4" ht="13.2" x14ac:dyDescent="0.3">
      <c r="A4250" s="460">
        <v>2607149</v>
      </c>
      <c r="B4250" s="461" t="s">
        <v>5052</v>
      </c>
      <c r="C4250" s="460" t="s">
        <v>110</v>
      </c>
      <c r="D4250" s="454">
        <v>484286.03</v>
      </c>
    </row>
    <row r="4251" spans="1:4" ht="13.2" x14ac:dyDescent="0.3">
      <c r="A4251" s="460">
        <v>2607214</v>
      </c>
      <c r="B4251" s="461" t="s">
        <v>5053</v>
      </c>
      <c r="C4251" s="460" t="s">
        <v>110</v>
      </c>
      <c r="D4251" s="454">
        <v>421401.85</v>
      </c>
    </row>
    <row r="4252" spans="1:4" ht="13.2" x14ac:dyDescent="0.3">
      <c r="A4252" s="460">
        <v>2607166</v>
      </c>
      <c r="B4252" s="461" t="s">
        <v>5054</v>
      </c>
      <c r="C4252" s="460" t="s">
        <v>110</v>
      </c>
      <c r="D4252" s="454">
        <v>582897.77</v>
      </c>
    </row>
    <row r="4253" spans="1:4" ht="13.2" x14ac:dyDescent="0.3">
      <c r="A4253" s="460">
        <v>2607153</v>
      </c>
      <c r="B4253" s="461" t="s">
        <v>5055</v>
      </c>
      <c r="C4253" s="460" t="s">
        <v>110</v>
      </c>
      <c r="D4253" s="454">
        <v>578050.63</v>
      </c>
    </row>
    <row r="4254" spans="1:4" ht="13.2" x14ac:dyDescent="0.3">
      <c r="A4254" s="460">
        <v>2607218</v>
      </c>
      <c r="B4254" s="461" t="s">
        <v>5056</v>
      </c>
      <c r="C4254" s="460" t="s">
        <v>110</v>
      </c>
      <c r="D4254" s="454">
        <v>503622.77</v>
      </c>
    </row>
    <row r="4255" spans="1:4" ht="13.2" x14ac:dyDescent="0.3">
      <c r="A4255" s="460">
        <v>2607170</v>
      </c>
      <c r="B4255" s="461" t="s">
        <v>5057</v>
      </c>
      <c r="C4255" s="460" t="s">
        <v>110</v>
      </c>
      <c r="D4255" s="454">
        <v>694191</v>
      </c>
    </row>
    <row r="4256" spans="1:4" ht="13.2" x14ac:dyDescent="0.3">
      <c r="A4256" s="460">
        <v>2607157</v>
      </c>
      <c r="B4256" s="461" t="s">
        <v>5058</v>
      </c>
      <c r="C4256" s="460" t="s">
        <v>110</v>
      </c>
      <c r="D4256" s="454">
        <v>511357.78</v>
      </c>
    </row>
    <row r="4257" spans="1:4" ht="13.2" x14ac:dyDescent="0.3">
      <c r="A4257" s="460">
        <v>2607222</v>
      </c>
      <c r="B4257" s="461" t="s">
        <v>5059</v>
      </c>
      <c r="C4257" s="460" t="s">
        <v>110</v>
      </c>
      <c r="D4257" s="454">
        <v>443444.09</v>
      </c>
    </row>
    <row r="4258" spans="1:4" ht="13.2" x14ac:dyDescent="0.3">
      <c r="A4258" s="460">
        <v>2607174</v>
      </c>
      <c r="B4258" s="461" t="s">
        <v>5060</v>
      </c>
      <c r="C4258" s="460" t="s">
        <v>110</v>
      </c>
      <c r="D4258" s="454">
        <v>613339.09</v>
      </c>
    </row>
    <row r="4259" spans="1:4" ht="13.2" x14ac:dyDescent="0.3">
      <c r="A4259" s="460">
        <v>2607228</v>
      </c>
      <c r="B4259" s="461" t="s">
        <v>5061</v>
      </c>
      <c r="C4259" s="460" t="s">
        <v>110</v>
      </c>
      <c r="D4259" s="454">
        <v>421110.77</v>
      </c>
    </row>
    <row r="4260" spans="1:4" ht="13.2" x14ac:dyDescent="0.3">
      <c r="A4260" s="460">
        <v>2607211</v>
      </c>
      <c r="B4260" s="461" t="s">
        <v>5062</v>
      </c>
      <c r="C4260" s="460" t="s">
        <v>110</v>
      </c>
      <c r="D4260" s="454">
        <v>366535.52</v>
      </c>
    </row>
    <row r="4261" spans="1:4" ht="13.2" x14ac:dyDescent="0.3">
      <c r="A4261" s="460">
        <v>2607163</v>
      </c>
      <c r="B4261" s="461" t="s">
        <v>5063</v>
      </c>
      <c r="C4261" s="460" t="s">
        <v>110</v>
      </c>
      <c r="D4261" s="454">
        <v>506829.05</v>
      </c>
    </row>
    <row r="4262" spans="1:4" ht="13.2" x14ac:dyDescent="0.3">
      <c r="A4262" s="460">
        <v>2607150</v>
      </c>
      <c r="B4262" s="461" t="s">
        <v>5064</v>
      </c>
      <c r="C4262" s="460" t="s">
        <v>110</v>
      </c>
      <c r="D4262" s="454">
        <v>534214.28</v>
      </c>
    </row>
    <row r="4263" spans="1:4" ht="13.2" x14ac:dyDescent="0.3">
      <c r="A4263" s="460">
        <v>2607215</v>
      </c>
      <c r="B4263" s="461" t="s">
        <v>5065</v>
      </c>
      <c r="C4263" s="460" t="s">
        <v>110</v>
      </c>
      <c r="D4263" s="454">
        <v>463317.26</v>
      </c>
    </row>
    <row r="4264" spans="1:4" ht="13.2" x14ac:dyDescent="0.3">
      <c r="A4264" s="460">
        <v>2607167</v>
      </c>
      <c r="B4264" s="461" t="s">
        <v>5066</v>
      </c>
      <c r="C4264" s="460" t="s">
        <v>110</v>
      </c>
      <c r="D4264" s="454">
        <v>640917.35</v>
      </c>
    </row>
    <row r="4265" spans="1:4" ht="13.2" x14ac:dyDescent="0.3">
      <c r="A4265" s="460">
        <v>2607154</v>
      </c>
      <c r="B4265" s="461" t="s">
        <v>5067</v>
      </c>
      <c r="C4265" s="460" t="s">
        <v>110</v>
      </c>
      <c r="D4265" s="454">
        <v>635479.94999999995</v>
      </c>
    </row>
    <row r="4266" spans="1:4" ht="13.2" x14ac:dyDescent="0.3">
      <c r="A4266" s="460">
        <v>2607219</v>
      </c>
      <c r="B4266" s="461" t="s">
        <v>5068</v>
      </c>
      <c r="C4266" s="460" t="s">
        <v>110</v>
      </c>
      <c r="D4266" s="454">
        <v>553609.26</v>
      </c>
    </row>
    <row r="4267" spans="1:4" ht="13.2" x14ac:dyDescent="0.3">
      <c r="A4267" s="460">
        <v>2607171</v>
      </c>
      <c r="B4267" s="461" t="s">
        <v>5069</v>
      </c>
      <c r="C4267" s="460" t="s">
        <v>110</v>
      </c>
      <c r="D4267" s="454">
        <v>768241.89</v>
      </c>
    </row>
    <row r="4268" spans="1:4" ht="13.2" x14ac:dyDescent="0.3">
      <c r="A4268" s="460">
        <v>2607158</v>
      </c>
      <c r="B4268" s="461" t="s">
        <v>5070</v>
      </c>
      <c r="C4268" s="460" t="s">
        <v>110</v>
      </c>
      <c r="D4268" s="454">
        <v>562154.87</v>
      </c>
    </row>
    <row r="4269" spans="1:4" ht="13.2" x14ac:dyDescent="0.3">
      <c r="A4269" s="460">
        <v>2607223</v>
      </c>
      <c r="B4269" s="461" t="s">
        <v>5071</v>
      </c>
      <c r="C4269" s="460" t="s">
        <v>110</v>
      </c>
      <c r="D4269" s="454">
        <v>487569.31</v>
      </c>
    </row>
    <row r="4270" spans="1:4" ht="13.2" x14ac:dyDescent="0.3">
      <c r="A4270" s="460">
        <v>2607175</v>
      </c>
      <c r="B4270" s="461" t="s">
        <v>5072</v>
      </c>
      <c r="C4270" s="460" t="s">
        <v>110</v>
      </c>
      <c r="D4270" s="454">
        <v>674414.53</v>
      </c>
    </row>
    <row r="4271" spans="1:4" ht="13.2" x14ac:dyDescent="0.3">
      <c r="A4271" s="460">
        <v>2607151</v>
      </c>
      <c r="B4271" s="461" t="s">
        <v>5073</v>
      </c>
      <c r="C4271" s="460" t="s">
        <v>110</v>
      </c>
      <c r="D4271" s="454">
        <v>640541.37</v>
      </c>
    </row>
    <row r="4272" spans="1:4" ht="13.2" x14ac:dyDescent="0.3">
      <c r="A4272" s="460">
        <v>2607216</v>
      </c>
      <c r="B4272" s="461" t="s">
        <v>5074</v>
      </c>
      <c r="C4272" s="460" t="s">
        <v>110</v>
      </c>
      <c r="D4272" s="454">
        <v>557357.89</v>
      </c>
    </row>
    <row r="4273" spans="1:4" ht="13.2" x14ac:dyDescent="0.3">
      <c r="A4273" s="460">
        <v>2607168</v>
      </c>
      <c r="B4273" s="461" t="s">
        <v>5075</v>
      </c>
      <c r="C4273" s="460" t="s">
        <v>110</v>
      </c>
      <c r="D4273" s="454">
        <v>773873.55</v>
      </c>
    </row>
    <row r="4274" spans="1:4" ht="13.2" x14ac:dyDescent="0.3">
      <c r="A4274" s="460">
        <v>2607155</v>
      </c>
      <c r="B4274" s="461" t="s">
        <v>5076</v>
      </c>
      <c r="C4274" s="460" t="s">
        <v>110</v>
      </c>
      <c r="D4274" s="454">
        <v>766926.07</v>
      </c>
    </row>
    <row r="4275" spans="1:4" ht="13.2" x14ac:dyDescent="0.3">
      <c r="A4275" s="460">
        <v>2607220</v>
      </c>
      <c r="B4275" s="461" t="s">
        <v>5077</v>
      </c>
      <c r="C4275" s="460" t="s">
        <v>110</v>
      </c>
      <c r="D4275" s="454">
        <v>663803.88</v>
      </c>
    </row>
    <row r="4276" spans="1:4" ht="13.2" x14ac:dyDescent="0.3">
      <c r="A4276" s="460">
        <v>2607172</v>
      </c>
      <c r="B4276" s="461" t="s">
        <v>5078</v>
      </c>
      <c r="C4276" s="460" t="s">
        <v>110</v>
      </c>
      <c r="D4276" s="454">
        <v>920907.29</v>
      </c>
    </row>
    <row r="4277" spans="1:4" ht="13.2" x14ac:dyDescent="0.3">
      <c r="A4277" s="460">
        <v>2607159</v>
      </c>
      <c r="B4277" s="461" t="s">
        <v>5079</v>
      </c>
      <c r="C4277" s="460" t="s">
        <v>110</v>
      </c>
      <c r="D4277" s="454">
        <v>674205.97</v>
      </c>
    </row>
    <row r="4278" spans="1:4" ht="13.2" x14ac:dyDescent="0.3">
      <c r="A4278" s="460">
        <v>2607224</v>
      </c>
      <c r="B4278" s="461" t="s">
        <v>5080</v>
      </c>
      <c r="C4278" s="460" t="s">
        <v>110</v>
      </c>
      <c r="D4278" s="454">
        <v>586482.84</v>
      </c>
    </row>
    <row r="4279" spans="1:4" ht="13.2" x14ac:dyDescent="0.3">
      <c r="A4279" s="460">
        <v>2607176</v>
      </c>
      <c r="B4279" s="461" t="s">
        <v>5081</v>
      </c>
      <c r="C4279" s="460" t="s">
        <v>110</v>
      </c>
      <c r="D4279" s="454">
        <v>814115.66</v>
      </c>
    </row>
    <row r="4280" spans="1:4" ht="13.2" x14ac:dyDescent="0.3">
      <c r="A4280" s="460">
        <v>2607225</v>
      </c>
      <c r="B4280" s="461" t="s">
        <v>5082</v>
      </c>
      <c r="C4280" s="460" t="s">
        <v>110</v>
      </c>
      <c r="D4280" s="454">
        <v>316861.53999999998</v>
      </c>
    </row>
    <row r="4281" spans="1:4" ht="13.2" x14ac:dyDescent="0.3">
      <c r="A4281" s="460">
        <v>2607208</v>
      </c>
      <c r="B4281" s="461" t="s">
        <v>5083</v>
      </c>
      <c r="C4281" s="460" t="s">
        <v>110</v>
      </c>
      <c r="D4281" s="454">
        <v>275942.74</v>
      </c>
    </row>
    <row r="4282" spans="1:4" ht="13.2" x14ac:dyDescent="0.3">
      <c r="A4282" s="460">
        <v>2607160</v>
      </c>
      <c r="B4282" s="461" t="s">
        <v>5084</v>
      </c>
      <c r="C4282" s="460" t="s">
        <v>110</v>
      </c>
      <c r="D4282" s="454">
        <v>379834.45</v>
      </c>
    </row>
    <row r="4283" spans="1:4" ht="13.2" x14ac:dyDescent="0.3">
      <c r="A4283" s="460">
        <v>2607229</v>
      </c>
      <c r="B4283" s="461" t="s">
        <v>5085</v>
      </c>
      <c r="C4283" s="460" t="s">
        <v>110</v>
      </c>
      <c r="D4283" s="454">
        <v>400450.6</v>
      </c>
    </row>
    <row r="4284" spans="1:4" ht="13.2" x14ac:dyDescent="0.3">
      <c r="A4284" s="460">
        <v>2607212</v>
      </c>
      <c r="B4284" s="461" t="s">
        <v>5086</v>
      </c>
      <c r="C4284" s="460" t="s">
        <v>110</v>
      </c>
      <c r="D4284" s="454">
        <v>348589.78</v>
      </c>
    </row>
    <row r="4285" spans="1:4" ht="13.2" x14ac:dyDescent="0.3">
      <c r="A4285" s="460">
        <v>2607164</v>
      </c>
      <c r="B4285" s="461" t="s">
        <v>5087</v>
      </c>
      <c r="C4285" s="460" t="s">
        <v>110</v>
      </c>
      <c r="D4285" s="454">
        <v>480432.78</v>
      </c>
    </row>
    <row r="4286" spans="1:4" ht="13.2" x14ac:dyDescent="0.3">
      <c r="A4286" s="460">
        <v>2607207</v>
      </c>
      <c r="B4286" s="461" t="s">
        <v>5088</v>
      </c>
      <c r="C4286" s="460" t="s">
        <v>2</v>
      </c>
      <c r="D4286" s="454">
        <v>177.26</v>
      </c>
    </row>
    <row r="4287" spans="1:4" ht="26.4" x14ac:dyDescent="0.3">
      <c r="A4287" s="460">
        <v>2607206</v>
      </c>
      <c r="B4287" s="461" t="s">
        <v>5089</v>
      </c>
      <c r="C4287" s="460" t="s">
        <v>2</v>
      </c>
      <c r="D4287" s="454">
        <v>173.01</v>
      </c>
    </row>
    <row r="4288" spans="1:4" ht="26.4" x14ac:dyDescent="0.3">
      <c r="A4288" s="460">
        <v>2607344</v>
      </c>
      <c r="B4288" s="461" t="s">
        <v>5090</v>
      </c>
      <c r="C4288" s="460" t="s">
        <v>110</v>
      </c>
      <c r="D4288" s="454">
        <v>223.15</v>
      </c>
    </row>
    <row r="4289" spans="1:4" ht="26.4" x14ac:dyDescent="0.3">
      <c r="A4289" s="460">
        <v>2607339</v>
      </c>
      <c r="B4289" s="461" t="s">
        <v>5091</v>
      </c>
      <c r="C4289" s="460" t="s">
        <v>110</v>
      </c>
      <c r="D4289" s="454">
        <v>153.30000000000001</v>
      </c>
    </row>
    <row r="4290" spans="1:4" ht="26.4" x14ac:dyDescent="0.3">
      <c r="A4290" s="460">
        <v>2607349</v>
      </c>
      <c r="B4290" s="461" t="s">
        <v>5092</v>
      </c>
      <c r="C4290" s="460" t="s">
        <v>110</v>
      </c>
      <c r="D4290" s="454">
        <v>340.71</v>
      </c>
    </row>
    <row r="4291" spans="1:4" ht="26.4" x14ac:dyDescent="0.3">
      <c r="A4291" s="460">
        <v>2607345</v>
      </c>
      <c r="B4291" s="461" t="s">
        <v>5093</v>
      </c>
      <c r="C4291" s="460" t="s">
        <v>110</v>
      </c>
      <c r="D4291" s="454">
        <v>254.63</v>
      </c>
    </row>
    <row r="4292" spans="1:4" ht="26.4" x14ac:dyDescent="0.3">
      <c r="A4292" s="460">
        <v>2607340</v>
      </c>
      <c r="B4292" s="461" t="s">
        <v>5094</v>
      </c>
      <c r="C4292" s="460" t="s">
        <v>110</v>
      </c>
      <c r="D4292" s="454">
        <v>175.03</v>
      </c>
    </row>
    <row r="4293" spans="1:4" ht="26.4" x14ac:dyDescent="0.3">
      <c r="A4293" s="460">
        <v>2607350</v>
      </c>
      <c r="B4293" s="461" t="s">
        <v>5095</v>
      </c>
      <c r="C4293" s="460" t="s">
        <v>110</v>
      </c>
      <c r="D4293" s="454">
        <v>389.18</v>
      </c>
    </row>
    <row r="4294" spans="1:4" ht="26.4" x14ac:dyDescent="0.3">
      <c r="A4294" s="460">
        <v>2607346</v>
      </c>
      <c r="B4294" s="461" t="s">
        <v>5096</v>
      </c>
      <c r="C4294" s="460" t="s">
        <v>110</v>
      </c>
      <c r="D4294" s="454">
        <v>295.74</v>
      </c>
    </row>
    <row r="4295" spans="1:4" ht="26.4" x14ac:dyDescent="0.3">
      <c r="A4295" s="460">
        <v>2607341</v>
      </c>
      <c r="B4295" s="461" t="s">
        <v>5097</v>
      </c>
      <c r="C4295" s="460" t="s">
        <v>110</v>
      </c>
      <c r="D4295" s="454">
        <v>206.49</v>
      </c>
    </row>
    <row r="4296" spans="1:4" ht="26.4" x14ac:dyDescent="0.3">
      <c r="A4296" s="460">
        <v>2607351</v>
      </c>
      <c r="B4296" s="461" t="s">
        <v>5098</v>
      </c>
      <c r="C4296" s="460" t="s">
        <v>110</v>
      </c>
      <c r="D4296" s="454">
        <v>452.07</v>
      </c>
    </row>
    <row r="4297" spans="1:4" ht="26.4" x14ac:dyDescent="0.3">
      <c r="A4297" s="460">
        <v>2607347</v>
      </c>
      <c r="B4297" s="461" t="s">
        <v>5099</v>
      </c>
      <c r="C4297" s="460" t="s">
        <v>110</v>
      </c>
      <c r="D4297" s="454">
        <v>390.2</v>
      </c>
    </row>
    <row r="4298" spans="1:4" ht="26.4" x14ac:dyDescent="0.3">
      <c r="A4298" s="460">
        <v>2607342</v>
      </c>
      <c r="B4298" s="461" t="s">
        <v>5100</v>
      </c>
      <c r="C4298" s="460" t="s">
        <v>110</v>
      </c>
      <c r="D4298" s="454">
        <v>254.63</v>
      </c>
    </row>
    <row r="4299" spans="1:4" ht="26.4" x14ac:dyDescent="0.3">
      <c r="A4299" s="460">
        <v>2607352</v>
      </c>
      <c r="B4299" s="461" t="s">
        <v>5101</v>
      </c>
      <c r="C4299" s="460" t="s">
        <v>110</v>
      </c>
      <c r="D4299" s="454">
        <v>594.80999999999995</v>
      </c>
    </row>
    <row r="4300" spans="1:4" ht="26.4" x14ac:dyDescent="0.3">
      <c r="A4300" s="460">
        <v>2607343</v>
      </c>
      <c r="B4300" s="461" t="s">
        <v>5102</v>
      </c>
      <c r="C4300" s="460" t="s">
        <v>110</v>
      </c>
      <c r="D4300" s="454">
        <v>179.16</v>
      </c>
    </row>
    <row r="4301" spans="1:4" ht="26.4" x14ac:dyDescent="0.3">
      <c r="A4301" s="460">
        <v>2607338</v>
      </c>
      <c r="B4301" s="461" t="s">
        <v>5103</v>
      </c>
      <c r="C4301" s="460" t="s">
        <v>110</v>
      </c>
      <c r="D4301" s="454">
        <v>131.09</v>
      </c>
    </row>
    <row r="4302" spans="1:4" ht="26.4" x14ac:dyDescent="0.3">
      <c r="A4302" s="460">
        <v>2607348</v>
      </c>
      <c r="B4302" s="461" t="s">
        <v>5104</v>
      </c>
      <c r="C4302" s="460" t="s">
        <v>110</v>
      </c>
      <c r="D4302" s="454">
        <v>273.72000000000003</v>
      </c>
    </row>
    <row r="4303" spans="1:4" ht="26.4" x14ac:dyDescent="0.3">
      <c r="A4303" s="460">
        <v>2607329</v>
      </c>
      <c r="B4303" s="461" t="s">
        <v>5105</v>
      </c>
      <c r="C4303" s="460" t="s">
        <v>110</v>
      </c>
      <c r="D4303" s="454">
        <v>510.54</v>
      </c>
    </row>
    <row r="4304" spans="1:4" ht="26.4" x14ac:dyDescent="0.3">
      <c r="A4304" s="460">
        <v>2607324</v>
      </c>
      <c r="B4304" s="461" t="s">
        <v>5106</v>
      </c>
      <c r="C4304" s="460" t="s">
        <v>110</v>
      </c>
      <c r="D4304" s="454">
        <v>348.56</v>
      </c>
    </row>
    <row r="4305" spans="1:4" ht="26.4" x14ac:dyDescent="0.3">
      <c r="A4305" s="460">
        <v>2607334</v>
      </c>
      <c r="B4305" s="461" t="s">
        <v>5107</v>
      </c>
      <c r="C4305" s="460" t="s">
        <v>110</v>
      </c>
      <c r="D4305" s="454">
        <v>740.21</v>
      </c>
    </row>
    <row r="4306" spans="1:4" ht="26.4" x14ac:dyDescent="0.3">
      <c r="A4306" s="460">
        <v>2607330</v>
      </c>
      <c r="B4306" s="461" t="s">
        <v>5108</v>
      </c>
      <c r="C4306" s="460" t="s">
        <v>110</v>
      </c>
      <c r="D4306" s="454">
        <v>583.79</v>
      </c>
    </row>
    <row r="4307" spans="1:4" ht="26.4" x14ac:dyDescent="0.3">
      <c r="A4307" s="460">
        <v>2607325</v>
      </c>
      <c r="B4307" s="461" t="s">
        <v>5109</v>
      </c>
      <c r="C4307" s="460" t="s">
        <v>110</v>
      </c>
      <c r="D4307" s="454">
        <v>400.29</v>
      </c>
    </row>
    <row r="4308" spans="1:4" ht="26.4" x14ac:dyDescent="0.3">
      <c r="A4308" s="460">
        <v>2607335</v>
      </c>
      <c r="B4308" s="461" t="s">
        <v>5110</v>
      </c>
      <c r="C4308" s="460" t="s">
        <v>110</v>
      </c>
      <c r="D4308" s="454">
        <v>845.83</v>
      </c>
    </row>
    <row r="4309" spans="1:4" ht="26.4" x14ac:dyDescent="0.3">
      <c r="A4309" s="460">
        <v>2607331</v>
      </c>
      <c r="B4309" s="461" t="s">
        <v>5111</v>
      </c>
      <c r="C4309" s="460" t="s">
        <v>110</v>
      </c>
      <c r="D4309" s="454">
        <v>678.68</v>
      </c>
    </row>
    <row r="4310" spans="1:4" ht="26.4" x14ac:dyDescent="0.3">
      <c r="A4310" s="460">
        <v>2607326</v>
      </c>
      <c r="B4310" s="461" t="s">
        <v>5112</v>
      </c>
      <c r="C4310" s="460" t="s">
        <v>110</v>
      </c>
      <c r="D4310" s="454">
        <v>473.54</v>
      </c>
    </row>
    <row r="4311" spans="1:4" ht="26.4" x14ac:dyDescent="0.3">
      <c r="A4311" s="460">
        <v>2607336</v>
      </c>
      <c r="B4311" s="461" t="s">
        <v>5113</v>
      </c>
      <c r="C4311" s="460" t="s">
        <v>110</v>
      </c>
      <c r="D4311" s="454">
        <v>983.89</v>
      </c>
    </row>
    <row r="4312" spans="1:4" ht="26.4" x14ac:dyDescent="0.3">
      <c r="A4312" s="460">
        <v>2607332</v>
      </c>
      <c r="B4312" s="461" t="s">
        <v>5114</v>
      </c>
      <c r="C4312" s="460" t="s">
        <v>110</v>
      </c>
      <c r="D4312" s="454">
        <v>898.5</v>
      </c>
    </row>
    <row r="4313" spans="1:4" ht="26.4" x14ac:dyDescent="0.3">
      <c r="A4313" s="460">
        <v>2607327</v>
      </c>
      <c r="B4313" s="461" t="s">
        <v>5115</v>
      </c>
      <c r="C4313" s="460" t="s">
        <v>110</v>
      </c>
      <c r="D4313" s="454">
        <v>583.79</v>
      </c>
    </row>
    <row r="4314" spans="1:4" ht="26.4" x14ac:dyDescent="0.3">
      <c r="A4314" s="460">
        <v>2607337</v>
      </c>
      <c r="B4314" s="461" t="s">
        <v>5116</v>
      </c>
      <c r="C4314" s="460" t="s">
        <v>110</v>
      </c>
      <c r="D4314" s="454">
        <v>1300.83</v>
      </c>
    </row>
    <row r="4315" spans="1:4" ht="26.4" x14ac:dyDescent="0.3">
      <c r="A4315" s="460">
        <v>2607328</v>
      </c>
      <c r="B4315" s="461" t="s">
        <v>5117</v>
      </c>
      <c r="C4315" s="460" t="s">
        <v>110</v>
      </c>
      <c r="D4315" s="454">
        <v>409.54</v>
      </c>
    </row>
    <row r="4316" spans="1:4" ht="26.4" x14ac:dyDescent="0.3">
      <c r="A4316" s="460">
        <v>2607323</v>
      </c>
      <c r="B4316" s="461" t="s">
        <v>5118</v>
      </c>
      <c r="C4316" s="460" t="s">
        <v>110</v>
      </c>
      <c r="D4316" s="454">
        <v>299.23</v>
      </c>
    </row>
    <row r="4317" spans="1:4" ht="26.4" x14ac:dyDescent="0.3">
      <c r="A4317" s="460">
        <v>2607333</v>
      </c>
      <c r="B4317" s="461" t="s">
        <v>5119</v>
      </c>
      <c r="C4317" s="460" t="s">
        <v>110</v>
      </c>
      <c r="D4317" s="454">
        <v>592.98</v>
      </c>
    </row>
    <row r="4318" spans="1:4" ht="13.2" x14ac:dyDescent="0.3">
      <c r="A4318" s="460">
        <v>2607106</v>
      </c>
      <c r="B4318" s="461" t="s">
        <v>5120</v>
      </c>
      <c r="C4318" s="460" t="s">
        <v>5121</v>
      </c>
      <c r="D4318" s="454">
        <v>91497.44</v>
      </c>
    </row>
    <row r="4319" spans="1:4" ht="13.2" x14ac:dyDescent="0.3">
      <c r="A4319" s="460">
        <v>2607102</v>
      </c>
      <c r="B4319" s="461" t="s">
        <v>5122</v>
      </c>
      <c r="C4319" s="460" t="s">
        <v>5121</v>
      </c>
      <c r="D4319" s="454">
        <v>45056.61</v>
      </c>
    </row>
    <row r="4320" spans="1:4" ht="13.2" x14ac:dyDescent="0.3">
      <c r="A4320" s="460">
        <v>2607261</v>
      </c>
      <c r="B4320" s="461" t="s">
        <v>5123</v>
      </c>
      <c r="C4320" s="460" t="s">
        <v>5121</v>
      </c>
      <c r="D4320" s="454">
        <v>91497.44</v>
      </c>
    </row>
    <row r="4321" spans="1:4" ht="13.2" x14ac:dyDescent="0.3">
      <c r="A4321" s="460">
        <v>2607107</v>
      </c>
      <c r="B4321" s="461" t="s">
        <v>5124</v>
      </c>
      <c r="C4321" s="460" t="s">
        <v>5121</v>
      </c>
      <c r="D4321" s="454">
        <v>104428.94</v>
      </c>
    </row>
    <row r="4322" spans="1:4" ht="13.2" x14ac:dyDescent="0.3">
      <c r="A4322" s="460">
        <v>2607103</v>
      </c>
      <c r="B4322" s="461" t="s">
        <v>5125</v>
      </c>
      <c r="C4322" s="460" t="s">
        <v>5121</v>
      </c>
      <c r="D4322" s="454">
        <v>51279.51</v>
      </c>
    </row>
    <row r="4323" spans="1:4" ht="13.2" x14ac:dyDescent="0.3">
      <c r="A4323" s="460">
        <v>2607262</v>
      </c>
      <c r="B4323" s="461" t="s">
        <v>5126</v>
      </c>
      <c r="C4323" s="460" t="s">
        <v>5121</v>
      </c>
      <c r="D4323" s="454">
        <v>104428.94</v>
      </c>
    </row>
    <row r="4324" spans="1:4" ht="13.2" x14ac:dyDescent="0.3">
      <c r="A4324" s="460">
        <v>2607108</v>
      </c>
      <c r="B4324" s="461" t="s">
        <v>5127</v>
      </c>
      <c r="C4324" s="460" t="s">
        <v>5121</v>
      </c>
      <c r="D4324" s="454">
        <v>121647.25</v>
      </c>
    </row>
    <row r="4325" spans="1:4" ht="13.2" x14ac:dyDescent="0.3">
      <c r="A4325" s="460">
        <v>2607104</v>
      </c>
      <c r="B4325" s="461" t="s">
        <v>5128</v>
      </c>
      <c r="C4325" s="460" t="s">
        <v>5121</v>
      </c>
      <c r="D4325" s="454">
        <v>60590.05</v>
      </c>
    </row>
    <row r="4326" spans="1:4" ht="13.2" x14ac:dyDescent="0.3">
      <c r="A4326" s="460">
        <v>2607263</v>
      </c>
      <c r="B4326" s="461" t="s">
        <v>5129</v>
      </c>
      <c r="C4326" s="460" t="s">
        <v>5121</v>
      </c>
      <c r="D4326" s="454">
        <v>121647.25</v>
      </c>
    </row>
    <row r="4327" spans="1:4" ht="13.2" x14ac:dyDescent="0.3">
      <c r="A4327" s="460">
        <v>2607109</v>
      </c>
      <c r="B4327" s="461" t="s">
        <v>5130</v>
      </c>
      <c r="C4327" s="460" t="s">
        <v>5121</v>
      </c>
      <c r="D4327" s="454">
        <v>160394.32999999999</v>
      </c>
    </row>
    <row r="4328" spans="1:4" ht="13.2" x14ac:dyDescent="0.3">
      <c r="A4328" s="460">
        <v>2607105</v>
      </c>
      <c r="B4328" s="461" t="s">
        <v>5131</v>
      </c>
      <c r="C4328" s="460" t="s">
        <v>5121</v>
      </c>
      <c r="D4328" s="454">
        <v>75351.58</v>
      </c>
    </row>
    <row r="4329" spans="1:4" ht="13.2" x14ac:dyDescent="0.3">
      <c r="A4329" s="460">
        <v>2607264</v>
      </c>
      <c r="B4329" s="461" t="s">
        <v>5132</v>
      </c>
      <c r="C4329" s="460" t="s">
        <v>5121</v>
      </c>
      <c r="D4329" s="454">
        <v>160394.32999999999</v>
      </c>
    </row>
    <row r="4330" spans="1:4" ht="13.2" x14ac:dyDescent="0.3">
      <c r="A4330" s="460">
        <v>2607093</v>
      </c>
      <c r="B4330" s="461" t="s">
        <v>5133</v>
      </c>
      <c r="C4330" s="460" t="s">
        <v>5121</v>
      </c>
      <c r="D4330" s="454">
        <v>45823.31</v>
      </c>
    </row>
    <row r="4331" spans="1:4" ht="13.2" x14ac:dyDescent="0.3">
      <c r="A4331" s="460">
        <v>2607088</v>
      </c>
      <c r="B4331" s="461" t="s">
        <v>5134</v>
      </c>
      <c r="C4331" s="460" t="s">
        <v>5121</v>
      </c>
      <c r="D4331" s="454">
        <v>18909.669999999998</v>
      </c>
    </row>
    <row r="4332" spans="1:4" ht="13.2" x14ac:dyDescent="0.3">
      <c r="A4332" s="460">
        <v>2607098</v>
      </c>
      <c r="B4332" s="461" t="s">
        <v>5135</v>
      </c>
      <c r="C4332" s="460" t="s">
        <v>5121</v>
      </c>
      <c r="D4332" s="454">
        <v>46147.96</v>
      </c>
    </row>
    <row r="4333" spans="1:4" ht="13.2" x14ac:dyDescent="0.3">
      <c r="A4333" s="460">
        <v>2607094</v>
      </c>
      <c r="B4333" s="461" t="s">
        <v>5136</v>
      </c>
      <c r="C4333" s="460" t="s">
        <v>5121</v>
      </c>
      <c r="D4333" s="454">
        <v>51649.8</v>
      </c>
    </row>
    <row r="4334" spans="1:4" ht="13.2" x14ac:dyDescent="0.3">
      <c r="A4334" s="460">
        <v>2607089</v>
      </c>
      <c r="B4334" s="461" t="s">
        <v>5137</v>
      </c>
      <c r="C4334" s="460" t="s">
        <v>5121</v>
      </c>
      <c r="D4334" s="454">
        <v>21649.35</v>
      </c>
    </row>
    <row r="4335" spans="1:4" ht="13.2" x14ac:dyDescent="0.3">
      <c r="A4335" s="460">
        <v>2607099</v>
      </c>
      <c r="B4335" s="461" t="s">
        <v>5138</v>
      </c>
      <c r="C4335" s="460" t="s">
        <v>5121</v>
      </c>
      <c r="D4335" s="454">
        <v>52019.65</v>
      </c>
    </row>
    <row r="4336" spans="1:4" ht="13.2" x14ac:dyDescent="0.3">
      <c r="A4336" s="460">
        <v>2607095</v>
      </c>
      <c r="B4336" s="461" t="s">
        <v>5139</v>
      </c>
      <c r="C4336" s="460" t="s">
        <v>5121</v>
      </c>
      <c r="D4336" s="454">
        <v>60672.97</v>
      </c>
    </row>
    <row r="4337" spans="1:4" ht="13.2" x14ac:dyDescent="0.3">
      <c r="A4337" s="460">
        <v>2607090</v>
      </c>
      <c r="B4337" s="461" t="s">
        <v>5140</v>
      </c>
      <c r="C4337" s="460" t="s">
        <v>5121</v>
      </c>
      <c r="D4337" s="454">
        <v>26362.48</v>
      </c>
    </row>
    <row r="4338" spans="1:4" ht="13.2" x14ac:dyDescent="0.3">
      <c r="A4338" s="460">
        <v>2607260</v>
      </c>
      <c r="B4338" s="461" t="s">
        <v>5141</v>
      </c>
      <c r="C4338" s="460" t="s">
        <v>5121</v>
      </c>
      <c r="D4338" s="454">
        <v>61102.52</v>
      </c>
    </row>
    <row r="4339" spans="1:4" ht="13.2" x14ac:dyDescent="0.3">
      <c r="A4339" s="460">
        <v>2607096</v>
      </c>
      <c r="B4339" s="461" t="s">
        <v>5142</v>
      </c>
      <c r="C4339" s="460" t="s">
        <v>5121</v>
      </c>
      <c r="D4339" s="454">
        <v>79983.009999999995</v>
      </c>
    </row>
    <row r="4340" spans="1:4" ht="13.2" x14ac:dyDescent="0.3">
      <c r="A4340" s="460">
        <v>2607091</v>
      </c>
      <c r="B4340" s="461" t="s">
        <v>5143</v>
      </c>
      <c r="C4340" s="460" t="s">
        <v>5121</v>
      </c>
      <c r="D4340" s="454">
        <v>33120.5</v>
      </c>
    </row>
    <row r="4341" spans="1:4" ht="13.2" x14ac:dyDescent="0.3">
      <c r="A4341" s="460">
        <v>2607101</v>
      </c>
      <c r="B4341" s="461" t="s">
        <v>5144</v>
      </c>
      <c r="C4341" s="460" t="s">
        <v>5121</v>
      </c>
      <c r="D4341" s="454">
        <v>80549.149999999994</v>
      </c>
    </row>
    <row r="4342" spans="1:4" ht="13.2" x14ac:dyDescent="0.3">
      <c r="A4342" s="460">
        <v>2607092</v>
      </c>
      <c r="B4342" s="461" t="s">
        <v>5145</v>
      </c>
      <c r="C4342" s="460" t="s">
        <v>5121</v>
      </c>
      <c r="D4342" s="454">
        <v>36462.910000000003</v>
      </c>
    </row>
    <row r="4343" spans="1:4" ht="13.2" x14ac:dyDescent="0.3">
      <c r="A4343" s="460">
        <v>2607087</v>
      </c>
      <c r="B4343" s="461" t="s">
        <v>5146</v>
      </c>
      <c r="C4343" s="460" t="s">
        <v>5121</v>
      </c>
      <c r="D4343" s="454">
        <v>15783.52</v>
      </c>
    </row>
    <row r="4344" spans="1:4" ht="13.2" x14ac:dyDescent="0.3">
      <c r="A4344" s="460">
        <v>2607097</v>
      </c>
      <c r="B4344" s="461" t="s">
        <v>5147</v>
      </c>
      <c r="C4344" s="460" t="s">
        <v>5121</v>
      </c>
      <c r="D4344" s="454">
        <v>36722.82</v>
      </c>
    </row>
    <row r="4345" spans="1:4" ht="13.2" x14ac:dyDescent="0.3">
      <c r="A4345" s="460">
        <v>2607198</v>
      </c>
      <c r="B4345" s="461" t="s">
        <v>5148</v>
      </c>
      <c r="C4345" s="460" t="s">
        <v>110</v>
      </c>
      <c r="D4345" s="454">
        <v>309.85000000000002</v>
      </c>
    </row>
    <row r="4346" spans="1:4" ht="26.4" x14ac:dyDescent="0.3">
      <c r="A4346" s="460">
        <v>2809170</v>
      </c>
      <c r="B4346" s="461" t="s">
        <v>5149</v>
      </c>
      <c r="C4346" s="460" t="s">
        <v>110</v>
      </c>
      <c r="D4346" s="454">
        <v>1932.14</v>
      </c>
    </row>
    <row r="4347" spans="1:4" ht="26.4" x14ac:dyDescent="0.3">
      <c r="A4347" s="460">
        <v>2809183</v>
      </c>
      <c r="B4347" s="461" t="s">
        <v>5150</v>
      </c>
      <c r="C4347" s="460" t="s">
        <v>110</v>
      </c>
      <c r="D4347" s="454">
        <v>2797.93</v>
      </c>
    </row>
    <row r="4348" spans="1:4" ht="26.4" x14ac:dyDescent="0.3">
      <c r="A4348" s="460">
        <v>2809174</v>
      </c>
      <c r="B4348" s="461" t="s">
        <v>5151</v>
      </c>
      <c r="C4348" s="460" t="s">
        <v>110</v>
      </c>
      <c r="D4348" s="454">
        <v>2029.25</v>
      </c>
    </row>
    <row r="4349" spans="1:4" ht="26.4" x14ac:dyDescent="0.3">
      <c r="A4349" s="460">
        <v>2809196</v>
      </c>
      <c r="B4349" s="461" t="s">
        <v>5152</v>
      </c>
      <c r="C4349" s="460" t="s">
        <v>110</v>
      </c>
      <c r="D4349" s="454">
        <v>2940.03</v>
      </c>
    </row>
    <row r="4350" spans="1:4" ht="26.4" x14ac:dyDescent="0.3">
      <c r="A4350" s="460">
        <v>2809187</v>
      </c>
      <c r="B4350" s="461" t="s">
        <v>5153</v>
      </c>
      <c r="C4350" s="460" t="s">
        <v>110</v>
      </c>
      <c r="D4350" s="454">
        <v>2943.79</v>
      </c>
    </row>
    <row r="4351" spans="1:4" ht="26.4" x14ac:dyDescent="0.3">
      <c r="A4351" s="460">
        <v>2809178</v>
      </c>
      <c r="B4351" s="461" t="s">
        <v>5154</v>
      </c>
      <c r="C4351" s="460" t="s">
        <v>110</v>
      </c>
      <c r="D4351" s="454">
        <v>2174.77</v>
      </c>
    </row>
    <row r="4352" spans="1:4" ht="26.4" x14ac:dyDescent="0.3">
      <c r="A4352" s="460">
        <v>2809200</v>
      </c>
      <c r="B4352" s="461" t="s">
        <v>5155</v>
      </c>
      <c r="C4352" s="460" t="s">
        <v>110</v>
      </c>
      <c r="D4352" s="454">
        <v>3091.97</v>
      </c>
    </row>
    <row r="4353" spans="1:4" ht="26.4" x14ac:dyDescent="0.3">
      <c r="A4353" s="460">
        <v>2809191</v>
      </c>
      <c r="B4353" s="461" t="s">
        <v>5156</v>
      </c>
      <c r="C4353" s="460" t="s">
        <v>110</v>
      </c>
      <c r="D4353" s="454">
        <v>3077.56</v>
      </c>
    </row>
    <row r="4354" spans="1:4" ht="26.4" x14ac:dyDescent="0.3">
      <c r="A4354" s="460">
        <v>2809204</v>
      </c>
      <c r="B4354" s="461" t="s">
        <v>5157</v>
      </c>
      <c r="C4354" s="460" t="s">
        <v>110</v>
      </c>
      <c r="D4354" s="454">
        <v>3231.06</v>
      </c>
    </row>
    <row r="4355" spans="1:4" ht="26.4" x14ac:dyDescent="0.3">
      <c r="A4355" s="460">
        <v>2809171</v>
      </c>
      <c r="B4355" s="461" t="s">
        <v>5158</v>
      </c>
      <c r="C4355" s="460" t="s">
        <v>110</v>
      </c>
      <c r="D4355" s="454">
        <v>2180.65</v>
      </c>
    </row>
    <row r="4356" spans="1:4" ht="26.4" x14ac:dyDescent="0.3">
      <c r="A4356" s="460">
        <v>2809184</v>
      </c>
      <c r="B4356" s="461" t="s">
        <v>5159</v>
      </c>
      <c r="C4356" s="460" t="s">
        <v>110</v>
      </c>
      <c r="D4356" s="454">
        <v>3155.7</v>
      </c>
    </row>
    <row r="4357" spans="1:4" ht="26.4" x14ac:dyDescent="0.3">
      <c r="A4357" s="460">
        <v>2809175</v>
      </c>
      <c r="B4357" s="461" t="s">
        <v>5160</v>
      </c>
      <c r="C4357" s="460" t="s">
        <v>110</v>
      </c>
      <c r="D4357" s="454">
        <v>2287.4699999999998</v>
      </c>
    </row>
    <row r="4358" spans="1:4" ht="26.4" x14ac:dyDescent="0.3">
      <c r="A4358" s="460">
        <v>2809197</v>
      </c>
      <c r="B4358" s="461" t="s">
        <v>5161</v>
      </c>
      <c r="C4358" s="460" t="s">
        <v>110</v>
      </c>
      <c r="D4358" s="454">
        <v>3312.45</v>
      </c>
    </row>
    <row r="4359" spans="1:4" ht="26.4" x14ac:dyDescent="0.3">
      <c r="A4359" s="460">
        <v>2809188</v>
      </c>
      <c r="B4359" s="461" t="s">
        <v>5162</v>
      </c>
      <c r="C4359" s="460" t="s">
        <v>110</v>
      </c>
      <c r="D4359" s="454">
        <v>3316.15</v>
      </c>
    </row>
    <row r="4360" spans="1:4" ht="26.4" x14ac:dyDescent="0.3">
      <c r="A4360" s="460">
        <v>2809179</v>
      </c>
      <c r="B4360" s="461" t="s">
        <v>5163</v>
      </c>
      <c r="C4360" s="460" t="s">
        <v>110</v>
      </c>
      <c r="D4360" s="454">
        <v>2447.54</v>
      </c>
    </row>
    <row r="4361" spans="1:4" ht="26.4" x14ac:dyDescent="0.3">
      <c r="A4361" s="460">
        <v>2809201</v>
      </c>
      <c r="B4361" s="461" t="s">
        <v>5164</v>
      </c>
      <c r="C4361" s="460" t="s">
        <v>110</v>
      </c>
      <c r="D4361" s="454">
        <v>3479.58</v>
      </c>
    </row>
    <row r="4362" spans="1:4" ht="26.4" x14ac:dyDescent="0.3">
      <c r="A4362" s="460">
        <v>2809192</v>
      </c>
      <c r="B4362" s="461" t="s">
        <v>5165</v>
      </c>
      <c r="C4362" s="460" t="s">
        <v>110</v>
      </c>
      <c r="D4362" s="454">
        <v>3463.3</v>
      </c>
    </row>
    <row r="4363" spans="1:4" ht="26.4" x14ac:dyDescent="0.3">
      <c r="A4363" s="460">
        <v>2809205</v>
      </c>
      <c r="B4363" s="461" t="s">
        <v>5166</v>
      </c>
      <c r="C4363" s="460" t="s">
        <v>110</v>
      </c>
      <c r="D4363" s="454">
        <v>3632.58</v>
      </c>
    </row>
    <row r="4364" spans="1:4" ht="26.4" x14ac:dyDescent="0.3">
      <c r="A4364" s="460">
        <v>2809172</v>
      </c>
      <c r="B4364" s="461" t="s">
        <v>5167</v>
      </c>
      <c r="C4364" s="460" t="s">
        <v>110</v>
      </c>
      <c r="D4364" s="454">
        <v>2548.69</v>
      </c>
    </row>
    <row r="4365" spans="1:4" ht="26.4" x14ac:dyDescent="0.3">
      <c r="A4365" s="460">
        <v>2809185</v>
      </c>
      <c r="B4365" s="461" t="s">
        <v>5168</v>
      </c>
      <c r="C4365" s="460" t="s">
        <v>110</v>
      </c>
      <c r="D4365" s="454">
        <v>3632.45</v>
      </c>
    </row>
    <row r="4366" spans="1:4" ht="26.4" x14ac:dyDescent="0.3">
      <c r="A4366" s="460">
        <v>2809176</v>
      </c>
      <c r="B4366" s="461" t="s">
        <v>5169</v>
      </c>
      <c r="C4366" s="460" t="s">
        <v>110</v>
      </c>
      <c r="D4366" s="454">
        <v>2666.19</v>
      </c>
    </row>
    <row r="4367" spans="1:4" ht="26.4" x14ac:dyDescent="0.3">
      <c r="A4367" s="460">
        <v>2809198</v>
      </c>
      <c r="B4367" s="461" t="s">
        <v>5170</v>
      </c>
      <c r="C4367" s="460" t="s">
        <v>110</v>
      </c>
      <c r="D4367" s="454">
        <v>3807.83</v>
      </c>
    </row>
    <row r="4368" spans="1:4" ht="26.4" x14ac:dyDescent="0.3">
      <c r="A4368" s="460">
        <v>2809189</v>
      </c>
      <c r="B4368" s="461" t="s">
        <v>5171</v>
      </c>
      <c r="C4368" s="460" t="s">
        <v>110</v>
      </c>
      <c r="D4368" s="454">
        <v>3808.95</v>
      </c>
    </row>
    <row r="4369" spans="1:4" ht="26.4" x14ac:dyDescent="0.3">
      <c r="A4369" s="460">
        <v>2809180</v>
      </c>
      <c r="B4369" s="461" t="s">
        <v>5172</v>
      </c>
      <c r="C4369" s="460" t="s">
        <v>110</v>
      </c>
      <c r="D4369" s="454">
        <v>2842.27</v>
      </c>
    </row>
    <row r="4370" spans="1:4" ht="26.4" x14ac:dyDescent="0.3">
      <c r="A4370" s="460">
        <v>2809202</v>
      </c>
      <c r="B4370" s="461" t="s">
        <v>5173</v>
      </c>
      <c r="C4370" s="460" t="s">
        <v>110</v>
      </c>
      <c r="D4370" s="454">
        <v>3991.68</v>
      </c>
    </row>
    <row r="4371" spans="1:4" ht="26.4" x14ac:dyDescent="0.3">
      <c r="A4371" s="460">
        <v>2809193</v>
      </c>
      <c r="B4371" s="461" t="s">
        <v>5174</v>
      </c>
      <c r="C4371" s="460" t="s">
        <v>110</v>
      </c>
      <c r="D4371" s="454">
        <v>3970.81</v>
      </c>
    </row>
    <row r="4372" spans="1:4" ht="26.4" x14ac:dyDescent="0.3">
      <c r="A4372" s="460">
        <v>2809206</v>
      </c>
      <c r="B4372" s="461" t="s">
        <v>5175</v>
      </c>
      <c r="C4372" s="460" t="s">
        <v>110</v>
      </c>
      <c r="D4372" s="454">
        <v>4159.9799999999996</v>
      </c>
    </row>
    <row r="4373" spans="1:4" ht="26.4" x14ac:dyDescent="0.3">
      <c r="A4373" s="460">
        <v>2809190</v>
      </c>
      <c r="B4373" s="461" t="s">
        <v>5176</v>
      </c>
      <c r="C4373" s="460" t="s">
        <v>110</v>
      </c>
      <c r="D4373" s="454">
        <v>4930.93</v>
      </c>
    </row>
    <row r="4374" spans="1:4" ht="26.4" x14ac:dyDescent="0.3">
      <c r="A4374" s="460">
        <v>2809181</v>
      </c>
      <c r="B4374" s="461" t="s">
        <v>5177</v>
      </c>
      <c r="C4374" s="460" t="s">
        <v>110</v>
      </c>
      <c r="D4374" s="454">
        <v>3493.25</v>
      </c>
    </row>
    <row r="4375" spans="1:4" ht="26.4" x14ac:dyDescent="0.3">
      <c r="A4375" s="460">
        <v>2809203</v>
      </c>
      <c r="B4375" s="461" t="s">
        <v>5178</v>
      </c>
      <c r="C4375" s="460" t="s">
        <v>110</v>
      </c>
      <c r="D4375" s="454">
        <v>5152.0200000000004</v>
      </c>
    </row>
    <row r="4376" spans="1:4" ht="26.4" x14ac:dyDescent="0.3">
      <c r="A4376" s="460">
        <v>2809194</v>
      </c>
      <c r="B4376" s="461" t="s">
        <v>5179</v>
      </c>
      <c r="C4376" s="460" t="s">
        <v>110</v>
      </c>
      <c r="D4376" s="454">
        <v>5125.16</v>
      </c>
    </row>
    <row r="4377" spans="1:4" ht="26.4" x14ac:dyDescent="0.3">
      <c r="A4377" s="460">
        <v>2809207</v>
      </c>
      <c r="B4377" s="461" t="s">
        <v>5180</v>
      </c>
      <c r="C4377" s="460" t="s">
        <v>110</v>
      </c>
      <c r="D4377" s="454">
        <v>5353.98</v>
      </c>
    </row>
    <row r="4378" spans="1:4" ht="26.4" x14ac:dyDescent="0.3">
      <c r="A4378" s="460">
        <v>2809169</v>
      </c>
      <c r="B4378" s="461" t="s">
        <v>5181</v>
      </c>
      <c r="C4378" s="460" t="s">
        <v>110</v>
      </c>
      <c r="D4378" s="454">
        <v>1662.02</v>
      </c>
    </row>
    <row r="4379" spans="1:4" ht="26.4" x14ac:dyDescent="0.3">
      <c r="A4379" s="460">
        <v>2809182</v>
      </c>
      <c r="B4379" s="461" t="s">
        <v>5182</v>
      </c>
      <c r="C4379" s="460" t="s">
        <v>110</v>
      </c>
      <c r="D4379" s="454">
        <v>2305.4899999999998</v>
      </c>
    </row>
    <row r="4380" spans="1:4" ht="26.4" x14ac:dyDescent="0.3">
      <c r="A4380" s="460">
        <v>2809173</v>
      </c>
      <c r="B4380" s="461" t="s">
        <v>5183</v>
      </c>
      <c r="C4380" s="460" t="s">
        <v>110</v>
      </c>
      <c r="D4380" s="454">
        <v>1750.3</v>
      </c>
    </row>
    <row r="4381" spans="1:4" ht="26.4" x14ac:dyDescent="0.3">
      <c r="A4381" s="460">
        <v>2809195</v>
      </c>
      <c r="B4381" s="461" t="s">
        <v>5184</v>
      </c>
      <c r="C4381" s="460" t="s">
        <v>110</v>
      </c>
      <c r="D4381" s="454">
        <v>2411.96</v>
      </c>
    </row>
    <row r="4382" spans="1:4" ht="26.4" x14ac:dyDescent="0.3">
      <c r="A4382" s="460">
        <v>2809186</v>
      </c>
      <c r="B4382" s="461" t="s">
        <v>5185</v>
      </c>
      <c r="C4382" s="460" t="s">
        <v>110</v>
      </c>
      <c r="D4382" s="454">
        <v>2438.09</v>
      </c>
    </row>
    <row r="4383" spans="1:4" ht="26.4" x14ac:dyDescent="0.3">
      <c r="A4383" s="460">
        <v>2809177</v>
      </c>
      <c r="B4383" s="461" t="s">
        <v>5186</v>
      </c>
      <c r="C4383" s="460" t="s">
        <v>110</v>
      </c>
      <c r="D4383" s="454">
        <v>1882.59</v>
      </c>
    </row>
    <row r="4384" spans="1:4" ht="26.4" x14ac:dyDescent="0.3">
      <c r="A4384" s="460">
        <v>2809199</v>
      </c>
      <c r="B4384" s="461" t="s">
        <v>5187</v>
      </c>
      <c r="C4384" s="460" t="s">
        <v>110</v>
      </c>
      <c r="D4384" s="454">
        <v>2550.08</v>
      </c>
    </row>
    <row r="4385" spans="1:4" ht="26.4" x14ac:dyDescent="0.3">
      <c r="A4385" s="460">
        <v>2809219</v>
      </c>
      <c r="B4385" s="461" t="s">
        <v>5188</v>
      </c>
      <c r="C4385" s="460" t="s">
        <v>3194</v>
      </c>
      <c r="D4385" s="454">
        <v>23152.61</v>
      </c>
    </row>
    <row r="4386" spans="1:4" ht="26.4" x14ac:dyDescent="0.3">
      <c r="A4386" s="460">
        <v>2809220</v>
      </c>
      <c r="B4386" s="461" t="s">
        <v>5189</v>
      </c>
      <c r="C4386" s="460" t="s">
        <v>3194</v>
      </c>
      <c r="D4386" s="454">
        <v>24659.95</v>
      </c>
    </row>
    <row r="4387" spans="1:4" ht="26.4" x14ac:dyDescent="0.3">
      <c r="A4387" s="460">
        <v>2809221</v>
      </c>
      <c r="B4387" s="461" t="s">
        <v>5190</v>
      </c>
      <c r="C4387" s="460" t="s">
        <v>3194</v>
      </c>
      <c r="D4387" s="454">
        <v>25399.94</v>
      </c>
    </row>
    <row r="4388" spans="1:4" ht="26.4" x14ac:dyDescent="0.3">
      <c r="A4388" s="460">
        <v>2809163</v>
      </c>
      <c r="B4388" s="461" t="s">
        <v>5191</v>
      </c>
      <c r="C4388" s="460" t="s">
        <v>3194</v>
      </c>
      <c r="D4388" s="454">
        <v>24173.95</v>
      </c>
    </row>
    <row r="4389" spans="1:4" ht="26.4" x14ac:dyDescent="0.3">
      <c r="A4389" s="460">
        <v>2809164</v>
      </c>
      <c r="B4389" s="461" t="s">
        <v>5192</v>
      </c>
      <c r="C4389" s="460" t="s">
        <v>3194</v>
      </c>
      <c r="D4389" s="454">
        <v>25736.58</v>
      </c>
    </row>
    <row r="4390" spans="1:4" ht="26.4" x14ac:dyDescent="0.3">
      <c r="A4390" s="460">
        <v>2809165</v>
      </c>
      <c r="B4390" s="461" t="s">
        <v>5193</v>
      </c>
      <c r="C4390" s="460" t="s">
        <v>3194</v>
      </c>
      <c r="D4390" s="454">
        <v>26497.41</v>
      </c>
    </row>
    <row r="4391" spans="1:4" ht="26.4" x14ac:dyDescent="0.3">
      <c r="A4391" s="460">
        <v>2809216</v>
      </c>
      <c r="B4391" s="461" t="s">
        <v>5194</v>
      </c>
      <c r="C4391" s="460" t="s">
        <v>3194</v>
      </c>
      <c r="D4391" s="454">
        <v>21517.45</v>
      </c>
    </row>
    <row r="4392" spans="1:4" ht="26.4" x14ac:dyDescent="0.3">
      <c r="A4392" s="460">
        <v>2809217</v>
      </c>
      <c r="B4392" s="461" t="s">
        <v>5195</v>
      </c>
      <c r="C4392" s="460" t="s">
        <v>3194</v>
      </c>
      <c r="D4392" s="454">
        <v>21908.5</v>
      </c>
    </row>
    <row r="4393" spans="1:4" ht="26.4" x14ac:dyDescent="0.3">
      <c r="A4393" s="460">
        <v>2809218</v>
      </c>
      <c r="B4393" s="461" t="s">
        <v>5196</v>
      </c>
      <c r="C4393" s="460" t="s">
        <v>3194</v>
      </c>
      <c r="D4393" s="454">
        <v>23407.59</v>
      </c>
    </row>
    <row r="4394" spans="1:4" ht="26.4" x14ac:dyDescent="0.3">
      <c r="A4394" s="460">
        <v>2809160</v>
      </c>
      <c r="B4394" s="461" t="s">
        <v>5197</v>
      </c>
      <c r="C4394" s="460" t="s">
        <v>3194</v>
      </c>
      <c r="D4394" s="454">
        <v>22475.02</v>
      </c>
    </row>
    <row r="4395" spans="1:4" ht="26.4" x14ac:dyDescent="0.3">
      <c r="A4395" s="460">
        <v>2809161</v>
      </c>
      <c r="B4395" s="461" t="s">
        <v>5198</v>
      </c>
      <c r="C4395" s="460" t="s">
        <v>3194</v>
      </c>
      <c r="D4395" s="454">
        <v>22868.89</v>
      </c>
    </row>
    <row r="4396" spans="1:4" ht="26.4" x14ac:dyDescent="0.3">
      <c r="A4396" s="460">
        <v>2809162</v>
      </c>
      <c r="B4396" s="461" t="s">
        <v>5199</v>
      </c>
      <c r="C4396" s="460" t="s">
        <v>3194</v>
      </c>
      <c r="D4396" s="454">
        <v>24423.13</v>
      </c>
    </row>
    <row r="4397" spans="1:4" ht="26.4" x14ac:dyDescent="0.3">
      <c r="A4397" s="460">
        <v>2809222</v>
      </c>
      <c r="B4397" s="461" t="s">
        <v>5200</v>
      </c>
      <c r="C4397" s="460" t="s">
        <v>3194</v>
      </c>
      <c r="D4397" s="454">
        <v>21143.33</v>
      </c>
    </row>
    <row r="4398" spans="1:4" ht="26.4" x14ac:dyDescent="0.3">
      <c r="A4398" s="460">
        <v>2809223</v>
      </c>
      <c r="B4398" s="461" t="s">
        <v>5201</v>
      </c>
      <c r="C4398" s="460" t="s">
        <v>3194</v>
      </c>
      <c r="D4398" s="454">
        <v>27075.96</v>
      </c>
    </row>
    <row r="4399" spans="1:4" ht="26.4" x14ac:dyDescent="0.3">
      <c r="A4399" s="460">
        <v>2809224</v>
      </c>
      <c r="B4399" s="461" t="s">
        <v>5202</v>
      </c>
      <c r="C4399" s="460" t="s">
        <v>3194</v>
      </c>
      <c r="D4399" s="454">
        <v>28185.96</v>
      </c>
    </row>
    <row r="4400" spans="1:4" ht="26.4" x14ac:dyDescent="0.3">
      <c r="A4400" s="460">
        <v>2809166</v>
      </c>
      <c r="B4400" s="461" t="s">
        <v>5203</v>
      </c>
      <c r="C4400" s="460" t="s">
        <v>3194</v>
      </c>
      <c r="D4400" s="454">
        <v>22001.39</v>
      </c>
    </row>
    <row r="4401" spans="1:4" ht="26.4" x14ac:dyDescent="0.3">
      <c r="A4401" s="460">
        <v>2809167</v>
      </c>
      <c r="B4401" s="461" t="s">
        <v>5204</v>
      </c>
      <c r="C4401" s="460" t="s">
        <v>3194</v>
      </c>
      <c r="D4401" s="454">
        <v>28224.05</v>
      </c>
    </row>
    <row r="4402" spans="1:4" ht="26.4" x14ac:dyDescent="0.3">
      <c r="A4402" s="460">
        <v>2809168</v>
      </c>
      <c r="B4402" s="461" t="s">
        <v>5205</v>
      </c>
      <c r="C4402" s="460" t="s">
        <v>3194</v>
      </c>
      <c r="D4402" s="454">
        <v>29365.29</v>
      </c>
    </row>
    <row r="4403" spans="1:4" ht="13.2" x14ac:dyDescent="0.3">
      <c r="A4403" s="460">
        <v>2909152</v>
      </c>
      <c r="B4403" s="461" t="s">
        <v>5206</v>
      </c>
      <c r="C4403" s="460" t="s">
        <v>3194</v>
      </c>
      <c r="D4403" s="454">
        <v>115.39</v>
      </c>
    </row>
    <row r="4404" spans="1:4" ht="13.2" x14ac:dyDescent="0.3">
      <c r="A4404" s="460">
        <v>2909153</v>
      </c>
      <c r="B4404" s="461" t="s">
        <v>5207</v>
      </c>
      <c r="C4404" s="460" t="s">
        <v>3194</v>
      </c>
      <c r="D4404" s="454">
        <v>163.33000000000001</v>
      </c>
    </row>
    <row r="4405" spans="1:4" ht="13.2" x14ac:dyDescent="0.3">
      <c r="A4405" s="460">
        <v>2909151</v>
      </c>
      <c r="B4405" s="461" t="s">
        <v>5208</v>
      </c>
      <c r="C4405" s="460" t="s">
        <v>3194</v>
      </c>
      <c r="D4405" s="454">
        <v>61.93</v>
      </c>
    </row>
    <row r="4406" spans="1:4" ht="13.2" x14ac:dyDescent="0.3">
      <c r="A4406" s="460">
        <v>2909145</v>
      </c>
      <c r="B4406" s="461" t="s">
        <v>5209</v>
      </c>
      <c r="C4406" s="460" t="s">
        <v>110</v>
      </c>
      <c r="D4406" s="454">
        <v>10.24</v>
      </c>
    </row>
    <row r="4407" spans="1:4" ht="26.4" x14ac:dyDescent="0.3">
      <c r="A4407" s="460">
        <v>2909379</v>
      </c>
      <c r="B4407" s="461" t="s">
        <v>5210</v>
      </c>
      <c r="C4407" s="460" t="s">
        <v>3194</v>
      </c>
      <c r="D4407" s="454">
        <v>5710.5</v>
      </c>
    </row>
    <row r="4408" spans="1:4" ht="26.4" x14ac:dyDescent="0.3">
      <c r="A4408" s="460">
        <v>2909381</v>
      </c>
      <c r="B4408" s="461" t="s">
        <v>5211</v>
      </c>
      <c r="C4408" s="460" t="s">
        <v>3194</v>
      </c>
      <c r="D4408" s="454">
        <v>5975.52</v>
      </c>
    </row>
    <row r="4409" spans="1:4" ht="26.4" x14ac:dyDescent="0.3">
      <c r="A4409" s="460">
        <v>2909380</v>
      </c>
      <c r="B4409" s="461" t="s">
        <v>5212</v>
      </c>
      <c r="C4409" s="460" t="s">
        <v>3194</v>
      </c>
      <c r="D4409" s="454">
        <v>8369.94</v>
      </c>
    </row>
    <row r="4410" spans="1:4" ht="26.4" x14ac:dyDescent="0.3">
      <c r="A4410" s="460">
        <v>2909382</v>
      </c>
      <c r="B4410" s="461" t="s">
        <v>5213</v>
      </c>
      <c r="C4410" s="460" t="s">
        <v>3194</v>
      </c>
      <c r="D4410" s="454">
        <v>8766.57</v>
      </c>
    </row>
    <row r="4411" spans="1:4" ht="26.4" x14ac:dyDescent="0.3">
      <c r="A4411" s="460">
        <v>2909375</v>
      </c>
      <c r="B4411" s="461" t="s">
        <v>5214</v>
      </c>
      <c r="C4411" s="460" t="s">
        <v>3194</v>
      </c>
      <c r="D4411" s="454">
        <v>9133.31</v>
      </c>
    </row>
    <row r="4412" spans="1:4" ht="26.4" x14ac:dyDescent="0.3">
      <c r="A4412" s="460">
        <v>2909377</v>
      </c>
      <c r="B4412" s="461" t="s">
        <v>5215</v>
      </c>
      <c r="C4412" s="460" t="s">
        <v>3194</v>
      </c>
      <c r="D4412" s="454">
        <v>9559.84</v>
      </c>
    </row>
    <row r="4413" spans="1:4" ht="26.4" x14ac:dyDescent="0.3">
      <c r="A4413" s="460">
        <v>2909376</v>
      </c>
      <c r="B4413" s="461" t="s">
        <v>5216</v>
      </c>
      <c r="C4413" s="460" t="s">
        <v>3194</v>
      </c>
      <c r="D4413" s="454">
        <v>13414.68</v>
      </c>
    </row>
    <row r="4414" spans="1:4" ht="26.4" x14ac:dyDescent="0.3">
      <c r="A4414" s="460">
        <v>2909378</v>
      </c>
      <c r="B4414" s="461" t="s">
        <v>5217</v>
      </c>
      <c r="C4414" s="460" t="s">
        <v>3194</v>
      </c>
      <c r="D4414" s="454">
        <v>14059.62</v>
      </c>
    </row>
    <row r="4415" spans="1:4" ht="26.4" x14ac:dyDescent="0.3">
      <c r="A4415" s="460">
        <v>2909383</v>
      </c>
      <c r="B4415" s="461" t="s">
        <v>5218</v>
      </c>
      <c r="C4415" s="460" t="s">
        <v>3194</v>
      </c>
      <c r="D4415" s="454">
        <v>5430.73</v>
      </c>
    </row>
    <row r="4416" spans="1:4" ht="26.4" x14ac:dyDescent="0.3">
      <c r="A4416" s="460">
        <v>2909384</v>
      </c>
      <c r="B4416" s="461" t="s">
        <v>5219</v>
      </c>
      <c r="C4416" s="460" t="s">
        <v>3194</v>
      </c>
      <c r="D4416" s="454">
        <v>5701.15</v>
      </c>
    </row>
    <row r="4417" spans="1:4" ht="13.2" x14ac:dyDescent="0.3">
      <c r="A4417" s="460">
        <v>2909148</v>
      </c>
      <c r="B4417" s="461" t="s">
        <v>5220</v>
      </c>
      <c r="C4417" s="460" t="s">
        <v>3194</v>
      </c>
      <c r="D4417" s="454">
        <v>433.35</v>
      </c>
    </row>
    <row r="4418" spans="1:4" ht="26.4" x14ac:dyDescent="0.3">
      <c r="A4418" s="460">
        <v>3009336</v>
      </c>
      <c r="B4418" s="461" t="s">
        <v>5221</v>
      </c>
      <c r="C4418" s="460" t="s">
        <v>110</v>
      </c>
      <c r="D4418" s="454">
        <v>92.68</v>
      </c>
    </row>
    <row r="4419" spans="1:4" ht="26.4" x14ac:dyDescent="0.3">
      <c r="A4419" s="460">
        <v>3009337</v>
      </c>
      <c r="B4419" s="461" t="s">
        <v>5222</v>
      </c>
      <c r="C4419" s="460" t="s">
        <v>110</v>
      </c>
      <c r="D4419" s="454">
        <v>95.14</v>
      </c>
    </row>
    <row r="4420" spans="1:4" ht="26.4" x14ac:dyDescent="0.3">
      <c r="A4420" s="460">
        <v>3009340</v>
      </c>
      <c r="B4420" s="461" t="s">
        <v>5223</v>
      </c>
      <c r="C4420" s="460" t="s">
        <v>110</v>
      </c>
      <c r="D4420" s="454">
        <v>177.2</v>
      </c>
    </row>
    <row r="4421" spans="1:4" ht="26.4" x14ac:dyDescent="0.3">
      <c r="A4421" s="460">
        <v>3009341</v>
      </c>
      <c r="B4421" s="461" t="s">
        <v>5224</v>
      </c>
      <c r="C4421" s="460" t="s">
        <v>110</v>
      </c>
      <c r="D4421" s="454">
        <v>182.12</v>
      </c>
    </row>
    <row r="4422" spans="1:4" ht="26.4" x14ac:dyDescent="0.3">
      <c r="A4422" s="460">
        <v>3009344</v>
      </c>
      <c r="B4422" s="461" t="s">
        <v>5225</v>
      </c>
      <c r="C4422" s="460" t="s">
        <v>110</v>
      </c>
      <c r="D4422" s="454">
        <v>93.09</v>
      </c>
    </row>
    <row r="4423" spans="1:4" ht="26.4" x14ac:dyDescent="0.3">
      <c r="A4423" s="460">
        <v>3009345</v>
      </c>
      <c r="B4423" s="461" t="s">
        <v>5226</v>
      </c>
      <c r="C4423" s="460" t="s">
        <v>110</v>
      </c>
      <c r="D4423" s="454">
        <v>95.55</v>
      </c>
    </row>
    <row r="4424" spans="1:4" ht="26.4" x14ac:dyDescent="0.3">
      <c r="A4424" s="460">
        <v>3009348</v>
      </c>
      <c r="B4424" s="461" t="s">
        <v>5227</v>
      </c>
      <c r="C4424" s="460" t="s">
        <v>110</v>
      </c>
      <c r="D4424" s="454">
        <v>177.25</v>
      </c>
    </row>
    <row r="4425" spans="1:4" ht="26.4" x14ac:dyDescent="0.3">
      <c r="A4425" s="460">
        <v>3009349</v>
      </c>
      <c r="B4425" s="461" t="s">
        <v>5228</v>
      </c>
      <c r="C4425" s="460" t="s">
        <v>110</v>
      </c>
      <c r="D4425" s="454">
        <v>182.17</v>
      </c>
    </row>
    <row r="4426" spans="1:4" ht="26.4" x14ac:dyDescent="0.3">
      <c r="A4426" s="460">
        <v>3009338</v>
      </c>
      <c r="B4426" s="461" t="s">
        <v>5229</v>
      </c>
      <c r="C4426" s="460" t="s">
        <v>110</v>
      </c>
      <c r="D4426" s="454">
        <v>92.68</v>
      </c>
    </row>
    <row r="4427" spans="1:4" ht="26.4" x14ac:dyDescent="0.3">
      <c r="A4427" s="460">
        <v>3009339</v>
      </c>
      <c r="B4427" s="461" t="s">
        <v>5230</v>
      </c>
      <c r="C4427" s="460" t="s">
        <v>110</v>
      </c>
      <c r="D4427" s="454">
        <v>95.14</v>
      </c>
    </row>
    <row r="4428" spans="1:4" ht="26.4" x14ac:dyDescent="0.3">
      <c r="A4428" s="460">
        <v>3009342</v>
      </c>
      <c r="B4428" s="461" t="s">
        <v>5231</v>
      </c>
      <c r="C4428" s="460" t="s">
        <v>110</v>
      </c>
      <c r="D4428" s="454">
        <v>177.2</v>
      </c>
    </row>
    <row r="4429" spans="1:4" ht="26.4" x14ac:dyDescent="0.3">
      <c r="A4429" s="460">
        <v>3009343</v>
      </c>
      <c r="B4429" s="461" t="s">
        <v>5232</v>
      </c>
      <c r="C4429" s="460" t="s">
        <v>110</v>
      </c>
      <c r="D4429" s="454">
        <v>182.12</v>
      </c>
    </row>
    <row r="4430" spans="1:4" ht="26.4" x14ac:dyDescent="0.3">
      <c r="A4430" s="460">
        <v>3009346</v>
      </c>
      <c r="B4430" s="461" t="s">
        <v>5233</v>
      </c>
      <c r="C4430" s="460" t="s">
        <v>110</v>
      </c>
      <c r="D4430" s="454">
        <v>93.09</v>
      </c>
    </row>
    <row r="4431" spans="1:4" ht="26.4" x14ac:dyDescent="0.3">
      <c r="A4431" s="460">
        <v>3009347</v>
      </c>
      <c r="B4431" s="461" t="s">
        <v>5234</v>
      </c>
      <c r="C4431" s="460" t="s">
        <v>110</v>
      </c>
      <c r="D4431" s="454">
        <v>95.55</v>
      </c>
    </row>
    <row r="4432" spans="1:4" ht="26.4" x14ac:dyDescent="0.3">
      <c r="A4432" s="460">
        <v>3009350</v>
      </c>
      <c r="B4432" s="461" t="s">
        <v>5235</v>
      </c>
      <c r="C4432" s="460" t="s">
        <v>110</v>
      </c>
      <c r="D4432" s="454">
        <v>177.25</v>
      </c>
    </row>
    <row r="4433" spans="1:4" ht="26.4" x14ac:dyDescent="0.3">
      <c r="A4433" s="460">
        <v>3009351</v>
      </c>
      <c r="B4433" s="461" t="s">
        <v>5236</v>
      </c>
      <c r="C4433" s="460" t="s">
        <v>110</v>
      </c>
      <c r="D4433" s="454">
        <v>182.17</v>
      </c>
    </row>
    <row r="4434" spans="1:4" ht="13.2" x14ac:dyDescent="0.3">
      <c r="A4434" s="460">
        <v>3009080</v>
      </c>
      <c r="B4434" s="461" t="s">
        <v>5237</v>
      </c>
      <c r="C4434" s="460" t="s">
        <v>110</v>
      </c>
      <c r="D4434" s="454">
        <v>0.14000000000000001</v>
      </c>
    </row>
    <row r="4435" spans="1:4" ht="13.2" x14ac:dyDescent="0.3">
      <c r="A4435" s="460">
        <v>3009075</v>
      </c>
      <c r="B4435" s="461" t="s">
        <v>5238</v>
      </c>
      <c r="C4435" s="460" t="s">
        <v>110</v>
      </c>
      <c r="D4435" s="454">
        <v>48.36</v>
      </c>
    </row>
    <row r="4436" spans="1:4" ht="13.2" x14ac:dyDescent="0.3">
      <c r="A4436" s="460">
        <v>3009076</v>
      </c>
      <c r="B4436" s="461" t="s">
        <v>5239</v>
      </c>
      <c r="C4436" s="460" t="s">
        <v>110</v>
      </c>
      <c r="D4436" s="454">
        <v>50.1</v>
      </c>
    </row>
    <row r="4437" spans="1:4" ht="13.2" x14ac:dyDescent="0.3">
      <c r="A4437" s="460">
        <v>3009077</v>
      </c>
      <c r="B4437" s="461" t="s">
        <v>5240</v>
      </c>
      <c r="C4437" s="460" t="s">
        <v>110</v>
      </c>
      <c r="D4437" s="454">
        <v>52.28</v>
      </c>
    </row>
    <row r="4438" spans="1:4" ht="13.2" x14ac:dyDescent="0.3">
      <c r="A4438" s="460">
        <v>3009078</v>
      </c>
      <c r="B4438" s="461" t="s">
        <v>5241</v>
      </c>
      <c r="C4438" s="460" t="s">
        <v>110</v>
      </c>
      <c r="D4438" s="454">
        <v>54.09</v>
      </c>
    </row>
    <row r="4439" spans="1:4" ht="13.2" x14ac:dyDescent="0.3">
      <c r="A4439" s="460">
        <v>3009087</v>
      </c>
      <c r="B4439" s="461" t="s">
        <v>5242</v>
      </c>
      <c r="C4439" s="460" t="s">
        <v>110</v>
      </c>
      <c r="D4439" s="454">
        <v>0.09</v>
      </c>
    </row>
    <row r="4440" spans="1:4" ht="26.4" x14ac:dyDescent="0.3">
      <c r="A4440" s="460">
        <v>3009085</v>
      </c>
      <c r="B4440" s="461" t="s">
        <v>5243</v>
      </c>
      <c r="C4440" s="460" t="s">
        <v>93</v>
      </c>
      <c r="D4440" s="454">
        <v>1595.09</v>
      </c>
    </row>
    <row r="4441" spans="1:4" ht="26.4" x14ac:dyDescent="0.3">
      <c r="A4441" s="460">
        <v>3009086</v>
      </c>
      <c r="B4441" s="461" t="s">
        <v>5244</v>
      </c>
      <c r="C4441" s="460" t="s">
        <v>93</v>
      </c>
      <c r="D4441" s="454">
        <v>1993.61</v>
      </c>
    </row>
    <row r="4442" spans="1:4" ht="26.4" x14ac:dyDescent="0.3">
      <c r="A4442" s="460">
        <v>3009089</v>
      </c>
      <c r="B4442" s="461" t="s">
        <v>5245</v>
      </c>
      <c r="C4442" s="460" t="s">
        <v>93</v>
      </c>
      <c r="D4442" s="454">
        <v>2344.29</v>
      </c>
    </row>
    <row r="4443" spans="1:4" ht="26.4" x14ac:dyDescent="0.3">
      <c r="A4443" s="460">
        <v>3009090</v>
      </c>
      <c r="B4443" s="461" t="s">
        <v>5246</v>
      </c>
      <c r="C4443" s="460" t="s">
        <v>93</v>
      </c>
      <c r="D4443" s="454">
        <v>2225.12</v>
      </c>
    </row>
    <row r="4444" spans="1:4" ht="13.2" x14ac:dyDescent="0.3">
      <c r="A4444" s="460">
        <v>3009004</v>
      </c>
      <c r="B4444" s="461" t="s">
        <v>5247</v>
      </c>
      <c r="C4444" s="460" t="s">
        <v>110</v>
      </c>
      <c r="D4444" s="454">
        <v>401.9</v>
      </c>
    </row>
    <row r="4445" spans="1:4" ht="13.2" x14ac:dyDescent="0.3">
      <c r="A4445" s="460">
        <v>3009002</v>
      </c>
      <c r="B4445" s="461" t="s">
        <v>5248</v>
      </c>
      <c r="C4445" s="460" t="s">
        <v>110</v>
      </c>
      <c r="D4445" s="454">
        <v>304.57</v>
      </c>
    </row>
    <row r="4446" spans="1:4" ht="13.2" x14ac:dyDescent="0.3">
      <c r="A4446" s="460">
        <v>3009006</v>
      </c>
      <c r="B4446" s="461" t="s">
        <v>5249</v>
      </c>
      <c r="C4446" s="460" t="s">
        <v>110</v>
      </c>
      <c r="D4446" s="454">
        <v>553.84</v>
      </c>
    </row>
    <row r="4447" spans="1:4" ht="13.2" x14ac:dyDescent="0.3">
      <c r="A4447" s="460">
        <v>3009335</v>
      </c>
      <c r="B4447" s="461" t="s">
        <v>5250</v>
      </c>
      <c r="C4447" s="460" t="s">
        <v>110</v>
      </c>
      <c r="D4447" s="454">
        <v>1051.77</v>
      </c>
    </row>
    <row r="4448" spans="1:4" ht="13.2" x14ac:dyDescent="0.3">
      <c r="A4448" s="460">
        <v>3009334</v>
      </c>
      <c r="B4448" s="461" t="s">
        <v>5251</v>
      </c>
      <c r="C4448" s="460" t="s">
        <v>110</v>
      </c>
      <c r="D4448" s="454">
        <v>750.35</v>
      </c>
    </row>
    <row r="4449" spans="1:4" ht="26.4" x14ac:dyDescent="0.3">
      <c r="A4449" s="460">
        <v>3009280</v>
      </c>
      <c r="B4449" s="461" t="s">
        <v>5252</v>
      </c>
      <c r="C4449" s="460" t="s">
        <v>3194</v>
      </c>
      <c r="D4449" s="454">
        <v>692860.9</v>
      </c>
    </row>
    <row r="4450" spans="1:4" ht="26.4" x14ac:dyDescent="0.3">
      <c r="A4450" s="460">
        <v>3009281</v>
      </c>
      <c r="B4450" s="461" t="s">
        <v>5253</v>
      </c>
      <c r="C4450" s="460" t="s">
        <v>3194</v>
      </c>
      <c r="D4450" s="454">
        <v>685042.68</v>
      </c>
    </row>
    <row r="4451" spans="1:4" ht="26.4" x14ac:dyDescent="0.3">
      <c r="A4451" s="460">
        <v>3009061</v>
      </c>
      <c r="B4451" s="461" t="s">
        <v>5254</v>
      </c>
      <c r="C4451" s="460" t="s">
        <v>3194</v>
      </c>
      <c r="D4451" s="454">
        <v>727359.48</v>
      </c>
    </row>
    <row r="4452" spans="1:4" ht="26.4" x14ac:dyDescent="0.3">
      <c r="A4452" s="460">
        <v>3009062</v>
      </c>
      <c r="B4452" s="461" t="s">
        <v>5255</v>
      </c>
      <c r="C4452" s="460" t="s">
        <v>3194</v>
      </c>
      <c r="D4452" s="454">
        <v>719150.93</v>
      </c>
    </row>
    <row r="4453" spans="1:4" ht="26.4" x14ac:dyDescent="0.3">
      <c r="A4453" s="460">
        <v>3009278</v>
      </c>
      <c r="B4453" s="461" t="s">
        <v>5256</v>
      </c>
      <c r="C4453" s="460" t="s">
        <v>3194</v>
      </c>
      <c r="D4453" s="454">
        <v>525794.16</v>
      </c>
    </row>
    <row r="4454" spans="1:4" ht="26.4" x14ac:dyDescent="0.3">
      <c r="A4454" s="460">
        <v>3009279</v>
      </c>
      <c r="B4454" s="461" t="s">
        <v>5257</v>
      </c>
      <c r="C4454" s="460" t="s">
        <v>3194</v>
      </c>
      <c r="D4454" s="454">
        <v>520147.57</v>
      </c>
    </row>
    <row r="4455" spans="1:4" ht="26.4" x14ac:dyDescent="0.3">
      <c r="A4455" s="460">
        <v>3009059</v>
      </c>
      <c r="B4455" s="461" t="s">
        <v>5258</v>
      </c>
      <c r="C4455" s="460" t="s">
        <v>3194</v>
      </c>
      <c r="D4455" s="454">
        <v>551974.48</v>
      </c>
    </row>
    <row r="4456" spans="1:4" ht="26.4" x14ac:dyDescent="0.3">
      <c r="A4456" s="460">
        <v>3009060</v>
      </c>
      <c r="B4456" s="461" t="s">
        <v>5259</v>
      </c>
      <c r="C4456" s="460" t="s">
        <v>3194</v>
      </c>
      <c r="D4456" s="454">
        <v>546045.68000000005</v>
      </c>
    </row>
    <row r="4457" spans="1:4" ht="26.4" x14ac:dyDescent="0.3">
      <c r="A4457" s="460">
        <v>3009282</v>
      </c>
      <c r="B4457" s="461" t="s">
        <v>5260</v>
      </c>
      <c r="C4457" s="460" t="s">
        <v>3194</v>
      </c>
      <c r="D4457" s="454">
        <v>946147.05</v>
      </c>
    </row>
    <row r="4458" spans="1:4" ht="26.4" x14ac:dyDescent="0.3">
      <c r="A4458" s="460">
        <v>3009283</v>
      </c>
      <c r="B4458" s="461" t="s">
        <v>5261</v>
      </c>
      <c r="C4458" s="460" t="s">
        <v>3194</v>
      </c>
      <c r="D4458" s="454">
        <v>938331.33</v>
      </c>
    </row>
    <row r="4459" spans="1:4" ht="26.4" x14ac:dyDescent="0.3">
      <c r="A4459" s="460">
        <v>3009063</v>
      </c>
      <c r="B4459" s="461" t="s">
        <v>5262</v>
      </c>
      <c r="C4459" s="460" t="s">
        <v>3194</v>
      </c>
      <c r="D4459" s="454">
        <v>993256.75</v>
      </c>
    </row>
    <row r="4460" spans="1:4" ht="26.4" x14ac:dyDescent="0.3">
      <c r="A4460" s="460">
        <v>3009064</v>
      </c>
      <c r="B4460" s="461" t="s">
        <v>5263</v>
      </c>
      <c r="C4460" s="460" t="s">
        <v>3194</v>
      </c>
      <c r="D4460" s="454">
        <v>985050.83</v>
      </c>
    </row>
    <row r="4461" spans="1:4" ht="26.4" x14ac:dyDescent="0.3">
      <c r="A4461" s="460">
        <v>3009081</v>
      </c>
      <c r="B4461" s="461" t="s">
        <v>5264</v>
      </c>
      <c r="C4461" s="460" t="s">
        <v>110</v>
      </c>
      <c r="D4461" s="454">
        <v>747.34</v>
      </c>
    </row>
    <row r="4462" spans="1:4" ht="26.4" x14ac:dyDescent="0.3">
      <c r="A4462" s="460">
        <v>3009082</v>
      </c>
      <c r="B4462" s="461" t="s">
        <v>5265</v>
      </c>
      <c r="C4462" s="460" t="s">
        <v>110</v>
      </c>
      <c r="D4462" s="454">
        <v>900.41</v>
      </c>
    </row>
    <row r="4463" spans="1:4" ht="26.4" x14ac:dyDescent="0.3">
      <c r="A4463" s="460">
        <v>3009083</v>
      </c>
      <c r="B4463" s="461" t="s">
        <v>5266</v>
      </c>
      <c r="C4463" s="460" t="s">
        <v>110</v>
      </c>
      <c r="D4463" s="454">
        <v>919.94</v>
      </c>
    </row>
    <row r="4464" spans="1:4" ht="26.4" x14ac:dyDescent="0.3">
      <c r="A4464" s="460">
        <v>3009084</v>
      </c>
      <c r="B4464" s="461" t="s">
        <v>5267</v>
      </c>
      <c r="C4464" s="460" t="s">
        <v>110</v>
      </c>
      <c r="D4464" s="454">
        <v>924.93</v>
      </c>
    </row>
    <row r="4465" spans="1:4" ht="13.2" x14ac:dyDescent="0.3">
      <c r="A4465" s="460">
        <v>3009070</v>
      </c>
      <c r="B4465" s="461" t="s">
        <v>5268</v>
      </c>
      <c r="C4465" s="460" t="s">
        <v>110</v>
      </c>
      <c r="D4465" s="454">
        <v>396.25</v>
      </c>
    </row>
    <row r="4466" spans="1:4" ht="26.4" x14ac:dyDescent="0.3">
      <c r="A4466" s="460">
        <v>3009285</v>
      </c>
      <c r="B4466" s="461" t="s">
        <v>5269</v>
      </c>
      <c r="C4466" s="460" t="s">
        <v>3194</v>
      </c>
      <c r="D4466" s="454">
        <v>642066.80000000005</v>
      </c>
    </row>
    <row r="4467" spans="1:4" ht="26.4" x14ac:dyDescent="0.3">
      <c r="A4467" s="460">
        <v>3009072</v>
      </c>
      <c r="B4467" s="461" t="s">
        <v>5270</v>
      </c>
      <c r="C4467" s="460" t="s">
        <v>3194</v>
      </c>
      <c r="D4467" s="454">
        <v>674036.33</v>
      </c>
    </row>
    <row r="4468" spans="1:4" ht="13.2" x14ac:dyDescent="0.3">
      <c r="A4468" s="460">
        <v>3009069</v>
      </c>
      <c r="B4468" s="461" t="s">
        <v>5271</v>
      </c>
      <c r="C4468" s="460" t="s">
        <v>110</v>
      </c>
      <c r="D4468" s="454">
        <v>248.09</v>
      </c>
    </row>
    <row r="4469" spans="1:4" ht="26.4" x14ac:dyDescent="0.3">
      <c r="A4469" s="460">
        <v>3009284</v>
      </c>
      <c r="B4469" s="461" t="s">
        <v>5272</v>
      </c>
      <c r="C4469" s="460" t="s">
        <v>3194</v>
      </c>
      <c r="D4469" s="454">
        <v>399636.47999999998</v>
      </c>
    </row>
    <row r="4470" spans="1:4" ht="26.4" x14ac:dyDescent="0.3">
      <c r="A4470" s="460">
        <v>3009071</v>
      </c>
      <c r="B4470" s="461" t="s">
        <v>5273</v>
      </c>
      <c r="C4470" s="460" t="s">
        <v>3194</v>
      </c>
      <c r="D4470" s="454">
        <v>419535.4</v>
      </c>
    </row>
    <row r="4471" spans="1:4" ht="13.2" x14ac:dyDescent="0.3">
      <c r="A4471" s="460">
        <v>3009091</v>
      </c>
      <c r="B4471" s="461" t="s">
        <v>5274</v>
      </c>
      <c r="C4471" s="460" t="s">
        <v>2</v>
      </c>
      <c r="D4471" s="454">
        <v>187.07</v>
      </c>
    </row>
    <row r="4472" spans="1:4" ht="13.2" x14ac:dyDescent="0.3">
      <c r="A4472" s="460">
        <v>3009058</v>
      </c>
      <c r="B4472" s="461" t="s">
        <v>5275</v>
      </c>
      <c r="C4472" s="460" t="s">
        <v>110</v>
      </c>
      <c r="D4472" s="454">
        <v>91855.65</v>
      </c>
    </row>
    <row r="4473" spans="1:4" ht="13.2" x14ac:dyDescent="0.3">
      <c r="A4473" s="460">
        <v>3009229</v>
      </c>
      <c r="B4473" s="461" t="s">
        <v>5276</v>
      </c>
      <c r="C4473" s="460" t="s">
        <v>3194</v>
      </c>
      <c r="D4473" s="454">
        <v>172.88</v>
      </c>
    </row>
    <row r="4474" spans="1:4" ht="13.2" x14ac:dyDescent="0.3">
      <c r="A4474" s="460">
        <v>3009132</v>
      </c>
      <c r="B4474" s="461" t="s">
        <v>5277</v>
      </c>
      <c r="C4474" s="460" t="s">
        <v>3194</v>
      </c>
      <c r="D4474" s="454">
        <v>1228.25</v>
      </c>
    </row>
    <row r="4475" spans="1:4" ht="13.2" x14ac:dyDescent="0.3">
      <c r="A4475" s="460">
        <v>3009133</v>
      </c>
      <c r="B4475" s="461" t="s">
        <v>5278</v>
      </c>
      <c r="C4475" s="460" t="s">
        <v>3194</v>
      </c>
      <c r="D4475" s="454">
        <v>1518.75</v>
      </c>
    </row>
    <row r="4476" spans="1:4" ht="26.4" x14ac:dyDescent="0.3">
      <c r="A4476" s="460">
        <v>3009321</v>
      </c>
      <c r="B4476" s="461" t="s">
        <v>5279</v>
      </c>
      <c r="C4476" s="460" t="s">
        <v>110</v>
      </c>
      <c r="D4476" s="454">
        <v>1314.4</v>
      </c>
    </row>
    <row r="4477" spans="1:4" ht="26.4" x14ac:dyDescent="0.3">
      <c r="A4477" s="460">
        <v>3009322</v>
      </c>
      <c r="B4477" s="461" t="s">
        <v>5280</v>
      </c>
      <c r="C4477" s="460" t="s">
        <v>110</v>
      </c>
      <c r="D4477" s="454">
        <v>1323.64</v>
      </c>
    </row>
    <row r="4478" spans="1:4" ht="26.4" x14ac:dyDescent="0.3">
      <c r="A4478" s="460">
        <v>3009323</v>
      </c>
      <c r="B4478" s="461" t="s">
        <v>5281</v>
      </c>
      <c r="C4478" s="460" t="s">
        <v>110</v>
      </c>
      <c r="D4478" s="454">
        <v>1397.84</v>
      </c>
    </row>
    <row r="4479" spans="1:4" ht="26.4" x14ac:dyDescent="0.3">
      <c r="A4479" s="460">
        <v>3009324</v>
      </c>
      <c r="B4479" s="461" t="s">
        <v>5282</v>
      </c>
      <c r="C4479" s="460" t="s">
        <v>110</v>
      </c>
      <c r="D4479" s="454">
        <v>1339.19</v>
      </c>
    </row>
    <row r="4480" spans="1:4" ht="26.4" x14ac:dyDescent="0.3">
      <c r="A4480" s="460">
        <v>3009096</v>
      </c>
      <c r="B4480" s="461" t="s">
        <v>5283</v>
      </c>
      <c r="C4480" s="460" t="s">
        <v>110</v>
      </c>
      <c r="D4480" s="454">
        <v>252.45</v>
      </c>
    </row>
    <row r="4481" spans="1:4" ht="26.4" x14ac:dyDescent="0.3">
      <c r="A4481" s="460">
        <v>3009330</v>
      </c>
      <c r="B4481" s="461" t="s">
        <v>5284</v>
      </c>
      <c r="C4481" s="460" t="s">
        <v>110</v>
      </c>
      <c r="D4481" s="454">
        <v>203.6</v>
      </c>
    </row>
    <row r="4482" spans="1:4" ht="26.4" x14ac:dyDescent="0.3">
      <c r="A4482" s="460">
        <v>3009326</v>
      </c>
      <c r="B4482" s="461" t="s">
        <v>5285</v>
      </c>
      <c r="C4482" s="460" t="s">
        <v>110</v>
      </c>
      <c r="D4482" s="454">
        <v>209.39</v>
      </c>
    </row>
    <row r="4483" spans="1:4" ht="39.6" x14ac:dyDescent="0.3">
      <c r="A4483" s="460">
        <v>3009234</v>
      </c>
      <c r="B4483" s="461" t="s">
        <v>5286</v>
      </c>
      <c r="C4483" s="460" t="s">
        <v>3194</v>
      </c>
      <c r="D4483" s="454">
        <v>1659993.51</v>
      </c>
    </row>
    <row r="4484" spans="1:4" ht="39.6" x14ac:dyDescent="0.3">
      <c r="A4484" s="460">
        <v>3009022</v>
      </c>
      <c r="B4484" s="461" t="s">
        <v>5287</v>
      </c>
      <c r="C4484" s="460" t="s">
        <v>3194</v>
      </c>
      <c r="D4484" s="454">
        <v>1667047.04</v>
      </c>
    </row>
    <row r="4485" spans="1:4" ht="39.6" x14ac:dyDescent="0.3">
      <c r="A4485" s="460">
        <v>3009230</v>
      </c>
      <c r="B4485" s="461" t="s">
        <v>5288</v>
      </c>
      <c r="C4485" s="460" t="s">
        <v>3194</v>
      </c>
      <c r="D4485" s="454">
        <v>2490143.91</v>
      </c>
    </row>
    <row r="4486" spans="1:4" ht="39.6" x14ac:dyDescent="0.3">
      <c r="A4486" s="460">
        <v>3009018</v>
      </c>
      <c r="B4486" s="461" t="s">
        <v>5289</v>
      </c>
      <c r="C4486" s="460" t="s">
        <v>3194</v>
      </c>
      <c r="D4486" s="454">
        <v>2500724.2200000002</v>
      </c>
    </row>
    <row r="4487" spans="1:4" ht="39.6" x14ac:dyDescent="0.3">
      <c r="A4487" s="460">
        <v>3009288</v>
      </c>
      <c r="B4487" s="461" t="s">
        <v>5290</v>
      </c>
      <c r="C4487" s="460" t="s">
        <v>3194</v>
      </c>
      <c r="D4487" s="454">
        <v>2017254.22</v>
      </c>
    </row>
    <row r="4488" spans="1:4" ht="39.6" x14ac:dyDescent="0.3">
      <c r="A4488" s="460">
        <v>3009013</v>
      </c>
      <c r="B4488" s="461" t="s">
        <v>5291</v>
      </c>
      <c r="C4488" s="460" t="s">
        <v>3194</v>
      </c>
      <c r="D4488" s="454">
        <v>2041892.83</v>
      </c>
    </row>
    <row r="4489" spans="1:4" ht="26.4" x14ac:dyDescent="0.3">
      <c r="A4489" s="460">
        <v>3009292</v>
      </c>
      <c r="B4489" s="461" t="s">
        <v>5292</v>
      </c>
      <c r="C4489" s="460" t="s">
        <v>3194</v>
      </c>
      <c r="D4489" s="454">
        <v>3025883.88</v>
      </c>
    </row>
    <row r="4490" spans="1:4" ht="26.4" x14ac:dyDescent="0.3">
      <c r="A4490" s="460">
        <v>3009225</v>
      </c>
      <c r="B4490" s="461" t="s">
        <v>5293</v>
      </c>
      <c r="C4490" s="460" t="s">
        <v>3194</v>
      </c>
      <c r="D4490" s="454">
        <v>3062841.96</v>
      </c>
    </row>
    <row r="4491" spans="1:4" ht="26.4" x14ac:dyDescent="0.3">
      <c r="A4491" s="460">
        <v>3009100</v>
      </c>
      <c r="B4491" s="461" t="s">
        <v>5294</v>
      </c>
      <c r="C4491" s="460" t="s">
        <v>110</v>
      </c>
      <c r="D4491" s="454">
        <v>83841.210000000006</v>
      </c>
    </row>
    <row r="4492" spans="1:4" ht="39.6" x14ac:dyDescent="0.3">
      <c r="A4492" s="460">
        <v>3009238</v>
      </c>
      <c r="B4492" s="461" t="s">
        <v>5295</v>
      </c>
      <c r="C4492" s="460" t="s">
        <v>3194</v>
      </c>
      <c r="D4492" s="454">
        <v>1558004.47</v>
      </c>
    </row>
    <row r="4493" spans="1:4" ht="39.6" x14ac:dyDescent="0.3">
      <c r="A4493" s="460">
        <v>3009304</v>
      </c>
      <c r="B4493" s="461" t="s">
        <v>5296</v>
      </c>
      <c r="C4493" s="460" t="s">
        <v>3194</v>
      </c>
      <c r="D4493" s="454">
        <v>2336919.9300000002</v>
      </c>
    </row>
    <row r="4494" spans="1:4" ht="39.6" x14ac:dyDescent="0.3">
      <c r="A4494" s="460">
        <v>3009030</v>
      </c>
      <c r="B4494" s="461" t="s">
        <v>5297</v>
      </c>
      <c r="C4494" s="460" t="s">
        <v>3194</v>
      </c>
      <c r="D4494" s="454">
        <v>2347492.7200000002</v>
      </c>
    </row>
    <row r="4495" spans="1:4" ht="39.6" x14ac:dyDescent="0.3">
      <c r="A4495" s="460">
        <v>3009254</v>
      </c>
      <c r="B4495" s="461" t="s">
        <v>5298</v>
      </c>
      <c r="C4495" s="460" t="s">
        <v>3194</v>
      </c>
      <c r="D4495" s="454">
        <v>2042602.85</v>
      </c>
    </row>
    <row r="4496" spans="1:4" ht="39.6" x14ac:dyDescent="0.3">
      <c r="A4496" s="460">
        <v>3009262</v>
      </c>
      <c r="B4496" s="461" t="s">
        <v>5299</v>
      </c>
      <c r="C4496" s="460" t="s">
        <v>3194</v>
      </c>
      <c r="D4496" s="454">
        <v>1913865.72</v>
      </c>
    </row>
    <row r="4497" spans="1:4" ht="39.6" x14ac:dyDescent="0.3">
      <c r="A4497" s="460">
        <v>3009034</v>
      </c>
      <c r="B4497" s="461" t="s">
        <v>5300</v>
      </c>
      <c r="C4497" s="460" t="s">
        <v>3194</v>
      </c>
      <c r="D4497" s="454">
        <v>2074045.86</v>
      </c>
    </row>
    <row r="4498" spans="1:4" ht="39.6" x14ac:dyDescent="0.3">
      <c r="A4498" s="460">
        <v>3009042</v>
      </c>
      <c r="B4498" s="461" t="s">
        <v>5301</v>
      </c>
      <c r="C4498" s="460" t="s">
        <v>3194</v>
      </c>
      <c r="D4498" s="454">
        <v>1938898.75</v>
      </c>
    </row>
    <row r="4499" spans="1:4" ht="39.6" x14ac:dyDescent="0.3">
      <c r="A4499" s="460">
        <v>3009270</v>
      </c>
      <c r="B4499" s="461" t="s">
        <v>5302</v>
      </c>
      <c r="C4499" s="460" t="s">
        <v>3194</v>
      </c>
      <c r="D4499" s="454">
        <v>3064559.33</v>
      </c>
    </row>
    <row r="4500" spans="1:4" ht="39.6" x14ac:dyDescent="0.3">
      <c r="A4500" s="460">
        <v>3009050</v>
      </c>
      <c r="B4500" s="461" t="s">
        <v>5303</v>
      </c>
      <c r="C4500" s="460" t="s">
        <v>3194</v>
      </c>
      <c r="D4500" s="454">
        <v>3111761.22</v>
      </c>
    </row>
    <row r="4501" spans="1:4" ht="26.4" x14ac:dyDescent="0.3">
      <c r="A4501" s="460">
        <v>3009101</v>
      </c>
      <c r="B4501" s="461" t="s">
        <v>5304</v>
      </c>
      <c r="C4501" s="460" t="s">
        <v>110</v>
      </c>
      <c r="D4501" s="454">
        <v>167934.87</v>
      </c>
    </row>
    <row r="4502" spans="1:4" ht="39.6" x14ac:dyDescent="0.3">
      <c r="A4502" s="460">
        <v>3009246</v>
      </c>
      <c r="B4502" s="461" t="s">
        <v>5305</v>
      </c>
      <c r="C4502" s="460" t="s">
        <v>3194</v>
      </c>
      <c r="D4502" s="454">
        <v>1552729.38</v>
      </c>
    </row>
    <row r="4503" spans="1:4" ht="39.6" x14ac:dyDescent="0.3">
      <c r="A4503" s="460">
        <v>3009208</v>
      </c>
      <c r="B4503" s="461" t="s">
        <v>5306</v>
      </c>
      <c r="C4503" s="460" t="s">
        <v>3194</v>
      </c>
      <c r="D4503" s="454">
        <v>1559778.1</v>
      </c>
    </row>
    <row r="4504" spans="1:4" ht="39.6" x14ac:dyDescent="0.3">
      <c r="A4504" s="460">
        <v>3009308</v>
      </c>
      <c r="B4504" s="461" t="s">
        <v>5307</v>
      </c>
      <c r="C4504" s="460" t="s">
        <v>3194</v>
      </c>
      <c r="D4504" s="454">
        <v>2329008.4700000002</v>
      </c>
    </row>
    <row r="4505" spans="1:4" ht="39.6" x14ac:dyDescent="0.3">
      <c r="A4505" s="460">
        <v>3009212</v>
      </c>
      <c r="B4505" s="461" t="s">
        <v>5308</v>
      </c>
      <c r="C4505" s="460" t="s">
        <v>3194</v>
      </c>
      <c r="D4505" s="454">
        <v>2339581.56</v>
      </c>
    </row>
    <row r="4506" spans="1:4" ht="39.6" x14ac:dyDescent="0.3">
      <c r="A4506" s="460">
        <v>3009258</v>
      </c>
      <c r="B4506" s="461" t="s">
        <v>5309</v>
      </c>
      <c r="C4506" s="460" t="s">
        <v>3194</v>
      </c>
      <c r="D4506" s="454">
        <v>2037384.08</v>
      </c>
    </row>
    <row r="4507" spans="1:4" ht="39.6" x14ac:dyDescent="0.3">
      <c r="A4507" s="460">
        <v>3009266</v>
      </c>
      <c r="B4507" s="461" t="s">
        <v>5310</v>
      </c>
      <c r="C4507" s="460" t="s">
        <v>3194</v>
      </c>
      <c r="D4507" s="454">
        <v>1908646.95</v>
      </c>
    </row>
    <row r="4508" spans="1:4" ht="39.6" x14ac:dyDescent="0.3">
      <c r="A4508" s="460">
        <v>3009038</v>
      </c>
      <c r="B4508" s="461" t="s">
        <v>5311</v>
      </c>
      <c r="C4508" s="460" t="s">
        <v>3194</v>
      </c>
      <c r="D4508" s="454">
        <v>2068827.09</v>
      </c>
    </row>
    <row r="4509" spans="1:4" ht="39.6" x14ac:dyDescent="0.3">
      <c r="A4509" s="460">
        <v>3009046</v>
      </c>
      <c r="B4509" s="461" t="s">
        <v>5312</v>
      </c>
      <c r="C4509" s="460" t="s">
        <v>3194</v>
      </c>
      <c r="D4509" s="454">
        <v>1933679.98</v>
      </c>
    </row>
    <row r="4510" spans="1:4" ht="39.6" x14ac:dyDescent="0.3">
      <c r="A4510" s="460">
        <v>3009274</v>
      </c>
      <c r="B4510" s="461" t="s">
        <v>5313</v>
      </c>
      <c r="C4510" s="460" t="s">
        <v>3194</v>
      </c>
      <c r="D4510" s="454">
        <v>3056732.44</v>
      </c>
    </row>
    <row r="4511" spans="1:4" ht="39.6" x14ac:dyDescent="0.3">
      <c r="A4511" s="460">
        <v>3009054</v>
      </c>
      <c r="B4511" s="461" t="s">
        <v>5314</v>
      </c>
      <c r="C4511" s="460" t="s">
        <v>3194</v>
      </c>
      <c r="D4511" s="454">
        <v>3103934.33</v>
      </c>
    </row>
    <row r="4512" spans="1:4" ht="39.6" x14ac:dyDescent="0.3">
      <c r="A4512" s="460">
        <v>3009235</v>
      </c>
      <c r="B4512" s="461" t="s">
        <v>5315</v>
      </c>
      <c r="C4512" s="460" t="s">
        <v>3194</v>
      </c>
      <c r="D4512" s="454">
        <v>2058928.65</v>
      </c>
    </row>
    <row r="4513" spans="1:4" ht="39.6" x14ac:dyDescent="0.3">
      <c r="A4513" s="460">
        <v>3009023</v>
      </c>
      <c r="B4513" s="461" t="s">
        <v>5316</v>
      </c>
      <c r="C4513" s="460" t="s">
        <v>3194</v>
      </c>
      <c r="D4513" s="454">
        <v>2065777.48</v>
      </c>
    </row>
    <row r="4514" spans="1:4" ht="39.6" x14ac:dyDescent="0.3">
      <c r="A4514" s="460">
        <v>3009231</v>
      </c>
      <c r="B4514" s="461" t="s">
        <v>5317</v>
      </c>
      <c r="C4514" s="460" t="s">
        <v>3194</v>
      </c>
      <c r="D4514" s="454">
        <v>3086670.82</v>
      </c>
    </row>
    <row r="4515" spans="1:4" ht="39.6" x14ac:dyDescent="0.3">
      <c r="A4515" s="460">
        <v>3009019</v>
      </c>
      <c r="B4515" s="461" t="s">
        <v>5318</v>
      </c>
      <c r="C4515" s="460" t="s">
        <v>3194</v>
      </c>
      <c r="D4515" s="454">
        <v>3099280.49</v>
      </c>
    </row>
    <row r="4516" spans="1:4" ht="39.6" x14ac:dyDescent="0.3">
      <c r="A4516" s="460">
        <v>3009289</v>
      </c>
      <c r="B4516" s="461" t="s">
        <v>5319</v>
      </c>
      <c r="C4516" s="460" t="s">
        <v>3194</v>
      </c>
      <c r="D4516" s="454">
        <v>2671085.89</v>
      </c>
    </row>
    <row r="4517" spans="1:4" ht="39.6" x14ac:dyDescent="0.3">
      <c r="A4517" s="460">
        <v>3009014</v>
      </c>
      <c r="B4517" s="461" t="s">
        <v>5320</v>
      </c>
      <c r="C4517" s="460" t="s">
        <v>3194</v>
      </c>
      <c r="D4517" s="454">
        <v>2708700.36</v>
      </c>
    </row>
    <row r="4518" spans="1:4" ht="26.4" x14ac:dyDescent="0.3">
      <c r="A4518" s="460">
        <v>3009293</v>
      </c>
      <c r="B4518" s="461" t="s">
        <v>5321</v>
      </c>
      <c r="C4518" s="460" t="s">
        <v>3194</v>
      </c>
      <c r="D4518" s="454">
        <v>4006631.47</v>
      </c>
    </row>
    <row r="4519" spans="1:4" ht="26.4" x14ac:dyDescent="0.3">
      <c r="A4519" s="460">
        <v>3009226</v>
      </c>
      <c r="B4519" s="461" t="s">
        <v>5322</v>
      </c>
      <c r="C4519" s="460" t="s">
        <v>3194</v>
      </c>
      <c r="D4519" s="454">
        <v>4063053.44</v>
      </c>
    </row>
    <row r="4520" spans="1:4" ht="26.4" x14ac:dyDescent="0.3">
      <c r="A4520" s="460">
        <v>3009102</v>
      </c>
      <c r="B4520" s="461" t="s">
        <v>5323</v>
      </c>
      <c r="C4520" s="460" t="s">
        <v>110</v>
      </c>
      <c r="D4520" s="454">
        <v>106243.49</v>
      </c>
    </row>
    <row r="4521" spans="1:4" ht="39.6" x14ac:dyDescent="0.3">
      <c r="A4521" s="460">
        <v>3009297</v>
      </c>
      <c r="B4521" s="461" t="s">
        <v>5324</v>
      </c>
      <c r="C4521" s="460" t="s">
        <v>3194</v>
      </c>
      <c r="D4521" s="454">
        <v>1933790.32</v>
      </c>
    </row>
    <row r="4522" spans="1:4" ht="39.6" x14ac:dyDescent="0.3">
      <c r="A4522" s="460">
        <v>3009027</v>
      </c>
      <c r="B4522" s="461" t="s">
        <v>5325</v>
      </c>
      <c r="C4522" s="460" t="s">
        <v>3194</v>
      </c>
      <c r="D4522" s="454">
        <v>1940838.96</v>
      </c>
    </row>
    <row r="4523" spans="1:4" ht="39.6" x14ac:dyDescent="0.3">
      <c r="A4523" s="460">
        <v>3009305</v>
      </c>
      <c r="B4523" s="461" t="s">
        <v>5326</v>
      </c>
      <c r="C4523" s="460" t="s">
        <v>3194</v>
      </c>
      <c r="D4523" s="454">
        <v>2900598.59</v>
      </c>
    </row>
    <row r="4524" spans="1:4" ht="39.6" x14ac:dyDescent="0.3">
      <c r="A4524" s="460">
        <v>3009031</v>
      </c>
      <c r="B4524" s="461" t="s">
        <v>5327</v>
      </c>
      <c r="C4524" s="460" t="s">
        <v>3194</v>
      </c>
      <c r="D4524" s="454">
        <v>2911171.39</v>
      </c>
    </row>
    <row r="4525" spans="1:4" ht="39.6" x14ac:dyDescent="0.3">
      <c r="A4525" s="460">
        <v>3009255</v>
      </c>
      <c r="B4525" s="461" t="s">
        <v>5328</v>
      </c>
      <c r="C4525" s="460" t="s">
        <v>3194</v>
      </c>
      <c r="D4525" s="454">
        <v>2545869.7599999998</v>
      </c>
    </row>
    <row r="4526" spans="1:4" ht="39.6" x14ac:dyDescent="0.3">
      <c r="A4526" s="460">
        <v>3009263</v>
      </c>
      <c r="B4526" s="461" t="s">
        <v>5329</v>
      </c>
      <c r="C4526" s="460" t="s">
        <v>3194</v>
      </c>
      <c r="D4526" s="454">
        <v>2544813.23</v>
      </c>
    </row>
    <row r="4527" spans="1:4" ht="39.6" x14ac:dyDescent="0.3">
      <c r="A4527" s="460">
        <v>3009035</v>
      </c>
      <c r="B4527" s="461" t="s">
        <v>5330</v>
      </c>
      <c r="C4527" s="460" t="s">
        <v>3194</v>
      </c>
      <c r="D4527" s="454">
        <v>2583660.0499999998</v>
      </c>
    </row>
    <row r="4528" spans="1:4" ht="39.6" x14ac:dyDescent="0.3">
      <c r="A4528" s="460">
        <v>3009043</v>
      </c>
      <c r="B4528" s="461" t="s">
        <v>5331</v>
      </c>
      <c r="C4528" s="460" t="s">
        <v>3194</v>
      </c>
      <c r="D4528" s="454">
        <v>2582550.7599999998</v>
      </c>
    </row>
    <row r="4529" spans="1:4" ht="39.6" x14ac:dyDescent="0.3">
      <c r="A4529" s="460">
        <v>3009271</v>
      </c>
      <c r="B4529" s="461" t="s">
        <v>5332</v>
      </c>
      <c r="C4529" s="460" t="s">
        <v>3194</v>
      </c>
      <c r="D4529" s="454">
        <v>3819459.58</v>
      </c>
    </row>
    <row r="4530" spans="1:4" ht="39.6" x14ac:dyDescent="0.3">
      <c r="A4530" s="460">
        <v>3009051</v>
      </c>
      <c r="B4530" s="461" t="s">
        <v>5333</v>
      </c>
      <c r="C4530" s="460" t="s">
        <v>3194</v>
      </c>
      <c r="D4530" s="454">
        <v>3876182.4</v>
      </c>
    </row>
    <row r="4531" spans="1:4" ht="26.4" x14ac:dyDescent="0.3">
      <c r="A4531" s="460">
        <v>3009103</v>
      </c>
      <c r="B4531" s="461" t="s">
        <v>5334</v>
      </c>
      <c r="C4531" s="460" t="s">
        <v>110</v>
      </c>
      <c r="D4531" s="454">
        <v>212739.43</v>
      </c>
    </row>
    <row r="4532" spans="1:4" ht="39.6" x14ac:dyDescent="0.3">
      <c r="A4532" s="460">
        <v>3009247</v>
      </c>
      <c r="B4532" s="461" t="s">
        <v>5335</v>
      </c>
      <c r="C4532" s="460" t="s">
        <v>3194</v>
      </c>
      <c r="D4532" s="454">
        <v>1927308.68</v>
      </c>
    </row>
    <row r="4533" spans="1:4" ht="39.6" x14ac:dyDescent="0.3">
      <c r="A4533" s="460">
        <v>3009209</v>
      </c>
      <c r="B4533" s="461" t="s">
        <v>5336</v>
      </c>
      <c r="C4533" s="460" t="s">
        <v>3194</v>
      </c>
      <c r="D4533" s="454">
        <v>1934357.4</v>
      </c>
    </row>
    <row r="4534" spans="1:4" ht="39.6" x14ac:dyDescent="0.3">
      <c r="A4534" s="460">
        <v>3009309</v>
      </c>
      <c r="B4534" s="461" t="s">
        <v>5337</v>
      </c>
      <c r="C4534" s="460" t="s">
        <v>3194</v>
      </c>
      <c r="D4534" s="454">
        <v>2890877.64</v>
      </c>
    </row>
    <row r="4535" spans="1:4" ht="39.6" x14ac:dyDescent="0.3">
      <c r="A4535" s="460">
        <v>3009213</v>
      </c>
      <c r="B4535" s="461" t="s">
        <v>5338</v>
      </c>
      <c r="C4535" s="460" t="s">
        <v>3194</v>
      </c>
      <c r="D4535" s="454">
        <v>2901450.72</v>
      </c>
    </row>
    <row r="4536" spans="1:4" ht="39.6" x14ac:dyDescent="0.3">
      <c r="A4536" s="460">
        <v>3009259</v>
      </c>
      <c r="B4536" s="461" t="s">
        <v>5339</v>
      </c>
      <c r="C4536" s="460" t="s">
        <v>3194</v>
      </c>
      <c r="D4536" s="454">
        <v>2539444.4300000002</v>
      </c>
    </row>
    <row r="4537" spans="1:4" ht="39.6" x14ac:dyDescent="0.3">
      <c r="A4537" s="460">
        <v>3009267</v>
      </c>
      <c r="B4537" s="461" t="s">
        <v>5340</v>
      </c>
      <c r="C4537" s="460" t="s">
        <v>3194</v>
      </c>
      <c r="D4537" s="454">
        <v>2538387.9</v>
      </c>
    </row>
    <row r="4538" spans="1:4" ht="39.6" x14ac:dyDescent="0.3">
      <c r="A4538" s="460">
        <v>3009039</v>
      </c>
      <c r="B4538" s="461" t="s">
        <v>5341</v>
      </c>
      <c r="C4538" s="460" t="s">
        <v>3194</v>
      </c>
      <c r="D4538" s="454">
        <v>2577234.73</v>
      </c>
    </row>
    <row r="4539" spans="1:4" ht="39.6" x14ac:dyDescent="0.3">
      <c r="A4539" s="460">
        <v>3009047</v>
      </c>
      <c r="B4539" s="461" t="s">
        <v>5342</v>
      </c>
      <c r="C4539" s="460" t="s">
        <v>3194</v>
      </c>
      <c r="D4539" s="454">
        <v>2576125.44</v>
      </c>
    </row>
    <row r="4540" spans="1:4" ht="39.6" x14ac:dyDescent="0.3">
      <c r="A4540" s="460">
        <v>3009275</v>
      </c>
      <c r="B4540" s="461" t="s">
        <v>5343</v>
      </c>
      <c r="C4540" s="460" t="s">
        <v>3194</v>
      </c>
      <c r="D4540" s="454">
        <v>3809823.19</v>
      </c>
    </row>
    <row r="4541" spans="1:4" ht="39.6" x14ac:dyDescent="0.3">
      <c r="A4541" s="460">
        <v>3009055</v>
      </c>
      <c r="B4541" s="461" t="s">
        <v>5344</v>
      </c>
      <c r="C4541" s="460" t="s">
        <v>3194</v>
      </c>
      <c r="D4541" s="454">
        <v>3866546.01</v>
      </c>
    </row>
    <row r="4542" spans="1:4" ht="39.6" x14ac:dyDescent="0.3">
      <c r="A4542" s="460">
        <v>3009236</v>
      </c>
      <c r="B4542" s="461" t="s">
        <v>5345</v>
      </c>
      <c r="C4542" s="460" t="s">
        <v>3194</v>
      </c>
      <c r="D4542" s="454">
        <v>2411021.21</v>
      </c>
    </row>
    <row r="4543" spans="1:4" ht="39.6" x14ac:dyDescent="0.3">
      <c r="A4543" s="460">
        <v>3009024</v>
      </c>
      <c r="B4543" s="461" t="s">
        <v>5346</v>
      </c>
      <c r="C4543" s="460" t="s">
        <v>3194</v>
      </c>
      <c r="D4543" s="454">
        <v>2416352.4500000002</v>
      </c>
    </row>
    <row r="4544" spans="1:4" ht="39.6" x14ac:dyDescent="0.3">
      <c r="A4544" s="460">
        <v>3009232</v>
      </c>
      <c r="B4544" s="461" t="s">
        <v>5347</v>
      </c>
      <c r="C4544" s="460" t="s">
        <v>3194</v>
      </c>
      <c r="D4544" s="454">
        <v>3612737.98</v>
      </c>
    </row>
    <row r="4545" spans="1:4" ht="39.6" x14ac:dyDescent="0.3">
      <c r="A4545" s="460">
        <v>3009020</v>
      </c>
      <c r="B4545" s="461" t="s">
        <v>5348</v>
      </c>
      <c r="C4545" s="460" t="s">
        <v>3194</v>
      </c>
      <c r="D4545" s="454">
        <v>3622960.05</v>
      </c>
    </row>
    <row r="4546" spans="1:4" ht="39.6" x14ac:dyDescent="0.3">
      <c r="A4546" s="460">
        <v>3009290</v>
      </c>
      <c r="B4546" s="461" t="s">
        <v>5349</v>
      </c>
      <c r="C4546" s="460" t="s">
        <v>3194</v>
      </c>
      <c r="D4546" s="454">
        <v>3054222.38</v>
      </c>
    </row>
    <row r="4547" spans="1:4" ht="39.6" x14ac:dyDescent="0.3">
      <c r="A4547" s="460">
        <v>3009015</v>
      </c>
      <c r="B4547" s="461" t="s">
        <v>5350</v>
      </c>
      <c r="C4547" s="460" t="s">
        <v>3194</v>
      </c>
      <c r="D4547" s="454">
        <v>3093458.08</v>
      </c>
    </row>
    <row r="4548" spans="1:4" ht="26.4" x14ac:dyDescent="0.3">
      <c r="A4548" s="460">
        <v>3009294</v>
      </c>
      <c r="B4548" s="461" t="s">
        <v>5351</v>
      </c>
      <c r="C4548" s="460" t="s">
        <v>3194</v>
      </c>
      <c r="D4548" s="454">
        <v>4581336.2</v>
      </c>
    </row>
    <row r="4549" spans="1:4" ht="26.4" x14ac:dyDescent="0.3">
      <c r="A4549" s="460">
        <v>3009227</v>
      </c>
      <c r="B4549" s="461" t="s">
        <v>5352</v>
      </c>
      <c r="C4549" s="460" t="s">
        <v>3194</v>
      </c>
      <c r="D4549" s="454">
        <v>4640190.03</v>
      </c>
    </row>
    <row r="4550" spans="1:4" ht="26.4" x14ac:dyDescent="0.3">
      <c r="A4550" s="460">
        <v>3009104</v>
      </c>
      <c r="B4550" s="461" t="s">
        <v>5353</v>
      </c>
      <c r="C4550" s="460" t="s">
        <v>110</v>
      </c>
      <c r="D4550" s="454">
        <v>125722.15</v>
      </c>
    </row>
    <row r="4551" spans="1:4" ht="39.6" x14ac:dyDescent="0.3">
      <c r="A4551" s="460">
        <v>3009240</v>
      </c>
      <c r="B4551" s="461" t="s">
        <v>5354</v>
      </c>
      <c r="C4551" s="460" t="s">
        <v>3194</v>
      </c>
      <c r="D4551" s="454">
        <v>2260942.14</v>
      </c>
    </row>
    <row r="4552" spans="1:4" ht="39.6" x14ac:dyDescent="0.3">
      <c r="A4552" s="460">
        <v>3009028</v>
      </c>
      <c r="B4552" s="461" t="s">
        <v>5355</v>
      </c>
      <c r="C4552" s="460" t="s">
        <v>3194</v>
      </c>
      <c r="D4552" s="454">
        <v>2267990.77</v>
      </c>
    </row>
    <row r="4553" spans="1:4" ht="39.6" x14ac:dyDescent="0.3">
      <c r="A4553" s="460">
        <v>3009306</v>
      </c>
      <c r="B4553" s="461" t="s">
        <v>5356</v>
      </c>
      <c r="C4553" s="460" t="s">
        <v>3194</v>
      </c>
      <c r="D4553" s="454">
        <v>3391326.21</v>
      </c>
    </row>
    <row r="4554" spans="1:4" ht="39.6" x14ac:dyDescent="0.3">
      <c r="A4554" s="460">
        <v>3009032</v>
      </c>
      <c r="B4554" s="461" t="s">
        <v>5357</v>
      </c>
      <c r="C4554" s="460" t="s">
        <v>3194</v>
      </c>
      <c r="D4554" s="454">
        <v>3401899.01</v>
      </c>
    </row>
    <row r="4555" spans="1:4" ht="39.6" x14ac:dyDescent="0.3">
      <c r="A4555" s="460">
        <v>3009256</v>
      </c>
      <c r="B4555" s="461" t="s">
        <v>5358</v>
      </c>
      <c r="C4555" s="460" t="s">
        <v>3194</v>
      </c>
      <c r="D4555" s="454">
        <v>2903738.35</v>
      </c>
    </row>
    <row r="4556" spans="1:4" ht="39.6" x14ac:dyDescent="0.3">
      <c r="A4556" s="460">
        <v>3009264</v>
      </c>
      <c r="B4556" s="461" t="s">
        <v>5359</v>
      </c>
      <c r="C4556" s="460" t="s">
        <v>3194</v>
      </c>
      <c r="D4556" s="454">
        <v>2904526.55</v>
      </c>
    </row>
    <row r="4557" spans="1:4" ht="39.6" x14ac:dyDescent="0.3">
      <c r="A4557" s="460">
        <v>3009036</v>
      </c>
      <c r="B4557" s="461" t="s">
        <v>5360</v>
      </c>
      <c r="C4557" s="460" t="s">
        <v>3194</v>
      </c>
      <c r="D4557" s="454">
        <v>2943058.03</v>
      </c>
    </row>
    <row r="4558" spans="1:4" ht="39.6" x14ac:dyDescent="0.3">
      <c r="A4558" s="460">
        <v>3009044</v>
      </c>
      <c r="B4558" s="461" t="s">
        <v>5361</v>
      </c>
      <c r="C4558" s="460" t="s">
        <v>3194</v>
      </c>
      <c r="D4558" s="454">
        <v>2943885.33</v>
      </c>
    </row>
    <row r="4559" spans="1:4" ht="39.6" x14ac:dyDescent="0.3">
      <c r="A4559" s="460">
        <v>3009272</v>
      </c>
      <c r="B4559" s="461" t="s">
        <v>5362</v>
      </c>
      <c r="C4559" s="460" t="s">
        <v>3194</v>
      </c>
      <c r="D4559" s="454">
        <v>4356262.37</v>
      </c>
    </row>
    <row r="4560" spans="1:4" ht="39.6" x14ac:dyDescent="0.3">
      <c r="A4560" s="460">
        <v>3009052</v>
      </c>
      <c r="B4560" s="461" t="s">
        <v>5363</v>
      </c>
      <c r="C4560" s="460" t="s">
        <v>3194</v>
      </c>
      <c r="D4560" s="454">
        <v>4415279.2699999996</v>
      </c>
    </row>
    <row r="4561" spans="1:4" ht="26.4" x14ac:dyDescent="0.3">
      <c r="A4561" s="460">
        <v>3009105</v>
      </c>
      <c r="B4561" s="461" t="s">
        <v>5364</v>
      </c>
      <c r="C4561" s="460" t="s">
        <v>110</v>
      </c>
      <c r="D4561" s="454">
        <v>251696.75</v>
      </c>
    </row>
    <row r="4562" spans="1:4" ht="39.6" x14ac:dyDescent="0.3">
      <c r="A4562" s="460">
        <v>3009248</v>
      </c>
      <c r="B4562" s="461" t="s">
        <v>5365</v>
      </c>
      <c r="C4562" s="460" t="s">
        <v>3194</v>
      </c>
      <c r="D4562" s="454">
        <v>2253210.7999999998</v>
      </c>
    </row>
    <row r="4563" spans="1:4" ht="39.6" x14ac:dyDescent="0.3">
      <c r="A4563" s="460">
        <v>3009210</v>
      </c>
      <c r="B4563" s="461" t="s">
        <v>5366</v>
      </c>
      <c r="C4563" s="460" t="s">
        <v>3194</v>
      </c>
      <c r="D4563" s="454">
        <v>2260259.52</v>
      </c>
    </row>
    <row r="4564" spans="1:4" ht="39.6" x14ac:dyDescent="0.3">
      <c r="A4564" s="460">
        <v>3009310</v>
      </c>
      <c r="B4564" s="461" t="s">
        <v>5367</v>
      </c>
      <c r="C4564" s="460" t="s">
        <v>3194</v>
      </c>
      <c r="D4564" s="454">
        <v>3379731.02</v>
      </c>
    </row>
    <row r="4565" spans="1:4" ht="39.6" x14ac:dyDescent="0.3">
      <c r="A4565" s="460">
        <v>3009214</v>
      </c>
      <c r="B4565" s="461" t="s">
        <v>5368</v>
      </c>
      <c r="C4565" s="460" t="s">
        <v>3194</v>
      </c>
      <c r="D4565" s="454">
        <v>3390304.1</v>
      </c>
    </row>
    <row r="4566" spans="1:4" ht="39.6" x14ac:dyDescent="0.3">
      <c r="A4566" s="460">
        <v>3009260</v>
      </c>
      <c r="B4566" s="461" t="s">
        <v>5369</v>
      </c>
      <c r="C4566" s="460" t="s">
        <v>3194</v>
      </c>
      <c r="D4566" s="454">
        <v>2896063.33</v>
      </c>
    </row>
    <row r="4567" spans="1:4" ht="39.6" x14ac:dyDescent="0.3">
      <c r="A4567" s="460">
        <v>3009268</v>
      </c>
      <c r="B4567" s="461" t="s">
        <v>5370</v>
      </c>
      <c r="C4567" s="460" t="s">
        <v>3194</v>
      </c>
      <c r="D4567" s="454">
        <v>2896851.53</v>
      </c>
    </row>
    <row r="4568" spans="1:4" ht="39.6" x14ac:dyDescent="0.3">
      <c r="A4568" s="460">
        <v>3009040</v>
      </c>
      <c r="B4568" s="461" t="s">
        <v>5371</v>
      </c>
      <c r="C4568" s="460" t="s">
        <v>3194</v>
      </c>
      <c r="D4568" s="454">
        <v>2935383.01</v>
      </c>
    </row>
    <row r="4569" spans="1:4" ht="39.6" x14ac:dyDescent="0.3">
      <c r="A4569" s="460">
        <v>3009048</v>
      </c>
      <c r="B4569" s="461" t="s">
        <v>5372</v>
      </c>
      <c r="C4569" s="460" t="s">
        <v>3194</v>
      </c>
      <c r="D4569" s="454">
        <v>2936210.31</v>
      </c>
    </row>
    <row r="4570" spans="1:4" ht="39.6" x14ac:dyDescent="0.3">
      <c r="A4570" s="460">
        <v>3009276</v>
      </c>
      <c r="B4570" s="461" t="s">
        <v>5373</v>
      </c>
      <c r="C4570" s="460" t="s">
        <v>3194</v>
      </c>
      <c r="D4570" s="454">
        <v>4344751.7300000004</v>
      </c>
    </row>
    <row r="4571" spans="1:4" ht="39.6" x14ac:dyDescent="0.3">
      <c r="A4571" s="460">
        <v>3009056</v>
      </c>
      <c r="B4571" s="461" t="s">
        <v>5374</v>
      </c>
      <c r="C4571" s="460" t="s">
        <v>3194</v>
      </c>
      <c r="D4571" s="454">
        <v>4403768.63</v>
      </c>
    </row>
    <row r="4572" spans="1:4" ht="39.6" x14ac:dyDescent="0.3">
      <c r="A4572" s="460">
        <v>3009237</v>
      </c>
      <c r="B4572" s="461" t="s">
        <v>5375</v>
      </c>
      <c r="C4572" s="460" t="s">
        <v>3194</v>
      </c>
      <c r="D4572" s="454">
        <v>2291900.9700000002</v>
      </c>
    </row>
    <row r="4573" spans="1:4" ht="39.6" x14ac:dyDescent="0.3">
      <c r="A4573" s="460">
        <v>3009025</v>
      </c>
      <c r="B4573" s="461" t="s">
        <v>5376</v>
      </c>
      <c r="C4573" s="460" t="s">
        <v>3194</v>
      </c>
      <c r="D4573" s="454">
        <v>2297334.5699999998</v>
      </c>
    </row>
    <row r="4574" spans="1:4" ht="39.6" x14ac:dyDescent="0.3">
      <c r="A4574" s="460">
        <v>3009319</v>
      </c>
      <c r="B4574" s="461" t="s">
        <v>5377</v>
      </c>
      <c r="C4574" s="460" t="s">
        <v>3194</v>
      </c>
      <c r="D4574" s="454">
        <v>3436035.82</v>
      </c>
    </row>
    <row r="4575" spans="1:4" ht="39.6" x14ac:dyDescent="0.3">
      <c r="A4575" s="460">
        <v>3009021</v>
      </c>
      <c r="B4575" s="461" t="s">
        <v>5378</v>
      </c>
      <c r="C4575" s="460" t="s">
        <v>3194</v>
      </c>
      <c r="D4575" s="454">
        <v>3444484.4</v>
      </c>
    </row>
    <row r="4576" spans="1:4" ht="39.6" x14ac:dyDescent="0.3">
      <c r="A4576" s="460">
        <v>3009291</v>
      </c>
      <c r="B4576" s="461" t="s">
        <v>5379</v>
      </c>
      <c r="C4576" s="460" t="s">
        <v>3194</v>
      </c>
      <c r="D4576" s="454">
        <v>2943411.1</v>
      </c>
    </row>
    <row r="4577" spans="1:4" ht="39.6" x14ac:dyDescent="0.3">
      <c r="A4577" s="460">
        <v>3009016</v>
      </c>
      <c r="B4577" s="461" t="s">
        <v>5380</v>
      </c>
      <c r="C4577" s="460" t="s">
        <v>3194</v>
      </c>
      <c r="D4577" s="454">
        <v>2983060.51</v>
      </c>
    </row>
    <row r="4578" spans="1:4" ht="26.4" x14ac:dyDescent="0.3">
      <c r="A4578" s="460">
        <v>3009295</v>
      </c>
      <c r="B4578" s="461" t="s">
        <v>5381</v>
      </c>
      <c r="C4578" s="460" t="s">
        <v>3194</v>
      </c>
      <c r="D4578" s="454">
        <v>4415119.28</v>
      </c>
    </row>
    <row r="4579" spans="1:4" ht="26.4" x14ac:dyDescent="0.3">
      <c r="A4579" s="460">
        <v>3009228</v>
      </c>
      <c r="B4579" s="461" t="s">
        <v>5382</v>
      </c>
      <c r="C4579" s="460" t="s">
        <v>3194</v>
      </c>
      <c r="D4579" s="454">
        <v>4474593.67</v>
      </c>
    </row>
    <row r="4580" spans="1:4" ht="26.4" x14ac:dyDescent="0.3">
      <c r="A4580" s="460">
        <v>3009106</v>
      </c>
      <c r="B4580" s="461" t="s">
        <v>5383</v>
      </c>
      <c r="C4580" s="460" t="s">
        <v>110</v>
      </c>
      <c r="D4580" s="454">
        <v>119334.17</v>
      </c>
    </row>
    <row r="4581" spans="1:4" ht="39.6" x14ac:dyDescent="0.3">
      <c r="A4581" s="460">
        <v>3009299</v>
      </c>
      <c r="B4581" s="461" t="s">
        <v>5384</v>
      </c>
      <c r="C4581" s="460" t="s">
        <v>3194</v>
      </c>
      <c r="D4581" s="454">
        <v>2153256.42</v>
      </c>
    </row>
    <row r="4582" spans="1:4" ht="39.6" x14ac:dyDescent="0.3">
      <c r="A4582" s="460">
        <v>3009029</v>
      </c>
      <c r="B4582" s="461" t="s">
        <v>5385</v>
      </c>
      <c r="C4582" s="460" t="s">
        <v>3194</v>
      </c>
      <c r="D4582" s="454">
        <v>2160305.06</v>
      </c>
    </row>
    <row r="4583" spans="1:4" ht="39.6" x14ac:dyDescent="0.3">
      <c r="A4583" s="460">
        <v>3009245</v>
      </c>
      <c r="B4583" s="461" t="s">
        <v>5386</v>
      </c>
      <c r="C4583" s="460" t="s">
        <v>3194</v>
      </c>
      <c r="D4583" s="454">
        <v>3229797.67</v>
      </c>
    </row>
    <row r="4584" spans="1:4" ht="39.6" x14ac:dyDescent="0.3">
      <c r="A4584" s="460">
        <v>3009033</v>
      </c>
      <c r="B4584" s="461" t="s">
        <v>5387</v>
      </c>
      <c r="C4584" s="460" t="s">
        <v>3194</v>
      </c>
      <c r="D4584" s="454">
        <v>3240370.46</v>
      </c>
    </row>
    <row r="4585" spans="1:4" ht="39.6" x14ac:dyDescent="0.3">
      <c r="A4585" s="460">
        <v>3009257</v>
      </c>
      <c r="B4585" s="461" t="s">
        <v>5388</v>
      </c>
      <c r="C4585" s="460" t="s">
        <v>3194</v>
      </c>
      <c r="D4585" s="454">
        <v>2794336.12</v>
      </c>
    </row>
    <row r="4586" spans="1:4" ht="39.6" x14ac:dyDescent="0.3">
      <c r="A4586" s="460">
        <v>3009265</v>
      </c>
      <c r="B4586" s="461" t="s">
        <v>5389</v>
      </c>
      <c r="C4586" s="460" t="s">
        <v>3194</v>
      </c>
      <c r="D4586" s="454">
        <v>2805149.8</v>
      </c>
    </row>
    <row r="4587" spans="1:4" ht="39.6" x14ac:dyDescent="0.3">
      <c r="A4587" s="460">
        <v>3009037</v>
      </c>
      <c r="B4587" s="461" t="s">
        <v>5390</v>
      </c>
      <c r="C4587" s="460" t="s">
        <v>3194</v>
      </c>
      <c r="D4587" s="454">
        <v>2833570.34</v>
      </c>
    </row>
    <row r="4588" spans="1:4" ht="39.6" x14ac:dyDescent="0.3">
      <c r="A4588" s="460">
        <v>3009045</v>
      </c>
      <c r="B4588" s="461" t="s">
        <v>5391</v>
      </c>
      <c r="C4588" s="460" t="s">
        <v>3194</v>
      </c>
      <c r="D4588" s="454">
        <v>2844922.27</v>
      </c>
    </row>
    <row r="4589" spans="1:4" ht="39.6" x14ac:dyDescent="0.3">
      <c r="A4589" s="460">
        <v>3009273</v>
      </c>
      <c r="B4589" s="461" t="s">
        <v>5392</v>
      </c>
      <c r="C4589" s="460" t="s">
        <v>3194</v>
      </c>
      <c r="D4589" s="454">
        <v>4192159.06</v>
      </c>
    </row>
    <row r="4590" spans="1:4" ht="39.6" x14ac:dyDescent="0.3">
      <c r="A4590" s="460">
        <v>3009053</v>
      </c>
      <c r="B4590" s="461" t="s">
        <v>5393</v>
      </c>
      <c r="C4590" s="460" t="s">
        <v>3194</v>
      </c>
      <c r="D4590" s="454">
        <v>4251047.76</v>
      </c>
    </row>
    <row r="4591" spans="1:4" ht="26.4" x14ac:dyDescent="0.3">
      <c r="A4591" s="460">
        <v>3009107</v>
      </c>
      <c r="B4591" s="461" t="s">
        <v>5394</v>
      </c>
      <c r="C4591" s="460" t="s">
        <v>110</v>
      </c>
      <c r="D4591" s="454">
        <v>238920.78</v>
      </c>
    </row>
    <row r="4592" spans="1:4" ht="39.6" x14ac:dyDescent="0.3">
      <c r="A4592" s="460">
        <v>3009249</v>
      </c>
      <c r="B4592" s="461" t="s">
        <v>5395</v>
      </c>
      <c r="C4592" s="460" t="s">
        <v>3194</v>
      </c>
      <c r="D4592" s="454">
        <v>2146134.88</v>
      </c>
    </row>
    <row r="4593" spans="1:4" ht="39.6" x14ac:dyDescent="0.3">
      <c r="A4593" s="460">
        <v>3009211</v>
      </c>
      <c r="B4593" s="461" t="s">
        <v>5396</v>
      </c>
      <c r="C4593" s="460" t="s">
        <v>3194</v>
      </c>
      <c r="D4593" s="454">
        <v>2153183.6</v>
      </c>
    </row>
    <row r="4594" spans="1:4" ht="39.6" x14ac:dyDescent="0.3">
      <c r="A4594" s="460">
        <v>3009253</v>
      </c>
      <c r="B4594" s="461" t="s">
        <v>5397</v>
      </c>
      <c r="C4594" s="460" t="s">
        <v>3194</v>
      </c>
      <c r="D4594" s="454">
        <v>3219117.07</v>
      </c>
    </row>
    <row r="4595" spans="1:4" ht="39.6" x14ac:dyDescent="0.3">
      <c r="A4595" s="460">
        <v>3009215</v>
      </c>
      <c r="B4595" s="461" t="s">
        <v>5398</v>
      </c>
      <c r="C4595" s="460" t="s">
        <v>3194</v>
      </c>
      <c r="D4595" s="454">
        <v>3229690.15</v>
      </c>
    </row>
    <row r="4596" spans="1:4" ht="39.6" x14ac:dyDescent="0.3">
      <c r="A4596" s="460">
        <v>3009261</v>
      </c>
      <c r="B4596" s="461" t="s">
        <v>5399</v>
      </c>
      <c r="C4596" s="460" t="s">
        <v>3194</v>
      </c>
      <c r="D4596" s="454">
        <v>2787270.9</v>
      </c>
    </row>
    <row r="4597" spans="1:4" ht="39.6" x14ac:dyDescent="0.3">
      <c r="A4597" s="460">
        <v>3009269</v>
      </c>
      <c r="B4597" s="461" t="s">
        <v>5400</v>
      </c>
      <c r="C4597" s="460" t="s">
        <v>3194</v>
      </c>
      <c r="D4597" s="454">
        <v>2798084.57</v>
      </c>
    </row>
    <row r="4598" spans="1:4" ht="39.6" x14ac:dyDescent="0.3">
      <c r="A4598" s="460">
        <v>3009041</v>
      </c>
      <c r="B4598" s="461" t="s">
        <v>5401</v>
      </c>
      <c r="C4598" s="460" t="s">
        <v>3194</v>
      </c>
      <c r="D4598" s="454">
        <v>2826505.12</v>
      </c>
    </row>
    <row r="4599" spans="1:4" ht="39.6" x14ac:dyDescent="0.3">
      <c r="A4599" s="460">
        <v>3009049</v>
      </c>
      <c r="B4599" s="461" t="s">
        <v>5402</v>
      </c>
      <c r="C4599" s="460" t="s">
        <v>3194</v>
      </c>
      <c r="D4599" s="454">
        <v>2837857.05</v>
      </c>
    </row>
    <row r="4600" spans="1:4" ht="39.6" x14ac:dyDescent="0.3">
      <c r="A4600" s="460">
        <v>3009277</v>
      </c>
      <c r="B4600" s="461" t="s">
        <v>5403</v>
      </c>
      <c r="C4600" s="460" t="s">
        <v>3194</v>
      </c>
      <c r="D4600" s="454">
        <v>4181563.02</v>
      </c>
    </row>
    <row r="4601" spans="1:4" ht="39.6" x14ac:dyDescent="0.3">
      <c r="A4601" s="460">
        <v>3009057</v>
      </c>
      <c r="B4601" s="461" t="s">
        <v>5404</v>
      </c>
      <c r="C4601" s="460" t="s">
        <v>3194</v>
      </c>
      <c r="D4601" s="454">
        <v>4240451.7300000004</v>
      </c>
    </row>
    <row r="4602" spans="1:4" ht="13.2" x14ac:dyDescent="0.3">
      <c r="A4602" s="460">
        <v>3108073</v>
      </c>
      <c r="B4602" s="461" t="s">
        <v>5405</v>
      </c>
      <c r="C4602" s="460" t="s">
        <v>84</v>
      </c>
      <c r="D4602" s="454">
        <v>331.41</v>
      </c>
    </row>
    <row r="4603" spans="1:4" ht="13.2" x14ac:dyDescent="0.3">
      <c r="A4603" s="460">
        <v>3107965</v>
      </c>
      <c r="B4603" s="461" t="s">
        <v>5406</v>
      </c>
      <c r="C4603" s="460" t="s">
        <v>84</v>
      </c>
      <c r="D4603" s="454">
        <v>538.47</v>
      </c>
    </row>
    <row r="4604" spans="1:4" ht="26.4" x14ac:dyDescent="0.3">
      <c r="A4604" s="460">
        <v>3105941</v>
      </c>
      <c r="B4604" s="461" t="s">
        <v>5407</v>
      </c>
      <c r="C4604" s="460" t="s">
        <v>84</v>
      </c>
      <c r="D4604" s="454">
        <v>27.07</v>
      </c>
    </row>
    <row r="4605" spans="1:4" ht="26.4" x14ac:dyDescent="0.3">
      <c r="A4605" s="460">
        <v>3108150</v>
      </c>
      <c r="B4605" s="461" t="s">
        <v>5408</v>
      </c>
      <c r="C4605" s="460" t="s">
        <v>84</v>
      </c>
      <c r="D4605" s="454">
        <v>17.21</v>
      </c>
    </row>
    <row r="4606" spans="1:4" ht="26.4" x14ac:dyDescent="0.3">
      <c r="A4606" s="460">
        <v>3108071</v>
      </c>
      <c r="B4606" s="461" t="s">
        <v>5409</v>
      </c>
      <c r="C4606" s="460" t="s">
        <v>84</v>
      </c>
      <c r="D4606" s="454">
        <v>13.11</v>
      </c>
    </row>
    <row r="4607" spans="1:4" ht="26.4" x14ac:dyDescent="0.3">
      <c r="A4607" s="460">
        <v>3107967</v>
      </c>
      <c r="B4607" s="461" t="s">
        <v>5410</v>
      </c>
      <c r="C4607" s="460" t="s">
        <v>84</v>
      </c>
      <c r="D4607" s="454">
        <v>9.56</v>
      </c>
    </row>
    <row r="4608" spans="1:4" ht="26.4" x14ac:dyDescent="0.3">
      <c r="A4608" s="460">
        <v>3107966</v>
      </c>
      <c r="B4608" s="461" t="s">
        <v>5411</v>
      </c>
      <c r="C4608" s="460" t="s">
        <v>84</v>
      </c>
      <c r="D4608" s="454">
        <v>26.22</v>
      </c>
    </row>
    <row r="4609" spans="1:4" ht="26.4" x14ac:dyDescent="0.3">
      <c r="A4609" s="460">
        <v>3108072</v>
      </c>
      <c r="B4609" s="461" t="s">
        <v>5412</v>
      </c>
      <c r="C4609" s="460" t="s">
        <v>84</v>
      </c>
      <c r="D4609" s="454">
        <v>14.12</v>
      </c>
    </row>
    <row r="4610" spans="1:4" ht="26.4" x14ac:dyDescent="0.3">
      <c r="A4610" s="460">
        <v>3117750</v>
      </c>
      <c r="B4610" s="461" t="s">
        <v>5413</v>
      </c>
      <c r="C4610" s="460" t="s">
        <v>84</v>
      </c>
      <c r="D4610" s="454">
        <v>17.09</v>
      </c>
    </row>
    <row r="4611" spans="1:4" ht="13.2" x14ac:dyDescent="0.3">
      <c r="A4611" s="460">
        <v>3117749</v>
      </c>
      <c r="B4611" s="461" t="s">
        <v>5414</v>
      </c>
      <c r="C4611" s="460" t="s">
        <v>84</v>
      </c>
      <c r="D4611" s="454">
        <v>12.89</v>
      </c>
    </row>
    <row r="4612" spans="1:4" ht="13.2" x14ac:dyDescent="0.3">
      <c r="A4612" s="460">
        <v>3106551</v>
      </c>
      <c r="B4612" s="461" t="s">
        <v>5415</v>
      </c>
      <c r="C4612" s="460" t="s">
        <v>84</v>
      </c>
      <c r="D4612" s="454">
        <v>10.74</v>
      </c>
    </row>
    <row r="4613" spans="1:4" ht="26.4" x14ac:dyDescent="0.3">
      <c r="A4613" s="460">
        <v>3106427</v>
      </c>
      <c r="B4613" s="461" t="s">
        <v>5416</v>
      </c>
      <c r="C4613" s="460" t="s">
        <v>84</v>
      </c>
      <c r="D4613" s="454">
        <v>38.31</v>
      </c>
    </row>
    <row r="4614" spans="1:4" ht="13.2" x14ac:dyDescent="0.3">
      <c r="A4614" s="460">
        <v>3106552</v>
      </c>
      <c r="B4614" s="461" t="s">
        <v>5417</v>
      </c>
      <c r="C4614" s="460" t="s">
        <v>84</v>
      </c>
      <c r="D4614" s="454">
        <v>9.92</v>
      </c>
    </row>
    <row r="4615" spans="1:4" ht="26.4" x14ac:dyDescent="0.3">
      <c r="A4615" s="460">
        <v>3107969</v>
      </c>
      <c r="B4615" s="461" t="s">
        <v>5418</v>
      </c>
      <c r="C4615" s="460" t="s">
        <v>84</v>
      </c>
      <c r="D4615" s="454">
        <v>116.66</v>
      </c>
    </row>
    <row r="4616" spans="1:4" ht="26.4" x14ac:dyDescent="0.3">
      <c r="A4616" s="460">
        <v>3107970</v>
      </c>
      <c r="B4616" s="461" t="s">
        <v>5419</v>
      </c>
      <c r="C4616" s="460" t="s">
        <v>84</v>
      </c>
      <c r="D4616" s="454">
        <v>108.39</v>
      </c>
    </row>
    <row r="4617" spans="1:4" ht="26.4" x14ac:dyDescent="0.3">
      <c r="A4617" s="460">
        <v>3108007</v>
      </c>
      <c r="B4617" s="461" t="s">
        <v>5420</v>
      </c>
      <c r="C4617" s="460" t="s">
        <v>84</v>
      </c>
      <c r="D4617" s="454">
        <v>134.37</v>
      </c>
    </row>
    <row r="4618" spans="1:4" ht="26.4" x14ac:dyDescent="0.3">
      <c r="A4618" s="460">
        <v>3108008</v>
      </c>
      <c r="B4618" s="461" t="s">
        <v>5421</v>
      </c>
      <c r="C4618" s="460" t="s">
        <v>84</v>
      </c>
      <c r="D4618" s="454">
        <v>88.98</v>
      </c>
    </row>
    <row r="4619" spans="1:4" ht="26.4" x14ac:dyDescent="0.3">
      <c r="A4619" s="460">
        <v>3108009</v>
      </c>
      <c r="B4619" s="461" t="s">
        <v>5422</v>
      </c>
      <c r="C4619" s="460" t="s">
        <v>84</v>
      </c>
      <c r="D4619" s="454">
        <v>75.23</v>
      </c>
    </row>
    <row r="4620" spans="1:4" ht="26.4" x14ac:dyDescent="0.3">
      <c r="A4620" s="460">
        <v>3108011</v>
      </c>
      <c r="B4620" s="461" t="s">
        <v>5423</v>
      </c>
      <c r="C4620" s="460" t="s">
        <v>84</v>
      </c>
      <c r="D4620" s="454">
        <v>138.55000000000001</v>
      </c>
    </row>
    <row r="4621" spans="1:4" ht="26.4" x14ac:dyDescent="0.3">
      <c r="A4621" s="460">
        <v>3108012</v>
      </c>
      <c r="B4621" s="461" t="s">
        <v>5424</v>
      </c>
      <c r="C4621" s="460" t="s">
        <v>84</v>
      </c>
      <c r="D4621" s="454">
        <v>91.17</v>
      </c>
    </row>
    <row r="4622" spans="1:4" ht="26.4" x14ac:dyDescent="0.3">
      <c r="A4622" s="460">
        <v>3108013</v>
      </c>
      <c r="B4622" s="461" t="s">
        <v>5425</v>
      </c>
      <c r="C4622" s="460" t="s">
        <v>84</v>
      </c>
      <c r="D4622" s="454">
        <v>76.77</v>
      </c>
    </row>
    <row r="4623" spans="1:4" ht="26.4" x14ac:dyDescent="0.3">
      <c r="A4623" s="460">
        <v>3108015</v>
      </c>
      <c r="B4623" s="461" t="s">
        <v>5426</v>
      </c>
      <c r="C4623" s="460" t="s">
        <v>84</v>
      </c>
      <c r="D4623" s="454">
        <v>149.09</v>
      </c>
    </row>
    <row r="4624" spans="1:4" ht="26.4" x14ac:dyDescent="0.3">
      <c r="A4624" s="460">
        <v>3108016</v>
      </c>
      <c r="B4624" s="461" t="s">
        <v>5427</v>
      </c>
      <c r="C4624" s="460" t="s">
        <v>84</v>
      </c>
      <c r="D4624" s="454">
        <v>96.71</v>
      </c>
    </row>
    <row r="4625" spans="1:4" ht="26.4" x14ac:dyDescent="0.3">
      <c r="A4625" s="460">
        <v>3108017</v>
      </c>
      <c r="B4625" s="461" t="s">
        <v>5428</v>
      </c>
      <c r="C4625" s="460" t="s">
        <v>84</v>
      </c>
      <c r="D4625" s="454">
        <v>80.650000000000006</v>
      </c>
    </row>
    <row r="4626" spans="1:4" ht="26.4" x14ac:dyDescent="0.3">
      <c r="A4626" s="460">
        <v>3107995</v>
      </c>
      <c r="B4626" s="461" t="s">
        <v>5429</v>
      </c>
      <c r="C4626" s="460" t="s">
        <v>84</v>
      </c>
      <c r="D4626" s="454">
        <v>119.87</v>
      </c>
    </row>
    <row r="4627" spans="1:4" ht="26.4" x14ac:dyDescent="0.3">
      <c r="A4627" s="460">
        <v>3107996</v>
      </c>
      <c r="B4627" s="461" t="s">
        <v>5430</v>
      </c>
      <c r="C4627" s="460" t="s">
        <v>84</v>
      </c>
      <c r="D4627" s="454">
        <v>81.41</v>
      </c>
    </row>
    <row r="4628" spans="1:4" ht="26.4" x14ac:dyDescent="0.3">
      <c r="A4628" s="460">
        <v>3107997</v>
      </c>
      <c r="B4628" s="461" t="s">
        <v>5431</v>
      </c>
      <c r="C4628" s="460" t="s">
        <v>84</v>
      </c>
      <c r="D4628" s="454">
        <v>69.959999999999994</v>
      </c>
    </row>
    <row r="4629" spans="1:4" ht="26.4" x14ac:dyDescent="0.3">
      <c r="A4629" s="460">
        <v>3107999</v>
      </c>
      <c r="B4629" s="461" t="s">
        <v>5432</v>
      </c>
      <c r="C4629" s="460" t="s">
        <v>84</v>
      </c>
      <c r="D4629" s="454">
        <v>126.33</v>
      </c>
    </row>
    <row r="4630" spans="1:4" ht="26.4" x14ac:dyDescent="0.3">
      <c r="A4630" s="460">
        <v>3108000</v>
      </c>
      <c r="B4630" s="461" t="s">
        <v>5433</v>
      </c>
      <c r="C4630" s="460" t="s">
        <v>84</v>
      </c>
      <c r="D4630" s="454">
        <v>84.8</v>
      </c>
    </row>
    <row r="4631" spans="1:4" ht="26.4" x14ac:dyDescent="0.3">
      <c r="A4631" s="460">
        <v>3108001</v>
      </c>
      <c r="B4631" s="461" t="s">
        <v>5434</v>
      </c>
      <c r="C4631" s="460" t="s">
        <v>84</v>
      </c>
      <c r="D4631" s="454">
        <v>72.34</v>
      </c>
    </row>
    <row r="4632" spans="1:4" ht="26.4" x14ac:dyDescent="0.3">
      <c r="A4632" s="460">
        <v>3108003</v>
      </c>
      <c r="B4632" s="461" t="s">
        <v>5435</v>
      </c>
      <c r="C4632" s="460" t="s">
        <v>84</v>
      </c>
      <c r="D4632" s="454">
        <v>132.13</v>
      </c>
    </row>
    <row r="4633" spans="1:4" ht="26.4" x14ac:dyDescent="0.3">
      <c r="A4633" s="460">
        <v>3108004</v>
      </c>
      <c r="B4633" s="461" t="s">
        <v>5436</v>
      </c>
      <c r="C4633" s="460" t="s">
        <v>84</v>
      </c>
      <c r="D4633" s="454">
        <v>87.85</v>
      </c>
    </row>
    <row r="4634" spans="1:4" ht="26.4" x14ac:dyDescent="0.3">
      <c r="A4634" s="460">
        <v>3108005</v>
      </c>
      <c r="B4634" s="461" t="s">
        <v>733</v>
      </c>
      <c r="C4634" s="460" t="s">
        <v>84</v>
      </c>
      <c r="D4634" s="454">
        <v>74.47</v>
      </c>
    </row>
    <row r="4635" spans="1:4" ht="13.2" x14ac:dyDescent="0.3">
      <c r="A4635" s="460">
        <v>3106119</v>
      </c>
      <c r="B4635" s="461" t="s">
        <v>5437</v>
      </c>
      <c r="C4635" s="460" t="s">
        <v>84</v>
      </c>
      <c r="D4635" s="454">
        <v>148.22</v>
      </c>
    </row>
    <row r="4636" spans="1:4" ht="13.2" x14ac:dyDescent="0.3">
      <c r="A4636" s="460">
        <v>3106120</v>
      </c>
      <c r="B4636" s="461" t="s">
        <v>5438</v>
      </c>
      <c r="C4636" s="460" t="s">
        <v>84</v>
      </c>
      <c r="D4636" s="454">
        <v>104.33</v>
      </c>
    </row>
    <row r="4637" spans="1:4" ht="13.2" x14ac:dyDescent="0.3">
      <c r="A4637" s="460">
        <v>3106121</v>
      </c>
      <c r="B4637" s="461" t="s">
        <v>5439</v>
      </c>
      <c r="C4637" s="460" t="s">
        <v>84</v>
      </c>
      <c r="D4637" s="454">
        <v>91.38</v>
      </c>
    </row>
    <row r="4638" spans="1:4" ht="26.4" x14ac:dyDescent="0.3">
      <c r="A4638" s="460">
        <v>3103302</v>
      </c>
      <c r="B4638" s="461" t="s">
        <v>726</v>
      </c>
      <c r="C4638" s="460" t="s">
        <v>84</v>
      </c>
      <c r="D4638" s="454">
        <v>69.11</v>
      </c>
    </row>
    <row r="4639" spans="1:4" ht="13.2" x14ac:dyDescent="0.3">
      <c r="A4639" s="460">
        <v>3103303</v>
      </c>
      <c r="B4639" s="461" t="s">
        <v>5440</v>
      </c>
      <c r="C4639" s="460" t="s">
        <v>84</v>
      </c>
      <c r="D4639" s="454">
        <v>35.99</v>
      </c>
    </row>
    <row r="4640" spans="1:4" ht="26.4" x14ac:dyDescent="0.3">
      <c r="A4640" s="460">
        <v>3106759</v>
      </c>
      <c r="B4640" s="461" t="s">
        <v>5441</v>
      </c>
      <c r="C4640" s="460" t="s">
        <v>84</v>
      </c>
      <c r="D4640" s="454">
        <v>109.78</v>
      </c>
    </row>
    <row r="4641" spans="1:4" ht="13.2" x14ac:dyDescent="0.3">
      <c r="A4641" s="460">
        <v>3108023</v>
      </c>
      <c r="B4641" s="461" t="s">
        <v>5442</v>
      </c>
      <c r="C4641" s="460" t="s">
        <v>93</v>
      </c>
      <c r="D4641" s="454">
        <v>4.66</v>
      </c>
    </row>
    <row r="4642" spans="1:4" ht="13.2" x14ac:dyDescent="0.3">
      <c r="A4642" s="460">
        <v>3108018</v>
      </c>
      <c r="B4642" s="461" t="s">
        <v>5443</v>
      </c>
      <c r="C4642" s="460" t="s">
        <v>93</v>
      </c>
      <c r="D4642" s="454">
        <v>3.41</v>
      </c>
    </row>
    <row r="4643" spans="1:4" ht="13.2" x14ac:dyDescent="0.3">
      <c r="A4643" s="460">
        <v>3108022</v>
      </c>
      <c r="B4643" s="461" t="s">
        <v>5444</v>
      </c>
      <c r="C4643" s="460" t="s">
        <v>93</v>
      </c>
      <c r="D4643" s="454">
        <v>3.82</v>
      </c>
    </row>
    <row r="4644" spans="1:4" ht="26.4" x14ac:dyDescent="0.3">
      <c r="A4644" s="460">
        <v>3205864</v>
      </c>
      <c r="B4644" s="461" t="s">
        <v>5445</v>
      </c>
      <c r="C4644" s="460" t="s">
        <v>2</v>
      </c>
      <c r="D4644" s="454">
        <v>1025.29</v>
      </c>
    </row>
    <row r="4645" spans="1:4" ht="26.4" x14ac:dyDescent="0.3">
      <c r="A4645" s="460">
        <v>3205863</v>
      </c>
      <c r="B4645" s="461" t="s">
        <v>5446</v>
      </c>
      <c r="C4645" s="460" t="s">
        <v>2</v>
      </c>
      <c r="D4645" s="454">
        <v>916.06</v>
      </c>
    </row>
    <row r="4646" spans="1:4" ht="26.4" x14ac:dyDescent="0.3">
      <c r="A4646" s="460">
        <v>3205868</v>
      </c>
      <c r="B4646" s="461" t="s">
        <v>5447</v>
      </c>
      <c r="C4646" s="460" t="s">
        <v>2</v>
      </c>
      <c r="D4646" s="454">
        <v>871.95</v>
      </c>
    </row>
    <row r="4647" spans="1:4" ht="26.4" x14ac:dyDescent="0.3">
      <c r="A4647" s="460">
        <v>3205867</v>
      </c>
      <c r="B4647" s="461" t="s">
        <v>5448</v>
      </c>
      <c r="C4647" s="460" t="s">
        <v>2</v>
      </c>
      <c r="D4647" s="454">
        <v>762.72</v>
      </c>
    </row>
    <row r="4648" spans="1:4" ht="26.4" x14ac:dyDescent="0.3">
      <c r="A4648" s="460">
        <v>3205866</v>
      </c>
      <c r="B4648" s="461" t="s">
        <v>5449</v>
      </c>
      <c r="C4648" s="460" t="s">
        <v>2</v>
      </c>
      <c r="D4648" s="454">
        <v>789.17</v>
      </c>
    </row>
    <row r="4649" spans="1:4" ht="26.4" x14ac:dyDescent="0.3">
      <c r="A4649" s="460">
        <v>3205865</v>
      </c>
      <c r="B4649" s="461" t="s">
        <v>5450</v>
      </c>
      <c r="C4649" s="460" t="s">
        <v>2</v>
      </c>
      <c r="D4649" s="454">
        <v>679.94</v>
      </c>
    </row>
    <row r="4650" spans="1:4" ht="26.4" x14ac:dyDescent="0.3">
      <c r="A4650" s="460">
        <v>3205870</v>
      </c>
      <c r="B4650" s="461" t="s">
        <v>5451</v>
      </c>
      <c r="C4650" s="460" t="s">
        <v>2</v>
      </c>
      <c r="D4650" s="454">
        <v>737.9</v>
      </c>
    </row>
    <row r="4651" spans="1:4" ht="26.4" x14ac:dyDescent="0.3">
      <c r="A4651" s="460">
        <v>3205869</v>
      </c>
      <c r="B4651" s="461" t="s">
        <v>5452</v>
      </c>
      <c r="C4651" s="460" t="s">
        <v>2</v>
      </c>
      <c r="D4651" s="454">
        <v>628.66</v>
      </c>
    </row>
    <row r="4652" spans="1:4" ht="26.4" x14ac:dyDescent="0.3">
      <c r="A4652" s="460">
        <v>3205872</v>
      </c>
      <c r="B4652" s="461" t="s">
        <v>5453</v>
      </c>
      <c r="C4652" s="460" t="s">
        <v>84</v>
      </c>
      <c r="D4652" s="454">
        <v>263.20999999999998</v>
      </c>
    </row>
    <row r="4653" spans="1:4" ht="26.4" x14ac:dyDescent="0.3">
      <c r="A4653" s="460">
        <v>3205871</v>
      </c>
      <c r="B4653" s="461" t="s">
        <v>5454</v>
      </c>
      <c r="C4653" s="460" t="s">
        <v>84</v>
      </c>
      <c r="D4653" s="454">
        <v>244.64</v>
      </c>
    </row>
    <row r="4654" spans="1:4" ht="26.4" x14ac:dyDescent="0.3">
      <c r="A4654" s="460">
        <v>3205874</v>
      </c>
      <c r="B4654" s="461" t="s">
        <v>5455</v>
      </c>
      <c r="C4654" s="460" t="s">
        <v>84</v>
      </c>
      <c r="D4654" s="454">
        <v>292.08999999999997</v>
      </c>
    </row>
    <row r="4655" spans="1:4" ht="26.4" x14ac:dyDescent="0.3">
      <c r="A4655" s="460">
        <v>3205873</v>
      </c>
      <c r="B4655" s="461" t="s">
        <v>5456</v>
      </c>
      <c r="C4655" s="460" t="s">
        <v>84</v>
      </c>
      <c r="D4655" s="454">
        <v>266.97000000000003</v>
      </c>
    </row>
    <row r="4656" spans="1:4" ht="26.4" x14ac:dyDescent="0.3">
      <c r="A4656" s="460">
        <v>3205876</v>
      </c>
      <c r="B4656" s="461" t="s">
        <v>5457</v>
      </c>
      <c r="C4656" s="460" t="s">
        <v>84</v>
      </c>
      <c r="D4656" s="454">
        <v>330.75</v>
      </c>
    </row>
    <row r="4657" spans="1:4" ht="26.4" x14ac:dyDescent="0.3">
      <c r="A4657" s="460">
        <v>3205875</v>
      </c>
      <c r="B4657" s="461" t="s">
        <v>5458</v>
      </c>
      <c r="C4657" s="460" t="s">
        <v>84</v>
      </c>
      <c r="D4657" s="454">
        <v>297.98</v>
      </c>
    </row>
    <row r="4658" spans="1:4" ht="26.4" x14ac:dyDescent="0.3">
      <c r="A4658" s="460">
        <v>3205862</v>
      </c>
      <c r="B4658" s="461" t="s">
        <v>5459</v>
      </c>
      <c r="C4658" s="460" t="s">
        <v>2</v>
      </c>
      <c r="D4658" s="454">
        <v>828.56</v>
      </c>
    </row>
    <row r="4659" spans="1:4" ht="26.4" x14ac:dyDescent="0.3">
      <c r="A4659" s="460">
        <v>3205861</v>
      </c>
      <c r="B4659" s="461" t="s">
        <v>5460</v>
      </c>
      <c r="C4659" s="460" t="s">
        <v>2</v>
      </c>
      <c r="D4659" s="454">
        <v>719.33</v>
      </c>
    </row>
    <row r="4660" spans="1:4" ht="26.4" x14ac:dyDescent="0.3">
      <c r="A4660" s="460">
        <v>3606579</v>
      </c>
      <c r="B4660" s="461" t="s">
        <v>5461</v>
      </c>
      <c r="C4660" s="460" t="s">
        <v>2</v>
      </c>
      <c r="D4660" s="454">
        <v>20.93</v>
      </c>
    </row>
    <row r="4661" spans="1:4" ht="26.4" x14ac:dyDescent="0.3">
      <c r="A4661" s="460">
        <v>3606583</v>
      </c>
      <c r="B4661" s="461" t="s">
        <v>5462</v>
      </c>
      <c r="C4661" s="460" t="s">
        <v>2</v>
      </c>
      <c r="D4661" s="454">
        <v>21.71</v>
      </c>
    </row>
    <row r="4662" spans="1:4" ht="26.4" x14ac:dyDescent="0.3">
      <c r="A4662" s="460">
        <v>3606584</v>
      </c>
      <c r="B4662" s="461" t="s">
        <v>5463</v>
      </c>
      <c r="C4662" s="460" t="s">
        <v>2</v>
      </c>
      <c r="D4662" s="454">
        <v>21.82</v>
      </c>
    </row>
    <row r="4663" spans="1:4" ht="26.4" x14ac:dyDescent="0.3">
      <c r="A4663" s="460">
        <v>3606585</v>
      </c>
      <c r="B4663" s="461" t="s">
        <v>5464</v>
      </c>
      <c r="C4663" s="460" t="s">
        <v>2</v>
      </c>
      <c r="D4663" s="454">
        <v>21.93</v>
      </c>
    </row>
    <row r="4664" spans="1:4" ht="26.4" x14ac:dyDescent="0.3">
      <c r="A4664" s="460">
        <v>3606586</v>
      </c>
      <c r="B4664" s="461" t="s">
        <v>5465</v>
      </c>
      <c r="C4664" s="460" t="s">
        <v>2</v>
      </c>
      <c r="D4664" s="454">
        <v>22.15</v>
      </c>
    </row>
    <row r="4665" spans="1:4" ht="26.4" x14ac:dyDescent="0.3">
      <c r="A4665" s="460">
        <v>3606587</v>
      </c>
      <c r="B4665" s="461" t="s">
        <v>5466</v>
      </c>
      <c r="C4665" s="460" t="s">
        <v>2</v>
      </c>
      <c r="D4665" s="454">
        <v>22.38</v>
      </c>
    </row>
    <row r="4666" spans="1:4" ht="26.4" x14ac:dyDescent="0.3">
      <c r="A4666" s="460">
        <v>3606588</v>
      </c>
      <c r="B4666" s="461" t="s">
        <v>5467</v>
      </c>
      <c r="C4666" s="460" t="s">
        <v>2</v>
      </c>
      <c r="D4666" s="454">
        <v>22.49</v>
      </c>
    </row>
    <row r="4667" spans="1:4" ht="26.4" x14ac:dyDescent="0.3">
      <c r="A4667" s="460">
        <v>3606589</v>
      </c>
      <c r="B4667" s="461" t="s">
        <v>5468</v>
      </c>
      <c r="C4667" s="460" t="s">
        <v>2</v>
      </c>
      <c r="D4667" s="454">
        <v>22.6</v>
      </c>
    </row>
    <row r="4668" spans="1:4" ht="26.4" x14ac:dyDescent="0.3">
      <c r="A4668" s="460">
        <v>3606580</v>
      </c>
      <c r="B4668" s="461" t="s">
        <v>5469</v>
      </c>
      <c r="C4668" s="460" t="s">
        <v>2</v>
      </c>
      <c r="D4668" s="454">
        <v>21.15</v>
      </c>
    </row>
    <row r="4669" spans="1:4" ht="26.4" x14ac:dyDescent="0.3">
      <c r="A4669" s="460">
        <v>3606581</v>
      </c>
      <c r="B4669" s="461" t="s">
        <v>5470</v>
      </c>
      <c r="C4669" s="460" t="s">
        <v>2</v>
      </c>
      <c r="D4669" s="454">
        <v>21.37</v>
      </c>
    </row>
    <row r="4670" spans="1:4" ht="26.4" x14ac:dyDescent="0.3">
      <c r="A4670" s="460">
        <v>3606582</v>
      </c>
      <c r="B4670" s="461" t="s">
        <v>5471</v>
      </c>
      <c r="C4670" s="460" t="s">
        <v>2</v>
      </c>
      <c r="D4670" s="454">
        <v>21.48</v>
      </c>
    </row>
    <row r="4671" spans="1:4" ht="26.4" x14ac:dyDescent="0.3">
      <c r="A4671" s="460">
        <v>3606527</v>
      </c>
      <c r="B4671" s="461" t="s">
        <v>5472</v>
      </c>
      <c r="C4671" s="460" t="s">
        <v>2</v>
      </c>
      <c r="D4671" s="454">
        <v>51.51</v>
      </c>
    </row>
    <row r="4672" spans="1:4" ht="26.4" x14ac:dyDescent="0.3">
      <c r="A4672" s="460">
        <v>3606528</v>
      </c>
      <c r="B4672" s="461" t="s">
        <v>5473</v>
      </c>
      <c r="C4672" s="460" t="s">
        <v>2</v>
      </c>
      <c r="D4672" s="454">
        <v>52.3</v>
      </c>
    </row>
    <row r="4673" spans="1:4" ht="26.4" x14ac:dyDescent="0.3">
      <c r="A4673" s="460">
        <v>3606529</v>
      </c>
      <c r="B4673" s="461" t="s">
        <v>5474</v>
      </c>
      <c r="C4673" s="460" t="s">
        <v>2</v>
      </c>
      <c r="D4673" s="454">
        <v>52.93</v>
      </c>
    </row>
    <row r="4674" spans="1:4" ht="26.4" x14ac:dyDescent="0.3">
      <c r="A4674" s="460">
        <v>3606530</v>
      </c>
      <c r="B4674" s="461" t="s">
        <v>5475</v>
      </c>
      <c r="C4674" s="460" t="s">
        <v>2</v>
      </c>
      <c r="D4674" s="454">
        <v>53.71</v>
      </c>
    </row>
    <row r="4675" spans="1:4" ht="26.4" x14ac:dyDescent="0.3">
      <c r="A4675" s="460">
        <v>3606531</v>
      </c>
      <c r="B4675" s="461" t="s">
        <v>5476</v>
      </c>
      <c r="C4675" s="460" t="s">
        <v>2</v>
      </c>
      <c r="D4675" s="454">
        <v>54.5</v>
      </c>
    </row>
    <row r="4676" spans="1:4" ht="26.4" x14ac:dyDescent="0.3">
      <c r="A4676" s="460">
        <v>3606532</v>
      </c>
      <c r="B4676" s="461" t="s">
        <v>5477</v>
      </c>
      <c r="C4676" s="460" t="s">
        <v>2</v>
      </c>
      <c r="D4676" s="454">
        <v>55.76</v>
      </c>
    </row>
    <row r="4677" spans="1:4" ht="26.4" x14ac:dyDescent="0.3">
      <c r="A4677" s="460">
        <v>3606533</v>
      </c>
      <c r="B4677" s="461" t="s">
        <v>5478</v>
      </c>
      <c r="C4677" s="460" t="s">
        <v>2</v>
      </c>
      <c r="D4677" s="454">
        <v>59.96</v>
      </c>
    </row>
    <row r="4678" spans="1:4" ht="26.4" x14ac:dyDescent="0.3">
      <c r="A4678" s="460">
        <v>3606534</v>
      </c>
      <c r="B4678" s="461" t="s">
        <v>5479</v>
      </c>
      <c r="C4678" s="460" t="s">
        <v>2</v>
      </c>
      <c r="D4678" s="454">
        <v>61.01</v>
      </c>
    </row>
    <row r="4679" spans="1:4" ht="26.4" x14ac:dyDescent="0.3">
      <c r="A4679" s="460">
        <v>3606535</v>
      </c>
      <c r="B4679" s="461" t="s">
        <v>5480</v>
      </c>
      <c r="C4679" s="460" t="s">
        <v>2</v>
      </c>
      <c r="D4679" s="454">
        <v>47.05</v>
      </c>
    </row>
    <row r="4680" spans="1:4" ht="26.4" x14ac:dyDescent="0.3">
      <c r="A4680" s="460">
        <v>3606536</v>
      </c>
      <c r="B4680" s="461" t="s">
        <v>5481</v>
      </c>
      <c r="C4680" s="460" t="s">
        <v>2</v>
      </c>
      <c r="D4680" s="454">
        <v>47.47</v>
      </c>
    </row>
    <row r="4681" spans="1:4" ht="26.4" x14ac:dyDescent="0.3">
      <c r="A4681" s="460">
        <v>3606537</v>
      </c>
      <c r="B4681" s="461" t="s">
        <v>5482</v>
      </c>
      <c r="C4681" s="460" t="s">
        <v>2</v>
      </c>
      <c r="D4681" s="454">
        <v>48</v>
      </c>
    </row>
    <row r="4682" spans="1:4" ht="26.4" x14ac:dyDescent="0.3">
      <c r="A4682" s="460">
        <v>3606538</v>
      </c>
      <c r="B4682" s="461" t="s">
        <v>5483</v>
      </c>
      <c r="C4682" s="460" t="s">
        <v>2</v>
      </c>
      <c r="D4682" s="454">
        <v>48.42</v>
      </c>
    </row>
    <row r="4683" spans="1:4" ht="26.4" x14ac:dyDescent="0.3">
      <c r="A4683" s="460">
        <v>3606539</v>
      </c>
      <c r="B4683" s="461" t="s">
        <v>5484</v>
      </c>
      <c r="C4683" s="460" t="s">
        <v>2</v>
      </c>
      <c r="D4683" s="454">
        <v>48.94</v>
      </c>
    </row>
    <row r="4684" spans="1:4" ht="26.4" x14ac:dyDescent="0.3">
      <c r="A4684" s="460">
        <v>3606540</v>
      </c>
      <c r="B4684" s="461" t="s">
        <v>5485</v>
      </c>
      <c r="C4684" s="460" t="s">
        <v>2</v>
      </c>
      <c r="D4684" s="454">
        <v>51.82</v>
      </c>
    </row>
    <row r="4685" spans="1:4" ht="26.4" x14ac:dyDescent="0.3">
      <c r="A4685" s="460">
        <v>3606541</v>
      </c>
      <c r="B4685" s="461" t="s">
        <v>5486</v>
      </c>
      <c r="C4685" s="460" t="s">
        <v>2</v>
      </c>
      <c r="D4685" s="454">
        <v>53.24</v>
      </c>
    </row>
    <row r="4686" spans="1:4" ht="26.4" x14ac:dyDescent="0.3">
      <c r="A4686" s="460">
        <v>3606542</v>
      </c>
      <c r="B4686" s="461" t="s">
        <v>5487</v>
      </c>
      <c r="C4686" s="460" t="s">
        <v>2</v>
      </c>
      <c r="D4686" s="454">
        <v>53.87</v>
      </c>
    </row>
    <row r="4687" spans="1:4" ht="26.4" x14ac:dyDescent="0.3">
      <c r="A4687" s="460">
        <v>3606543</v>
      </c>
      <c r="B4687" s="461" t="s">
        <v>5488</v>
      </c>
      <c r="C4687" s="460" t="s">
        <v>2</v>
      </c>
      <c r="D4687" s="454">
        <v>46.32</v>
      </c>
    </row>
    <row r="4688" spans="1:4" ht="26.4" x14ac:dyDescent="0.3">
      <c r="A4688" s="460">
        <v>3606544</v>
      </c>
      <c r="B4688" s="461" t="s">
        <v>5489</v>
      </c>
      <c r="C4688" s="460" t="s">
        <v>2</v>
      </c>
      <c r="D4688" s="454">
        <v>46.63</v>
      </c>
    </row>
    <row r="4689" spans="1:4" ht="26.4" x14ac:dyDescent="0.3">
      <c r="A4689" s="460">
        <v>3606545</v>
      </c>
      <c r="B4689" s="461" t="s">
        <v>5490</v>
      </c>
      <c r="C4689" s="460" t="s">
        <v>2</v>
      </c>
      <c r="D4689" s="454">
        <v>47.05</v>
      </c>
    </row>
    <row r="4690" spans="1:4" ht="26.4" x14ac:dyDescent="0.3">
      <c r="A4690" s="460">
        <v>3606546</v>
      </c>
      <c r="B4690" s="461" t="s">
        <v>5491</v>
      </c>
      <c r="C4690" s="460" t="s">
        <v>2</v>
      </c>
      <c r="D4690" s="454">
        <v>47.47</v>
      </c>
    </row>
    <row r="4691" spans="1:4" ht="26.4" x14ac:dyDescent="0.3">
      <c r="A4691" s="460">
        <v>3606547</v>
      </c>
      <c r="B4691" s="461" t="s">
        <v>5492</v>
      </c>
      <c r="C4691" s="460" t="s">
        <v>2</v>
      </c>
      <c r="D4691" s="454">
        <v>47.79</v>
      </c>
    </row>
    <row r="4692" spans="1:4" ht="26.4" x14ac:dyDescent="0.3">
      <c r="A4692" s="460">
        <v>3606548</v>
      </c>
      <c r="B4692" s="461" t="s">
        <v>5493</v>
      </c>
      <c r="C4692" s="460" t="s">
        <v>2</v>
      </c>
      <c r="D4692" s="454">
        <v>48.52</v>
      </c>
    </row>
    <row r="4693" spans="1:4" ht="26.4" x14ac:dyDescent="0.3">
      <c r="A4693" s="460">
        <v>3606549</v>
      </c>
      <c r="B4693" s="461" t="s">
        <v>5494</v>
      </c>
      <c r="C4693" s="460" t="s">
        <v>2</v>
      </c>
      <c r="D4693" s="454">
        <v>51.67</v>
      </c>
    </row>
    <row r="4694" spans="1:4" ht="26.4" x14ac:dyDescent="0.3">
      <c r="A4694" s="460">
        <v>3606550</v>
      </c>
      <c r="B4694" s="461" t="s">
        <v>5495</v>
      </c>
      <c r="C4694" s="460" t="s">
        <v>2</v>
      </c>
      <c r="D4694" s="454">
        <v>52.3</v>
      </c>
    </row>
    <row r="4695" spans="1:4" ht="26.4" x14ac:dyDescent="0.3">
      <c r="A4695" s="460">
        <v>3606500</v>
      </c>
      <c r="B4695" s="461" t="s">
        <v>5496</v>
      </c>
      <c r="C4695" s="460" t="s">
        <v>2</v>
      </c>
      <c r="D4695" s="454">
        <v>48.21</v>
      </c>
    </row>
    <row r="4696" spans="1:4" ht="26.4" x14ac:dyDescent="0.3">
      <c r="A4696" s="460">
        <v>3606501</v>
      </c>
      <c r="B4696" s="461" t="s">
        <v>5497</v>
      </c>
      <c r="C4696" s="460" t="s">
        <v>2</v>
      </c>
      <c r="D4696" s="454">
        <v>49</v>
      </c>
    </row>
    <row r="4697" spans="1:4" ht="26.4" x14ac:dyDescent="0.3">
      <c r="A4697" s="460">
        <v>3606502</v>
      </c>
      <c r="B4697" s="461" t="s">
        <v>5498</v>
      </c>
      <c r="C4697" s="460" t="s">
        <v>2</v>
      </c>
      <c r="D4697" s="454">
        <v>49.63</v>
      </c>
    </row>
    <row r="4698" spans="1:4" ht="26.4" x14ac:dyDescent="0.3">
      <c r="A4698" s="460">
        <v>3606503</v>
      </c>
      <c r="B4698" s="461" t="s">
        <v>5499</v>
      </c>
      <c r="C4698" s="460" t="s">
        <v>2</v>
      </c>
      <c r="D4698" s="454">
        <v>50.41</v>
      </c>
    </row>
    <row r="4699" spans="1:4" ht="26.4" x14ac:dyDescent="0.3">
      <c r="A4699" s="460">
        <v>3606504</v>
      </c>
      <c r="B4699" s="461" t="s">
        <v>5500</v>
      </c>
      <c r="C4699" s="460" t="s">
        <v>2</v>
      </c>
      <c r="D4699" s="454">
        <v>51.2</v>
      </c>
    </row>
    <row r="4700" spans="1:4" ht="26.4" x14ac:dyDescent="0.3">
      <c r="A4700" s="460">
        <v>3606505</v>
      </c>
      <c r="B4700" s="461" t="s">
        <v>5501</v>
      </c>
      <c r="C4700" s="460" t="s">
        <v>2</v>
      </c>
      <c r="D4700" s="454">
        <v>52.46</v>
      </c>
    </row>
    <row r="4701" spans="1:4" ht="26.4" x14ac:dyDescent="0.3">
      <c r="A4701" s="460">
        <v>3606506</v>
      </c>
      <c r="B4701" s="461" t="s">
        <v>5502</v>
      </c>
      <c r="C4701" s="460" t="s">
        <v>2</v>
      </c>
      <c r="D4701" s="454">
        <v>56.55</v>
      </c>
    </row>
    <row r="4702" spans="1:4" ht="26.4" x14ac:dyDescent="0.3">
      <c r="A4702" s="460">
        <v>3606507</v>
      </c>
      <c r="B4702" s="461" t="s">
        <v>5503</v>
      </c>
      <c r="C4702" s="460" t="s">
        <v>2</v>
      </c>
      <c r="D4702" s="454">
        <v>57.81</v>
      </c>
    </row>
    <row r="4703" spans="1:4" ht="26.4" x14ac:dyDescent="0.3">
      <c r="A4703" s="460">
        <v>3606509</v>
      </c>
      <c r="B4703" s="461" t="s">
        <v>5504</v>
      </c>
      <c r="C4703" s="460" t="s">
        <v>2</v>
      </c>
      <c r="D4703" s="454">
        <v>43.75</v>
      </c>
    </row>
    <row r="4704" spans="1:4" ht="26.4" x14ac:dyDescent="0.3">
      <c r="A4704" s="460">
        <v>3606510</v>
      </c>
      <c r="B4704" s="461" t="s">
        <v>5505</v>
      </c>
      <c r="C4704" s="460" t="s">
        <v>2</v>
      </c>
      <c r="D4704" s="454">
        <v>44.28</v>
      </c>
    </row>
    <row r="4705" spans="1:4" ht="26.4" x14ac:dyDescent="0.3">
      <c r="A4705" s="460">
        <v>3606511</v>
      </c>
      <c r="B4705" s="461" t="s">
        <v>5506</v>
      </c>
      <c r="C4705" s="460" t="s">
        <v>2</v>
      </c>
      <c r="D4705" s="454">
        <v>44.7</v>
      </c>
    </row>
    <row r="4706" spans="1:4" ht="26.4" x14ac:dyDescent="0.3">
      <c r="A4706" s="460">
        <v>3606512</v>
      </c>
      <c r="B4706" s="461" t="s">
        <v>5507</v>
      </c>
      <c r="C4706" s="460" t="s">
        <v>2</v>
      </c>
      <c r="D4706" s="454">
        <v>45.12</v>
      </c>
    </row>
    <row r="4707" spans="1:4" ht="26.4" x14ac:dyDescent="0.3">
      <c r="A4707" s="460">
        <v>3606513</v>
      </c>
      <c r="B4707" s="461" t="s">
        <v>5508</v>
      </c>
      <c r="C4707" s="460" t="s">
        <v>2</v>
      </c>
      <c r="D4707" s="454">
        <v>47.74</v>
      </c>
    </row>
    <row r="4708" spans="1:4" ht="26.4" x14ac:dyDescent="0.3">
      <c r="A4708" s="460">
        <v>3606514</v>
      </c>
      <c r="B4708" s="461" t="s">
        <v>5509</v>
      </c>
      <c r="C4708" s="460" t="s">
        <v>2</v>
      </c>
      <c r="D4708" s="454">
        <v>48.68</v>
      </c>
    </row>
    <row r="4709" spans="1:4" ht="26.4" x14ac:dyDescent="0.3">
      <c r="A4709" s="460">
        <v>3606515</v>
      </c>
      <c r="B4709" s="461" t="s">
        <v>5510</v>
      </c>
      <c r="C4709" s="460" t="s">
        <v>2</v>
      </c>
      <c r="D4709" s="454">
        <v>49.94</v>
      </c>
    </row>
    <row r="4710" spans="1:4" ht="26.4" x14ac:dyDescent="0.3">
      <c r="A4710" s="460">
        <v>3606516</v>
      </c>
      <c r="B4710" s="461" t="s">
        <v>5511</v>
      </c>
      <c r="C4710" s="460" t="s">
        <v>2</v>
      </c>
      <c r="D4710" s="454">
        <v>50.57</v>
      </c>
    </row>
    <row r="4711" spans="1:4" ht="26.4" x14ac:dyDescent="0.3">
      <c r="A4711" s="460">
        <v>3606518</v>
      </c>
      <c r="B4711" s="461" t="s">
        <v>5512</v>
      </c>
      <c r="C4711" s="460" t="s">
        <v>2</v>
      </c>
      <c r="D4711" s="454">
        <v>43.02</v>
      </c>
    </row>
    <row r="4712" spans="1:4" ht="26.4" x14ac:dyDescent="0.3">
      <c r="A4712" s="460">
        <v>3606519</v>
      </c>
      <c r="B4712" s="461" t="s">
        <v>5513</v>
      </c>
      <c r="C4712" s="460" t="s">
        <v>2</v>
      </c>
      <c r="D4712" s="454">
        <v>43.44</v>
      </c>
    </row>
    <row r="4713" spans="1:4" ht="26.4" x14ac:dyDescent="0.3">
      <c r="A4713" s="460">
        <v>3606520</v>
      </c>
      <c r="B4713" s="461" t="s">
        <v>5514</v>
      </c>
      <c r="C4713" s="460" t="s">
        <v>2</v>
      </c>
      <c r="D4713" s="454">
        <v>43.75</v>
      </c>
    </row>
    <row r="4714" spans="1:4" ht="26.4" x14ac:dyDescent="0.3">
      <c r="A4714" s="460">
        <v>3606521</v>
      </c>
      <c r="B4714" s="461" t="s">
        <v>5515</v>
      </c>
      <c r="C4714" s="460" t="s">
        <v>2</v>
      </c>
      <c r="D4714" s="454">
        <v>44.17</v>
      </c>
    </row>
    <row r="4715" spans="1:4" ht="26.4" x14ac:dyDescent="0.3">
      <c r="A4715" s="460">
        <v>3606522</v>
      </c>
      <c r="B4715" s="461" t="s">
        <v>5516</v>
      </c>
      <c r="C4715" s="460" t="s">
        <v>2</v>
      </c>
      <c r="D4715" s="454">
        <v>44.49</v>
      </c>
    </row>
    <row r="4716" spans="1:4" ht="26.4" x14ac:dyDescent="0.3">
      <c r="A4716" s="460">
        <v>3606523</v>
      </c>
      <c r="B4716" s="461" t="s">
        <v>5517</v>
      </c>
      <c r="C4716" s="460" t="s">
        <v>2</v>
      </c>
      <c r="D4716" s="454">
        <v>45.22</v>
      </c>
    </row>
    <row r="4717" spans="1:4" ht="26.4" x14ac:dyDescent="0.3">
      <c r="A4717" s="460">
        <v>3606524</v>
      </c>
      <c r="B4717" s="461" t="s">
        <v>5518</v>
      </c>
      <c r="C4717" s="460" t="s">
        <v>2</v>
      </c>
      <c r="D4717" s="454">
        <v>48.52</v>
      </c>
    </row>
    <row r="4718" spans="1:4" ht="26.4" x14ac:dyDescent="0.3">
      <c r="A4718" s="460">
        <v>3606525</v>
      </c>
      <c r="B4718" s="461" t="s">
        <v>5519</v>
      </c>
      <c r="C4718" s="460" t="s">
        <v>2</v>
      </c>
      <c r="D4718" s="454">
        <v>49</v>
      </c>
    </row>
    <row r="4719" spans="1:4" ht="13.2" x14ac:dyDescent="0.3">
      <c r="A4719" s="460">
        <v>3606577</v>
      </c>
      <c r="B4719" s="461" t="s">
        <v>5520</v>
      </c>
      <c r="C4719" s="460" t="s">
        <v>2</v>
      </c>
      <c r="D4719" s="454">
        <v>11.23</v>
      </c>
    </row>
    <row r="4720" spans="1:4" ht="13.2" x14ac:dyDescent="0.3">
      <c r="A4720" s="460">
        <v>3606576</v>
      </c>
      <c r="B4720" s="461" t="s">
        <v>5521</v>
      </c>
      <c r="C4720" s="460" t="s">
        <v>2</v>
      </c>
      <c r="D4720" s="454">
        <v>4.2699999999999996</v>
      </c>
    </row>
    <row r="4721" spans="1:4" ht="13.2" x14ac:dyDescent="0.3">
      <c r="A4721" s="460">
        <v>3606561</v>
      </c>
      <c r="B4721" s="461" t="s">
        <v>5522</v>
      </c>
      <c r="C4721" s="460" t="s">
        <v>110</v>
      </c>
      <c r="D4721" s="454">
        <v>2226.9899999999998</v>
      </c>
    </row>
    <row r="4722" spans="1:4" ht="13.2" x14ac:dyDescent="0.3">
      <c r="A4722" s="460">
        <v>3606556</v>
      </c>
      <c r="B4722" s="461" t="s">
        <v>5523</v>
      </c>
      <c r="C4722" s="460" t="s">
        <v>110</v>
      </c>
      <c r="D4722" s="454">
        <v>1516.07</v>
      </c>
    </row>
    <row r="4723" spans="1:4" ht="13.2" x14ac:dyDescent="0.3">
      <c r="A4723" s="460">
        <v>3606562</v>
      </c>
      <c r="B4723" s="461" t="s">
        <v>5524</v>
      </c>
      <c r="C4723" s="460" t="s">
        <v>110</v>
      </c>
      <c r="D4723" s="454">
        <v>2436.67</v>
      </c>
    </row>
    <row r="4724" spans="1:4" ht="13.2" x14ac:dyDescent="0.3">
      <c r="A4724" s="460">
        <v>3606557</v>
      </c>
      <c r="B4724" s="461" t="s">
        <v>5525</v>
      </c>
      <c r="C4724" s="460" t="s">
        <v>110</v>
      </c>
      <c r="D4724" s="454">
        <v>1654.66</v>
      </c>
    </row>
    <row r="4725" spans="1:4" ht="13.2" x14ac:dyDescent="0.3">
      <c r="A4725" s="460">
        <v>3606563</v>
      </c>
      <c r="B4725" s="461" t="s">
        <v>5526</v>
      </c>
      <c r="C4725" s="460" t="s">
        <v>110</v>
      </c>
      <c r="D4725" s="454">
        <v>2654.57</v>
      </c>
    </row>
    <row r="4726" spans="1:4" ht="13.2" x14ac:dyDescent="0.3">
      <c r="A4726" s="460">
        <v>3606558</v>
      </c>
      <c r="B4726" s="461" t="s">
        <v>5527</v>
      </c>
      <c r="C4726" s="460" t="s">
        <v>110</v>
      </c>
      <c r="D4726" s="454">
        <v>1801.47</v>
      </c>
    </row>
    <row r="4727" spans="1:4" ht="13.2" x14ac:dyDescent="0.3">
      <c r="A4727" s="460">
        <v>3606559</v>
      </c>
      <c r="B4727" s="461" t="s">
        <v>5528</v>
      </c>
      <c r="C4727" s="460" t="s">
        <v>110</v>
      </c>
      <c r="D4727" s="454">
        <v>1782.47</v>
      </c>
    </row>
    <row r="4728" spans="1:4" ht="13.2" x14ac:dyDescent="0.3">
      <c r="A4728" s="460">
        <v>3606554</v>
      </c>
      <c r="B4728" s="461" t="s">
        <v>5529</v>
      </c>
      <c r="C4728" s="460" t="s">
        <v>110</v>
      </c>
      <c r="D4728" s="454">
        <v>1213.74</v>
      </c>
    </row>
    <row r="4729" spans="1:4" ht="13.2" x14ac:dyDescent="0.3">
      <c r="A4729" s="460">
        <v>3606560</v>
      </c>
      <c r="B4729" s="461" t="s">
        <v>5530</v>
      </c>
      <c r="C4729" s="460" t="s">
        <v>110</v>
      </c>
      <c r="D4729" s="454">
        <v>1992.98</v>
      </c>
    </row>
    <row r="4730" spans="1:4" ht="13.2" x14ac:dyDescent="0.3">
      <c r="A4730" s="460">
        <v>3606555</v>
      </c>
      <c r="B4730" s="461" t="s">
        <v>5531</v>
      </c>
      <c r="C4730" s="460" t="s">
        <v>110</v>
      </c>
      <c r="D4730" s="454">
        <v>1353.15</v>
      </c>
    </row>
    <row r="4731" spans="1:4" ht="13.2" x14ac:dyDescent="0.3">
      <c r="A4731" s="460">
        <v>3606571</v>
      </c>
      <c r="B4731" s="461" t="s">
        <v>5532</v>
      </c>
      <c r="C4731" s="460" t="s">
        <v>110</v>
      </c>
      <c r="D4731" s="454">
        <v>2194.77</v>
      </c>
    </row>
    <row r="4732" spans="1:4" ht="13.2" x14ac:dyDescent="0.3">
      <c r="A4732" s="460">
        <v>3606566</v>
      </c>
      <c r="B4732" s="461" t="s">
        <v>5533</v>
      </c>
      <c r="C4732" s="460" t="s">
        <v>110</v>
      </c>
      <c r="D4732" s="454">
        <v>1483.86</v>
      </c>
    </row>
    <row r="4733" spans="1:4" ht="13.2" x14ac:dyDescent="0.3">
      <c r="A4733" s="460">
        <v>3606572</v>
      </c>
      <c r="B4733" s="461" t="s">
        <v>5534</v>
      </c>
      <c r="C4733" s="460" t="s">
        <v>110</v>
      </c>
      <c r="D4733" s="454">
        <v>2407.0100000000002</v>
      </c>
    </row>
    <row r="4734" spans="1:4" ht="13.2" x14ac:dyDescent="0.3">
      <c r="A4734" s="460">
        <v>3606567</v>
      </c>
      <c r="B4734" s="461" t="s">
        <v>5535</v>
      </c>
      <c r="C4734" s="460" t="s">
        <v>110</v>
      </c>
      <c r="D4734" s="454">
        <v>1625.01</v>
      </c>
    </row>
    <row r="4735" spans="1:4" ht="13.2" x14ac:dyDescent="0.3">
      <c r="A4735" s="460">
        <v>3606573</v>
      </c>
      <c r="B4735" s="461" t="s">
        <v>5536</v>
      </c>
      <c r="C4735" s="460" t="s">
        <v>110</v>
      </c>
      <c r="D4735" s="454">
        <v>2618.85</v>
      </c>
    </row>
    <row r="4736" spans="1:4" ht="13.2" x14ac:dyDescent="0.3">
      <c r="A4736" s="460">
        <v>3606568</v>
      </c>
      <c r="B4736" s="461" t="s">
        <v>5537</v>
      </c>
      <c r="C4736" s="460" t="s">
        <v>110</v>
      </c>
      <c r="D4736" s="454">
        <v>1765.75</v>
      </c>
    </row>
    <row r="4737" spans="1:4" ht="13.2" x14ac:dyDescent="0.3">
      <c r="A4737" s="460">
        <v>3606569</v>
      </c>
      <c r="B4737" s="461" t="s">
        <v>5538</v>
      </c>
      <c r="C4737" s="460" t="s">
        <v>110</v>
      </c>
      <c r="D4737" s="454">
        <v>1768.81</v>
      </c>
    </row>
    <row r="4738" spans="1:4" ht="13.2" x14ac:dyDescent="0.3">
      <c r="A4738" s="460">
        <v>3606564</v>
      </c>
      <c r="B4738" s="461" t="s">
        <v>5539</v>
      </c>
      <c r="C4738" s="460" t="s">
        <v>110</v>
      </c>
      <c r="D4738" s="454">
        <v>1200.08</v>
      </c>
    </row>
    <row r="4739" spans="1:4" ht="13.2" x14ac:dyDescent="0.3">
      <c r="A4739" s="460">
        <v>3606570</v>
      </c>
      <c r="B4739" s="461" t="s">
        <v>5540</v>
      </c>
      <c r="C4739" s="460" t="s">
        <v>110</v>
      </c>
      <c r="D4739" s="454">
        <v>1982.06</v>
      </c>
    </row>
    <row r="4740" spans="1:4" ht="13.2" x14ac:dyDescent="0.3">
      <c r="A4740" s="460">
        <v>3606565</v>
      </c>
      <c r="B4740" s="461" t="s">
        <v>5541</v>
      </c>
      <c r="C4740" s="460" t="s">
        <v>110</v>
      </c>
      <c r="D4740" s="454">
        <v>1342.24</v>
      </c>
    </row>
    <row r="4741" spans="1:4" ht="13.2" x14ac:dyDescent="0.3">
      <c r="A4741" s="460">
        <v>3606578</v>
      </c>
      <c r="B4741" s="461" t="s">
        <v>5542</v>
      </c>
      <c r="C4741" s="460" t="s">
        <v>110</v>
      </c>
      <c r="D4741" s="454">
        <v>111.45</v>
      </c>
    </row>
    <row r="4742" spans="1:4" ht="13.2" x14ac:dyDescent="0.3">
      <c r="A4742" s="460">
        <v>3606575</v>
      </c>
      <c r="B4742" s="461" t="s">
        <v>5543</v>
      </c>
      <c r="C4742" s="460" t="s">
        <v>2</v>
      </c>
      <c r="D4742" s="454">
        <v>1.68</v>
      </c>
    </row>
    <row r="4743" spans="1:4" ht="13.2" x14ac:dyDescent="0.3">
      <c r="A4743" s="460">
        <v>3606574</v>
      </c>
      <c r="B4743" s="461" t="s">
        <v>5544</v>
      </c>
      <c r="C4743" s="460" t="s">
        <v>2</v>
      </c>
      <c r="D4743" s="454">
        <v>0.84</v>
      </c>
    </row>
    <row r="4744" spans="1:4" ht="13.2" x14ac:dyDescent="0.3">
      <c r="A4744" s="460">
        <v>3713603</v>
      </c>
      <c r="B4744" s="461" t="s">
        <v>5545</v>
      </c>
      <c r="C4744" s="460" t="s">
        <v>93</v>
      </c>
      <c r="D4744" s="454">
        <v>1030.46</v>
      </c>
    </row>
    <row r="4745" spans="1:4" ht="13.2" x14ac:dyDescent="0.3">
      <c r="A4745" s="460">
        <v>3713601</v>
      </c>
      <c r="B4745" s="461" t="s">
        <v>5546</v>
      </c>
      <c r="C4745" s="460" t="s">
        <v>93</v>
      </c>
      <c r="D4745" s="454">
        <v>831.57</v>
      </c>
    </row>
    <row r="4746" spans="1:4" ht="13.2" x14ac:dyDescent="0.3">
      <c r="A4746" s="460">
        <v>3713607</v>
      </c>
      <c r="B4746" s="461" t="s">
        <v>5547</v>
      </c>
      <c r="C4746" s="460" t="s">
        <v>93</v>
      </c>
      <c r="D4746" s="454">
        <v>780.47</v>
      </c>
    </row>
    <row r="4747" spans="1:4" ht="13.2" x14ac:dyDescent="0.3">
      <c r="A4747" s="460">
        <v>3713605</v>
      </c>
      <c r="B4747" s="461" t="s">
        <v>580</v>
      </c>
      <c r="C4747" s="460" t="s">
        <v>93</v>
      </c>
      <c r="D4747" s="454">
        <v>555.66</v>
      </c>
    </row>
    <row r="4748" spans="1:4" ht="13.2" x14ac:dyDescent="0.3">
      <c r="A4748" s="460">
        <v>3719530</v>
      </c>
      <c r="B4748" s="461" t="s">
        <v>5548</v>
      </c>
      <c r="C4748" s="460" t="s">
        <v>93</v>
      </c>
      <c r="D4748" s="454">
        <v>301.29000000000002</v>
      </c>
    </row>
    <row r="4749" spans="1:4" ht="13.2" x14ac:dyDescent="0.3">
      <c r="A4749" s="460">
        <v>3713828</v>
      </c>
      <c r="B4749" s="461" t="s">
        <v>5549</v>
      </c>
      <c r="C4749" s="460" t="s">
        <v>93</v>
      </c>
      <c r="D4749" s="454">
        <v>225.1</v>
      </c>
    </row>
    <row r="4750" spans="1:4" ht="13.2" x14ac:dyDescent="0.3">
      <c r="A4750" s="460">
        <v>3713875</v>
      </c>
      <c r="B4750" s="461" t="s">
        <v>5550</v>
      </c>
      <c r="C4750" s="460" t="s">
        <v>93</v>
      </c>
      <c r="D4750" s="454">
        <v>64.12</v>
      </c>
    </row>
    <row r="4751" spans="1:4" ht="13.2" x14ac:dyDescent="0.3">
      <c r="A4751" s="460">
        <v>3713619</v>
      </c>
      <c r="B4751" s="461" t="s">
        <v>5551</v>
      </c>
      <c r="C4751" s="460" t="s">
        <v>93</v>
      </c>
      <c r="D4751" s="454">
        <v>64.52</v>
      </c>
    </row>
    <row r="4752" spans="1:4" ht="26.4" x14ac:dyDescent="0.3">
      <c r="A4752" s="460">
        <v>3713876</v>
      </c>
      <c r="B4752" s="461" t="s">
        <v>5552</v>
      </c>
      <c r="C4752" s="460" t="s">
        <v>93</v>
      </c>
      <c r="D4752" s="454">
        <v>85.62</v>
      </c>
    </row>
    <row r="4753" spans="1:4" ht="26.4" x14ac:dyDescent="0.3">
      <c r="A4753" s="460">
        <v>3713827</v>
      </c>
      <c r="B4753" s="461" t="s">
        <v>5553</v>
      </c>
      <c r="C4753" s="460" t="s">
        <v>93</v>
      </c>
      <c r="D4753" s="454">
        <v>84.18</v>
      </c>
    </row>
    <row r="4754" spans="1:4" ht="26.4" x14ac:dyDescent="0.3">
      <c r="A4754" s="460">
        <v>3713904</v>
      </c>
      <c r="B4754" s="461" t="s">
        <v>5554</v>
      </c>
      <c r="C4754" s="460" t="s">
        <v>93</v>
      </c>
      <c r="D4754" s="454">
        <v>260.58</v>
      </c>
    </row>
    <row r="4755" spans="1:4" ht="13.2" x14ac:dyDescent="0.3">
      <c r="A4755" s="460">
        <v>3719529</v>
      </c>
      <c r="B4755" s="461" t="s">
        <v>5555</v>
      </c>
      <c r="C4755" s="460" t="s">
        <v>93</v>
      </c>
      <c r="D4755" s="454">
        <v>190.36</v>
      </c>
    </row>
    <row r="4756" spans="1:4" ht="13.2" x14ac:dyDescent="0.3">
      <c r="A4756" s="460">
        <v>3713878</v>
      </c>
      <c r="B4756" s="461" t="s">
        <v>5556</v>
      </c>
      <c r="C4756" s="460" t="s">
        <v>93</v>
      </c>
      <c r="D4756" s="454">
        <v>63.76</v>
      </c>
    </row>
    <row r="4757" spans="1:4" ht="26.4" x14ac:dyDescent="0.3">
      <c r="A4757" s="460">
        <v>3713617</v>
      </c>
      <c r="B4757" s="461" t="s">
        <v>5557</v>
      </c>
      <c r="C4757" s="460" t="s">
        <v>93</v>
      </c>
      <c r="D4757" s="454">
        <v>63.96</v>
      </c>
    </row>
    <row r="4758" spans="1:4" ht="26.4" x14ac:dyDescent="0.3">
      <c r="A4758" s="460">
        <v>3713879</v>
      </c>
      <c r="B4758" s="461" t="s">
        <v>5558</v>
      </c>
      <c r="C4758" s="460" t="s">
        <v>93</v>
      </c>
      <c r="D4758" s="454">
        <v>76.930000000000007</v>
      </c>
    </row>
    <row r="4759" spans="1:4" ht="26.4" x14ac:dyDescent="0.3">
      <c r="A4759" s="460">
        <v>3713826</v>
      </c>
      <c r="B4759" s="461" t="s">
        <v>5559</v>
      </c>
      <c r="C4759" s="460" t="s">
        <v>93</v>
      </c>
      <c r="D4759" s="454">
        <v>73.430000000000007</v>
      </c>
    </row>
    <row r="4760" spans="1:4" ht="26.4" x14ac:dyDescent="0.3">
      <c r="A4760" s="460">
        <v>3713610</v>
      </c>
      <c r="B4760" s="461" t="s">
        <v>5560</v>
      </c>
      <c r="C4760" s="460" t="s">
        <v>93</v>
      </c>
      <c r="D4760" s="454">
        <v>32.76</v>
      </c>
    </row>
    <row r="4761" spans="1:4" ht="26.4" x14ac:dyDescent="0.3">
      <c r="A4761" s="460">
        <v>3713609</v>
      </c>
      <c r="B4761" s="461" t="s">
        <v>5561</v>
      </c>
      <c r="C4761" s="460" t="s">
        <v>93</v>
      </c>
      <c r="D4761" s="454">
        <v>30.92</v>
      </c>
    </row>
    <row r="4762" spans="1:4" ht="26.4" x14ac:dyDescent="0.3">
      <c r="A4762" s="460">
        <v>3713612</v>
      </c>
      <c r="B4762" s="461" t="s">
        <v>5562</v>
      </c>
      <c r="C4762" s="460" t="s">
        <v>93</v>
      </c>
      <c r="D4762" s="454">
        <v>26.69</v>
      </c>
    </row>
    <row r="4763" spans="1:4" ht="26.4" x14ac:dyDescent="0.3">
      <c r="A4763" s="460">
        <v>3713611</v>
      </c>
      <c r="B4763" s="461" t="s">
        <v>5563</v>
      </c>
      <c r="C4763" s="460" t="s">
        <v>93</v>
      </c>
      <c r="D4763" s="454">
        <v>25.89</v>
      </c>
    </row>
    <row r="4764" spans="1:4" ht="13.2" x14ac:dyDescent="0.3">
      <c r="A4764" s="460">
        <v>3713608</v>
      </c>
      <c r="B4764" s="461" t="s">
        <v>5564</v>
      </c>
      <c r="C4764" s="460" t="s">
        <v>93</v>
      </c>
      <c r="D4764" s="454">
        <v>21.06</v>
      </c>
    </row>
    <row r="4765" spans="1:4" ht="26.4" x14ac:dyDescent="0.3">
      <c r="A4765" s="460">
        <v>3713613</v>
      </c>
      <c r="B4765" s="461" t="s">
        <v>5565</v>
      </c>
      <c r="C4765" s="460" t="s">
        <v>93</v>
      </c>
      <c r="D4765" s="454">
        <v>19.23</v>
      </c>
    </row>
    <row r="4766" spans="1:4" ht="26.4" x14ac:dyDescent="0.3">
      <c r="A4766" s="460">
        <v>3713822</v>
      </c>
      <c r="B4766" s="461" t="s">
        <v>5566</v>
      </c>
      <c r="C4766" s="460" t="s">
        <v>93</v>
      </c>
      <c r="D4766" s="454">
        <v>294.42</v>
      </c>
    </row>
    <row r="4767" spans="1:4" ht="26.4" x14ac:dyDescent="0.3">
      <c r="A4767" s="460">
        <v>3713824</v>
      </c>
      <c r="B4767" s="461" t="s">
        <v>5567</v>
      </c>
      <c r="C4767" s="460" t="s">
        <v>93</v>
      </c>
      <c r="D4767" s="454">
        <v>218.23</v>
      </c>
    </row>
    <row r="4768" spans="1:4" ht="26.4" x14ac:dyDescent="0.3">
      <c r="A4768" s="460">
        <v>3713825</v>
      </c>
      <c r="B4768" s="461" t="s">
        <v>5568</v>
      </c>
      <c r="C4768" s="460" t="s">
        <v>93</v>
      </c>
      <c r="D4768" s="454">
        <v>253.71</v>
      </c>
    </row>
    <row r="4769" spans="1:4" ht="26.4" x14ac:dyDescent="0.3">
      <c r="A4769" s="460">
        <v>3713823</v>
      </c>
      <c r="B4769" s="461" t="s">
        <v>5569</v>
      </c>
      <c r="C4769" s="460" t="s">
        <v>93</v>
      </c>
      <c r="D4769" s="454">
        <v>183.49</v>
      </c>
    </row>
    <row r="4770" spans="1:4" ht="13.2" x14ac:dyDescent="0.3">
      <c r="A4770" s="460">
        <v>3713602</v>
      </c>
      <c r="B4770" s="461" t="s">
        <v>5570</v>
      </c>
      <c r="C4770" s="460" t="s">
        <v>93</v>
      </c>
      <c r="D4770" s="454">
        <v>951.96</v>
      </c>
    </row>
    <row r="4771" spans="1:4" ht="13.2" x14ac:dyDescent="0.3">
      <c r="A4771" s="460">
        <v>3713600</v>
      </c>
      <c r="B4771" s="461" t="s">
        <v>5571</v>
      </c>
      <c r="C4771" s="460" t="s">
        <v>93</v>
      </c>
      <c r="D4771" s="454">
        <v>766.59</v>
      </c>
    </row>
    <row r="4772" spans="1:4" ht="13.2" x14ac:dyDescent="0.3">
      <c r="A4772" s="460">
        <v>3713606</v>
      </c>
      <c r="B4772" s="461" t="s">
        <v>5572</v>
      </c>
      <c r="C4772" s="460" t="s">
        <v>93</v>
      </c>
      <c r="D4772" s="454">
        <v>701.98</v>
      </c>
    </row>
    <row r="4773" spans="1:4" ht="13.2" x14ac:dyDescent="0.3">
      <c r="A4773" s="460">
        <v>3713604</v>
      </c>
      <c r="B4773" s="461" t="s">
        <v>554</v>
      </c>
      <c r="C4773" s="460" t="s">
        <v>93</v>
      </c>
      <c r="D4773" s="454">
        <v>501.89</v>
      </c>
    </row>
    <row r="4774" spans="1:4" ht="13.2" x14ac:dyDescent="0.3">
      <c r="A4774" s="460">
        <v>3716129</v>
      </c>
      <c r="B4774" s="461" t="s">
        <v>5573</v>
      </c>
      <c r="C4774" s="460" t="s">
        <v>110</v>
      </c>
      <c r="D4774" s="454">
        <v>50.43</v>
      </c>
    </row>
    <row r="4775" spans="1:4" ht="26.4" x14ac:dyDescent="0.3">
      <c r="A4775" s="460">
        <v>3716128</v>
      </c>
      <c r="B4775" s="461" t="s">
        <v>5574</v>
      </c>
      <c r="C4775" s="460" t="s">
        <v>110</v>
      </c>
      <c r="D4775" s="454">
        <v>42.62</v>
      </c>
    </row>
    <row r="4776" spans="1:4" ht="13.2" x14ac:dyDescent="0.3">
      <c r="A4776" s="460">
        <v>3716133</v>
      </c>
      <c r="B4776" s="461" t="s">
        <v>5575</v>
      </c>
      <c r="C4776" s="460" t="s">
        <v>110</v>
      </c>
      <c r="D4776" s="454">
        <v>29.76</v>
      </c>
    </row>
    <row r="4777" spans="1:4" ht="26.4" x14ac:dyDescent="0.3">
      <c r="A4777" s="460">
        <v>3716132</v>
      </c>
      <c r="B4777" s="461" t="s">
        <v>5576</v>
      </c>
      <c r="C4777" s="460" t="s">
        <v>110</v>
      </c>
      <c r="D4777" s="454">
        <v>26.37</v>
      </c>
    </row>
    <row r="4778" spans="1:4" ht="13.2" x14ac:dyDescent="0.3">
      <c r="A4778" s="460">
        <v>3716131</v>
      </c>
      <c r="B4778" s="461" t="s">
        <v>5577</v>
      </c>
      <c r="C4778" s="460" t="s">
        <v>110</v>
      </c>
      <c r="D4778" s="454">
        <v>32.79</v>
      </c>
    </row>
    <row r="4779" spans="1:4" ht="26.4" x14ac:dyDescent="0.3">
      <c r="A4779" s="460">
        <v>3716130</v>
      </c>
      <c r="B4779" s="461" t="s">
        <v>5578</v>
      </c>
      <c r="C4779" s="460" t="s">
        <v>110</v>
      </c>
      <c r="D4779" s="454">
        <v>28.78</v>
      </c>
    </row>
    <row r="4780" spans="1:4" ht="13.2" x14ac:dyDescent="0.3">
      <c r="A4780" s="460">
        <v>3716135</v>
      </c>
      <c r="B4780" s="461" t="s">
        <v>5579</v>
      </c>
      <c r="C4780" s="460" t="s">
        <v>110</v>
      </c>
      <c r="D4780" s="454">
        <v>20.57</v>
      </c>
    </row>
    <row r="4781" spans="1:4" ht="26.4" x14ac:dyDescent="0.3">
      <c r="A4781" s="460">
        <v>3716134</v>
      </c>
      <c r="B4781" s="461" t="s">
        <v>5580</v>
      </c>
      <c r="C4781" s="460" t="s">
        <v>110</v>
      </c>
      <c r="D4781" s="454">
        <v>18.84</v>
      </c>
    </row>
    <row r="4782" spans="1:4" ht="26.4" x14ac:dyDescent="0.3">
      <c r="A4782" s="460">
        <v>3713698</v>
      </c>
      <c r="B4782" s="461" t="s">
        <v>5581</v>
      </c>
      <c r="C4782" s="460" t="s">
        <v>110</v>
      </c>
      <c r="D4782" s="454">
        <v>316098.84000000003</v>
      </c>
    </row>
    <row r="4783" spans="1:4" ht="26.4" x14ac:dyDescent="0.3">
      <c r="A4783" s="460">
        <v>3713699</v>
      </c>
      <c r="B4783" s="461" t="s">
        <v>5582</v>
      </c>
      <c r="C4783" s="460" t="s">
        <v>110</v>
      </c>
      <c r="D4783" s="454">
        <v>324783.62</v>
      </c>
    </row>
    <row r="4784" spans="1:4" ht="26.4" x14ac:dyDescent="0.3">
      <c r="A4784" s="460">
        <v>3713700</v>
      </c>
      <c r="B4784" s="461" t="s">
        <v>5583</v>
      </c>
      <c r="C4784" s="460" t="s">
        <v>110</v>
      </c>
      <c r="D4784" s="454">
        <v>331142.12</v>
      </c>
    </row>
    <row r="4785" spans="1:4" ht="26.4" x14ac:dyDescent="0.3">
      <c r="A4785" s="460">
        <v>3713701</v>
      </c>
      <c r="B4785" s="461" t="s">
        <v>5584</v>
      </c>
      <c r="C4785" s="460" t="s">
        <v>110</v>
      </c>
      <c r="D4785" s="454">
        <v>345406.02</v>
      </c>
    </row>
    <row r="4786" spans="1:4" ht="26.4" x14ac:dyDescent="0.3">
      <c r="A4786" s="460">
        <v>3713702</v>
      </c>
      <c r="B4786" s="461" t="s">
        <v>5585</v>
      </c>
      <c r="C4786" s="460" t="s">
        <v>110</v>
      </c>
      <c r="D4786" s="454">
        <v>364431.74</v>
      </c>
    </row>
    <row r="4787" spans="1:4" ht="26.4" x14ac:dyDescent="0.3">
      <c r="A4787" s="460">
        <v>3713693</v>
      </c>
      <c r="B4787" s="461" t="s">
        <v>5586</v>
      </c>
      <c r="C4787" s="460" t="s">
        <v>110</v>
      </c>
      <c r="D4787" s="454">
        <v>274217.89</v>
      </c>
    </row>
    <row r="4788" spans="1:4" ht="26.4" x14ac:dyDescent="0.3">
      <c r="A4788" s="460">
        <v>3713694</v>
      </c>
      <c r="B4788" s="461" t="s">
        <v>5587</v>
      </c>
      <c r="C4788" s="460" t="s">
        <v>110</v>
      </c>
      <c r="D4788" s="454">
        <v>288008.90999999997</v>
      </c>
    </row>
    <row r="4789" spans="1:4" ht="26.4" x14ac:dyDescent="0.3">
      <c r="A4789" s="460">
        <v>3713695</v>
      </c>
      <c r="B4789" s="461" t="s">
        <v>5588</v>
      </c>
      <c r="C4789" s="460" t="s">
        <v>110</v>
      </c>
      <c r="D4789" s="454">
        <v>305697.21999999997</v>
      </c>
    </row>
    <row r="4790" spans="1:4" ht="26.4" x14ac:dyDescent="0.3">
      <c r="A4790" s="460">
        <v>3713696</v>
      </c>
      <c r="B4790" s="461" t="s">
        <v>5589</v>
      </c>
      <c r="C4790" s="460" t="s">
        <v>110</v>
      </c>
      <c r="D4790" s="454">
        <v>319231.32</v>
      </c>
    </row>
    <row r="4791" spans="1:4" ht="26.4" x14ac:dyDescent="0.3">
      <c r="A4791" s="460">
        <v>3713697</v>
      </c>
      <c r="B4791" s="461" t="s">
        <v>5590</v>
      </c>
      <c r="C4791" s="460" t="s">
        <v>110</v>
      </c>
      <c r="D4791" s="454">
        <v>304953.84999999998</v>
      </c>
    </row>
    <row r="4792" spans="1:4" ht="26.4" x14ac:dyDescent="0.3">
      <c r="A4792" s="460">
        <v>3713692</v>
      </c>
      <c r="B4792" s="461" t="s">
        <v>5591</v>
      </c>
      <c r="C4792" s="460" t="s">
        <v>110</v>
      </c>
      <c r="D4792" s="454">
        <v>235102.76</v>
      </c>
    </row>
    <row r="4793" spans="1:4" ht="26.4" x14ac:dyDescent="0.3">
      <c r="A4793" s="460">
        <v>3713691</v>
      </c>
      <c r="B4793" s="461" t="s">
        <v>5592</v>
      </c>
      <c r="C4793" s="460" t="s">
        <v>110</v>
      </c>
      <c r="D4793" s="454">
        <v>209271.05</v>
      </c>
    </row>
    <row r="4794" spans="1:4" ht="13.2" x14ac:dyDescent="0.3">
      <c r="A4794" s="460">
        <v>3713873</v>
      </c>
      <c r="B4794" s="461" t="s">
        <v>5593</v>
      </c>
      <c r="C4794" s="460" t="s">
        <v>110</v>
      </c>
      <c r="D4794" s="454">
        <v>6847.64</v>
      </c>
    </row>
    <row r="4795" spans="1:4" ht="13.2" x14ac:dyDescent="0.3">
      <c r="A4795" s="460">
        <v>3713705</v>
      </c>
      <c r="B4795" s="461" t="s">
        <v>5594</v>
      </c>
      <c r="C4795" s="460" t="s">
        <v>93</v>
      </c>
      <c r="D4795" s="454">
        <v>22.94</v>
      </c>
    </row>
    <row r="4796" spans="1:4" ht="26.4" x14ac:dyDescent="0.3">
      <c r="A4796" s="460">
        <v>3713902</v>
      </c>
      <c r="B4796" s="461" t="s">
        <v>5595</v>
      </c>
      <c r="C4796" s="460" t="s">
        <v>110</v>
      </c>
      <c r="D4796" s="454">
        <v>45732.89</v>
      </c>
    </row>
    <row r="4797" spans="1:4" ht="26.4" x14ac:dyDescent="0.3">
      <c r="A4797" s="460">
        <v>3713903</v>
      </c>
      <c r="B4797" s="461" t="s">
        <v>5596</v>
      </c>
      <c r="C4797" s="460" t="s">
        <v>110</v>
      </c>
      <c r="D4797" s="454">
        <v>62088.81</v>
      </c>
    </row>
    <row r="4798" spans="1:4" ht="13.2" x14ac:dyDescent="0.3">
      <c r="A4798" s="460">
        <v>3713689</v>
      </c>
      <c r="B4798" s="461" t="s">
        <v>5597</v>
      </c>
      <c r="C4798" s="460" t="s">
        <v>110</v>
      </c>
      <c r="D4798" s="454">
        <v>392.49</v>
      </c>
    </row>
    <row r="4799" spans="1:4" ht="13.2" x14ac:dyDescent="0.3">
      <c r="A4799" s="460">
        <v>3713690</v>
      </c>
      <c r="B4799" s="461" t="s">
        <v>581</v>
      </c>
      <c r="C4799" s="460" t="s">
        <v>110</v>
      </c>
      <c r="D4799" s="454">
        <v>501.34</v>
      </c>
    </row>
    <row r="4800" spans="1:4" ht="26.4" x14ac:dyDescent="0.3">
      <c r="A4800" s="460">
        <v>3713897</v>
      </c>
      <c r="B4800" s="461" t="s">
        <v>5598</v>
      </c>
      <c r="C4800" s="460" t="s">
        <v>93</v>
      </c>
      <c r="D4800" s="454">
        <v>284.44</v>
      </c>
    </row>
    <row r="4801" spans="1:4" ht="26.4" x14ac:dyDescent="0.3">
      <c r="A4801" s="460">
        <v>3713893</v>
      </c>
      <c r="B4801" s="461" t="s">
        <v>5599</v>
      </c>
      <c r="C4801" s="460" t="s">
        <v>93</v>
      </c>
      <c r="D4801" s="454">
        <v>288.61</v>
      </c>
    </row>
    <row r="4802" spans="1:4" ht="26.4" x14ac:dyDescent="0.3">
      <c r="A4802" s="460">
        <v>3713898</v>
      </c>
      <c r="B4802" s="461" t="s">
        <v>5600</v>
      </c>
      <c r="C4802" s="460" t="s">
        <v>93</v>
      </c>
      <c r="D4802" s="454">
        <v>300.88</v>
      </c>
    </row>
    <row r="4803" spans="1:4" ht="26.4" x14ac:dyDescent="0.3">
      <c r="A4803" s="460">
        <v>3713894</v>
      </c>
      <c r="B4803" s="461" t="s">
        <v>5601</v>
      </c>
      <c r="C4803" s="460" t="s">
        <v>93</v>
      </c>
      <c r="D4803" s="454">
        <v>302.72000000000003</v>
      </c>
    </row>
    <row r="4804" spans="1:4" ht="26.4" x14ac:dyDescent="0.3">
      <c r="A4804" s="460">
        <v>3713895</v>
      </c>
      <c r="B4804" s="461" t="s">
        <v>5602</v>
      </c>
      <c r="C4804" s="460" t="s">
        <v>93</v>
      </c>
      <c r="D4804" s="454">
        <v>263.12</v>
      </c>
    </row>
    <row r="4805" spans="1:4" ht="26.4" x14ac:dyDescent="0.3">
      <c r="A4805" s="460">
        <v>3713891</v>
      </c>
      <c r="B4805" s="461" t="s">
        <v>5603</v>
      </c>
      <c r="C4805" s="460" t="s">
        <v>93</v>
      </c>
      <c r="D4805" s="454">
        <v>261.91000000000003</v>
      </c>
    </row>
    <row r="4806" spans="1:4" ht="26.4" x14ac:dyDescent="0.3">
      <c r="A4806" s="460">
        <v>3713896</v>
      </c>
      <c r="B4806" s="461" t="s">
        <v>5604</v>
      </c>
      <c r="C4806" s="460" t="s">
        <v>93</v>
      </c>
      <c r="D4806" s="454">
        <v>273.5</v>
      </c>
    </row>
    <row r="4807" spans="1:4" ht="26.4" x14ac:dyDescent="0.3">
      <c r="A4807" s="460">
        <v>3713892</v>
      </c>
      <c r="B4807" s="461" t="s">
        <v>5605</v>
      </c>
      <c r="C4807" s="460" t="s">
        <v>93</v>
      </c>
      <c r="D4807" s="454">
        <v>268.64999999999998</v>
      </c>
    </row>
    <row r="4808" spans="1:4" ht="26.4" x14ac:dyDescent="0.3">
      <c r="A4808" s="460">
        <v>3806412</v>
      </c>
      <c r="B4808" s="461" t="s">
        <v>5606</v>
      </c>
      <c r="C4808" s="460" t="s">
        <v>110</v>
      </c>
      <c r="D4808" s="454">
        <v>62.13</v>
      </c>
    </row>
    <row r="4809" spans="1:4" ht="13.2" x14ac:dyDescent="0.3">
      <c r="A4809" s="460">
        <v>3806413</v>
      </c>
      <c r="B4809" s="461" t="s">
        <v>5607</v>
      </c>
      <c r="C4809" s="460" t="s">
        <v>84</v>
      </c>
      <c r="D4809" s="454">
        <v>21.19</v>
      </c>
    </row>
    <row r="4810" spans="1:4" ht="26.4" x14ac:dyDescent="0.3">
      <c r="A4810" s="460">
        <v>3807863</v>
      </c>
      <c r="B4810" s="461" t="s">
        <v>5608</v>
      </c>
      <c r="C4810" s="460" t="s">
        <v>110</v>
      </c>
      <c r="D4810" s="454">
        <v>11.23</v>
      </c>
    </row>
    <row r="4811" spans="1:4" ht="26.4" x14ac:dyDescent="0.3">
      <c r="A4811" s="460">
        <v>3807864</v>
      </c>
      <c r="B4811" s="461" t="s">
        <v>5609</v>
      </c>
      <c r="C4811" s="460" t="s">
        <v>110</v>
      </c>
      <c r="D4811" s="454">
        <v>14.46</v>
      </c>
    </row>
    <row r="4812" spans="1:4" ht="26.4" x14ac:dyDescent="0.3">
      <c r="A4812" s="460">
        <v>3807865</v>
      </c>
      <c r="B4812" s="461" t="s">
        <v>5610</v>
      </c>
      <c r="C4812" s="460" t="s">
        <v>110</v>
      </c>
      <c r="D4812" s="454">
        <v>21.77</v>
      </c>
    </row>
    <row r="4813" spans="1:4" ht="26.4" x14ac:dyDescent="0.3">
      <c r="A4813" s="460">
        <v>3807861</v>
      </c>
      <c r="B4813" s="461" t="s">
        <v>5611</v>
      </c>
      <c r="C4813" s="460" t="s">
        <v>110</v>
      </c>
      <c r="D4813" s="454">
        <v>3.01</v>
      </c>
    </row>
    <row r="4814" spans="1:4" ht="26.4" x14ac:dyDescent="0.3">
      <c r="A4814" s="460">
        <v>3807862</v>
      </c>
      <c r="B4814" s="461" t="s">
        <v>5612</v>
      </c>
      <c r="C4814" s="460" t="s">
        <v>110</v>
      </c>
      <c r="D4814" s="454">
        <v>4.5599999999999996</v>
      </c>
    </row>
    <row r="4815" spans="1:4" ht="26.4" x14ac:dyDescent="0.3">
      <c r="A4815" s="460">
        <v>3807752</v>
      </c>
      <c r="B4815" s="461" t="s">
        <v>5613</v>
      </c>
      <c r="C4815" s="460" t="s">
        <v>93</v>
      </c>
      <c r="D4815" s="454">
        <v>8.24</v>
      </c>
    </row>
    <row r="4816" spans="1:4" ht="26.4" x14ac:dyDescent="0.3">
      <c r="A4816" s="460">
        <v>3807753</v>
      </c>
      <c r="B4816" s="461" t="s">
        <v>5614</v>
      </c>
      <c r="C4816" s="460" t="s">
        <v>93</v>
      </c>
      <c r="D4816" s="454">
        <v>11.84</v>
      </c>
    </row>
    <row r="4817" spans="1:4" ht="26.4" x14ac:dyDescent="0.3">
      <c r="A4817" s="460">
        <v>3807750</v>
      </c>
      <c r="B4817" s="461" t="s">
        <v>5615</v>
      </c>
      <c r="C4817" s="460" t="s">
        <v>93</v>
      </c>
      <c r="D4817" s="454">
        <v>4.83</v>
      </c>
    </row>
    <row r="4818" spans="1:4" ht="26.4" x14ac:dyDescent="0.3">
      <c r="A4818" s="460">
        <v>3807751</v>
      </c>
      <c r="B4818" s="461" t="s">
        <v>5616</v>
      </c>
      <c r="C4818" s="460" t="s">
        <v>93</v>
      </c>
      <c r="D4818" s="454">
        <v>6.33</v>
      </c>
    </row>
    <row r="4819" spans="1:4" ht="13.2" x14ac:dyDescent="0.3">
      <c r="A4819" s="460">
        <v>3806415</v>
      </c>
      <c r="B4819" s="461" t="s">
        <v>5617</v>
      </c>
      <c r="C4819" s="460" t="s">
        <v>2</v>
      </c>
      <c r="D4819" s="454">
        <v>645.32000000000005</v>
      </c>
    </row>
    <row r="4820" spans="1:4" ht="26.4" x14ac:dyDescent="0.3">
      <c r="A4820" s="460">
        <v>3806416</v>
      </c>
      <c r="B4820" s="461" t="s">
        <v>5618</v>
      </c>
      <c r="C4820" s="460" t="s">
        <v>110</v>
      </c>
      <c r="D4820" s="454">
        <v>74.94</v>
      </c>
    </row>
    <row r="4821" spans="1:4" ht="26.4" x14ac:dyDescent="0.3">
      <c r="A4821" s="460">
        <v>3806419</v>
      </c>
      <c r="B4821" s="461" t="s">
        <v>5619</v>
      </c>
      <c r="C4821" s="460" t="s">
        <v>110</v>
      </c>
      <c r="D4821" s="454">
        <v>100.67</v>
      </c>
    </row>
    <row r="4822" spans="1:4" ht="26.4" x14ac:dyDescent="0.3">
      <c r="A4822" s="460">
        <v>3806417</v>
      </c>
      <c r="B4822" s="461" t="s">
        <v>5620</v>
      </c>
      <c r="C4822" s="460" t="s">
        <v>110</v>
      </c>
      <c r="D4822" s="454">
        <v>83.97</v>
      </c>
    </row>
    <row r="4823" spans="1:4" ht="26.4" x14ac:dyDescent="0.3">
      <c r="A4823" s="460">
        <v>3806418</v>
      </c>
      <c r="B4823" s="461" t="s">
        <v>5621</v>
      </c>
      <c r="C4823" s="460" t="s">
        <v>110</v>
      </c>
      <c r="D4823" s="454">
        <v>99.58</v>
      </c>
    </row>
    <row r="4824" spans="1:4" ht="26.4" x14ac:dyDescent="0.3">
      <c r="A4824" s="460">
        <v>3808207</v>
      </c>
      <c r="B4824" s="461" t="s">
        <v>5622</v>
      </c>
      <c r="C4824" s="460" t="s">
        <v>93</v>
      </c>
      <c r="D4824" s="454">
        <v>174.95</v>
      </c>
    </row>
    <row r="4825" spans="1:4" ht="13.2" x14ac:dyDescent="0.3">
      <c r="A4825" s="460">
        <v>3806400</v>
      </c>
      <c r="B4825" s="461" t="s">
        <v>5623</v>
      </c>
      <c r="C4825" s="460" t="s">
        <v>110</v>
      </c>
      <c r="D4825" s="454">
        <v>161040.09</v>
      </c>
    </row>
    <row r="4826" spans="1:4" ht="13.2" x14ac:dyDescent="0.3">
      <c r="A4826" s="460">
        <v>3806399</v>
      </c>
      <c r="B4826" s="461" t="s">
        <v>5624</v>
      </c>
      <c r="C4826" s="460" t="s">
        <v>110</v>
      </c>
      <c r="D4826" s="454">
        <v>228605.41</v>
      </c>
    </row>
    <row r="4827" spans="1:4" ht="13.2" x14ac:dyDescent="0.3">
      <c r="A4827" s="460">
        <v>3806387</v>
      </c>
      <c r="B4827" s="461" t="s">
        <v>5625</v>
      </c>
      <c r="C4827" s="460" t="s">
        <v>110</v>
      </c>
      <c r="D4827" s="454">
        <v>286525.65999999997</v>
      </c>
    </row>
    <row r="4828" spans="1:4" ht="13.2" x14ac:dyDescent="0.3">
      <c r="A4828" s="460">
        <v>3806397</v>
      </c>
      <c r="B4828" s="461" t="s">
        <v>5626</v>
      </c>
      <c r="C4828" s="460" t="s">
        <v>110</v>
      </c>
      <c r="D4828" s="454">
        <v>383045.94</v>
      </c>
    </row>
    <row r="4829" spans="1:4" ht="13.2" x14ac:dyDescent="0.3">
      <c r="A4829" s="460">
        <v>3806396</v>
      </c>
      <c r="B4829" s="461" t="s">
        <v>5627</v>
      </c>
      <c r="C4829" s="460" t="s">
        <v>110</v>
      </c>
      <c r="D4829" s="454">
        <v>440872.41</v>
      </c>
    </row>
    <row r="4830" spans="1:4" ht="13.2" x14ac:dyDescent="0.3">
      <c r="A4830" s="460">
        <v>3816118</v>
      </c>
      <c r="B4830" s="461" t="s">
        <v>5628</v>
      </c>
      <c r="C4830" s="460" t="s">
        <v>93</v>
      </c>
      <c r="D4830" s="454">
        <v>94.92</v>
      </c>
    </row>
    <row r="4831" spans="1:4" ht="13.2" x14ac:dyDescent="0.3">
      <c r="A4831" s="460">
        <v>3816117</v>
      </c>
      <c r="B4831" s="461" t="s">
        <v>5629</v>
      </c>
      <c r="C4831" s="460" t="s">
        <v>93</v>
      </c>
      <c r="D4831" s="454">
        <v>85.69</v>
      </c>
    </row>
    <row r="4832" spans="1:4" ht="13.2" x14ac:dyDescent="0.3">
      <c r="A4832" s="460">
        <v>3806386</v>
      </c>
      <c r="B4832" s="461" t="s">
        <v>5630</v>
      </c>
      <c r="C4832" s="460" t="s">
        <v>93</v>
      </c>
      <c r="D4832" s="454">
        <v>688.41</v>
      </c>
    </row>
    <row r="4833" spans="1:4" ht="13.2" x14ac:dyDescent="0.3">
      <c r="A4833" s="460">
        <v>3816196</v>
      </c>
      <c r="B4833" s="461" t="s">
        <v>5631</v>
      </c>
      <c r="C4833" s="460" t="s">
        <v>2</v>
      </c>
      <c r="D4833" s="454">
        <v>979.7</v>
      </c>
    </row>
    <row r="4834" spans="1:4" ht="13.2" x14ac:dyDescent="0.3">
      <c r="A4834" s="460">
        <v>3806426</v>
      </c>
      <c r="B4834" s="461" t="s">
        <v>5632</v>
      </c>
      <c r="C4834" s="460" t="s">
        <v>55</v>
      </c>
      <c r="D4834" s="454">
        <v>63.28</v>
      </c>
    </row>
    <row r="4835" spans="1:4" ht="13.2" x14ac:dyDescent="0.3">
      <c r="A4835" s="460">
        <v>3806401</v>
      </c>
      <c r="B4835" s="461" t="s">
        <v>5633</v>
      </c>
      <c r="C4835" s="460" t="s">
        <v>110</v>
      </c>
      <c r="D4835" s="454">
        <v>14134.88</v>
      </c>
    </row>
    <row r="4836" spans="1:4" ht="13.2" x14ac:dyDescent="0.3">
      <c r="A4836" s="460">
        <v>3806423</v>
      </c>
      <c r="B4836" s="461" t="s">
        <v>5634</v>
      </c>
      <c r="C4836" s="460" t="s">
        <v>110</v>
      </c>
      <c r="D4836" s="454">
        <v>10026.86</v>
      </c>
    </row>
    <row r="4837" spans="1:4" ht="13.2" x14ac:dyDescent="0.3">
      <c r="A4837" s="460">
        <v>3806421</v>
      </c>
      <c r="B4837" s="461" t="s">
        <v>5635</v>
      </c>
      <c r="C4837" s="460" t="s">
        <v>110</v>
      </c>
      <c r="D4837" s="454">
        <v>4718.01</v>
      </c>
    </row>
    <row r="4838" spans="1:4" ht="13.2" x14ac:dyDescent="0.3">
      <c r="A4838" s="460">
        <v>3806422</v>
      </c>
      <c r="B4838" s="461" t="s">
        <v>5636</v>
      </c>
      <c r="C4838" s="460" t="s">
        <v>110</v>
      </c>
      <c r="D4838" s="454">
        <v>9024.19</v>
      </c>
    </row>
    <row r="4839" spans="1:4" ht="13.2" x14ac:dyDescent="0.3">
      <c r="A4839" s="460">
        <v>3806425</v>
      </c>
      <c r="B4839" s="461" t="s">
        <v>5637</v>
      </c>
      <c r="C4839" s="460" t="s">
        <v>110</v>
      </c>
      <c r="D4839" s="454">
        <v>3530.47</v>
      </c>
    </row>
    <row r="4840" spans="1:4" ht="26.4" x14ac:dyDescent="0.3">
      <c r="A4840" s="460">
        <v>3806424</v>
      </c>
      <c r="B4840" s="461" t="s">
        <v>5638</v>
      </c>
      <c r="C4840" s="460" t="s">
        <v>110</v>
      </c>
      <c r="D4840" s="454">
        <v>5662.08</v>
      </c>
    </row>
    <row r="4841" spans="1:4" ht="13.2" x14ac:dyDescent="0.3">
      <c r="A4841" s="460">
        <v>3806420</v>
      </c>
      <c r="B4841" s="461" t="s">
        <v>5639</v>
      </c>
      <c r="C4841" s="460" t="s">
        <v>110</v>
      </c>
      <c r="D4841" s="454">
        <v>4128.28</v>
      </c>
    </row>
    <row r="4842" spans="1:4" ht="13.2" x14ac:dyDescent="0.3">
      <c r="A4842" s="460">
        <v>3806405</v>
      </c>
      <c r="B4842" s="461" t="s">
        <v>5640</v>
      </c>
      <c r="C4842" s="460" t="s">
        <v>110</v>
      </c>
      <c r="D4842" s="454">
        <v>135.94999999999999</v>
      </c>
    </row>
    <row r="4843" spans="1:4" ht="13.2" x14ac:dyDescent="0.3">
      <c r="A4843" s="460">
        <v>3806404</v>
      </c>
      <c r="B4843" s="461" t="s">
        <v>5641</v>
      </c>
      <c r="C4843" s="460" t="s">
        <v>2</v>
      </c>
      <c r="D4843" s="454">
        <v>122.8</v>
      </c>
    </row>
    <row r="4844" spans="1:4" ht="13.2" x14ac:dyDescent="0.3">
      <c r="A4844" s="460">
        <v>3806406</v>
      </c>
      <c r="B4844" s="461" t="s">
        <v>5642</v>
      </c>
      <c r="C4844" s="460" t="s">
        <v>93</v>
      </c>
      <c r="D4844" s="454">
        <v>5.89</v>
      </c>
    </row>
    <row r="4845" spans="1:4" ht="13.2" x14ac:dyDescent="0.3">
      <c r="A4845" s="460">
        <v>3806403</v>
      </c>
      <c r="B4845" s="461" t="s">
        <v>5643</v>
      </c>
      <c r="C4845" s="460" t="s">
        <v>84</v>
      </c>
      <c r="D4845" s="454">
        <v>8.7200000000000006</v>
      </c>
    </row>
    <row r="4846" spans="1:4" ht="13.2" x14ac:dyDescent="0.3">
      <c r="A4846" s="460">
        <v>3806402</v>
      </c>
      <c r="B4846" s="461" t="s">
        <v>5644</v>
      </c>
      <c r="C4846" s="460" t="s">
        <v>84</v>
      </c>
      <c r="D4846" s="454">
        <v>2.36</v>
      </c>
    </row>
    <row r="4847" spans="1:4" ht="26.4" x14ac:dyDescent="0.3">
      <c r="A4847" s="460">
        <v>3806407</v>
      </c>
      <c r="B4847" s="461" t="s">
        <v>5645</v>
      </c>
      <c r="C4847" s="460" t="s">
        <v>93</v>
      </c>
      <c r="D4847" s="454">
        <v>181.38</v>
      </c>
    </row>
    <row r="4848" spans="1:4" ht="13.2" x14ac:dyDescent="0.3">
      <c r="A4848" s="460">
        <v>3808043</v>
      </c>
      <c r="B4848" s="461" t="s">
        <v>5646</v>
      </c>
      <c r="C4848" s="460" t="s">
        <v>84</v>
      </c>
      <c r="D4848" s="454">
        <v>4.09</v>
      </c>
    </row>
    <row r="4849" spans="1:4" ht="13.2" x14ac:dyDescent="0.3">
      <c r="A4849" s="460">
        <v>3806431</v>
      </c>
      <c r="B4849" s="461" t="s">
        <v>5647</v>
      </c>
      <c r="C4849" s="460" t="s">
        <v>110</v>
      </c>
      <c r="D4849" s="454">
        <v>5740</v>
      </c>
    </row>
    <row r="4850" spans="1:4" ht="26.4" x14ac:dyDescent="0.3">
      <c r="A4850" s="460">
        <v>3806432</v>
      </c>
      <c r="B4850" s="461" t="s">
        <v>5648</v>
      </c>
      <c r="C4850" s="460" t="s">
        <v>110</v>
      </c>
      <c r="D4850" s="454">
        <v>3012.24</v>
      </c>
    </row>
    <row r="4851" spans="1:4" ht="26.4" x14ac:dyDescent="0.3">
      <c r="A4851" s="460">
        <v>3806429</v>
      </c>
      <c r="B4851" s="461" t="s">
        <v>5649</v>
      </c>
      <c r="C4851" s="460" t="s">
        <v>2</v>
      </c>
      <c r="D4851" s="454">
        <v>17.27</v>
      </c>
    </row>
    <row r="4852" spans="1:4" ht="26.4" x14ac:dyDescent="0.3">
      <c r="A4852" s="460">
        <v>3806430</v>
      </c>
      <c r="B4852" s="461" t="s">
        <v>5650</v>
      </c>
      <c r="C4852" s="460" t="s">
        <v>2</v>
      </c>
      <c r="D4852" s="454">
        <v>10.77</v>
      </c>
    </row>
    <row r="4853" spans="1:4" ht="26.4" x14ac:dyDescent="0.3">
      <c r="A4853" s="460">
        <v>3806428</v>
      </c>
      <c r="B4853" s="461" t="s">
        <v>5651</v>
      </c>
      <c r="C4853" s="460" t="s">
        <v>2</v>
      </c>
      <c r="D4853" s="454">
        <v>39.97</v>
      </c>
    </row>
    <row r="4854" spans="1:4" ht="26.4" x14ac:dyDescent="0.3">
      <c r="A4854" s="460">
        <v>3816198</v>
      </c>
      <c r="B4854" s="461" t="s">
        <v>5652</v>
      </c>
      <c r="C4854" s="460" t="s">
        <v>2</v>
      </c>
      <c r="D4854" s="454">
        <v>65.569999999999993</v>
      </c>
    </row>
    <row r="4855" spans="1:4" ht="26.4" x14ac:dyDescent="0.3">
      <c r="A4855" s="460">
        <v>3816197</v>
      </c>
      <c r="B4855" s="461" t="s">
        <v>5653</v>
      </c>
      <c r="C4855" s="460" t="s">
        <v>2</v>
      </c>
      <c r="D4855" s="454">
        <v>60.05</v>
      </c>
    </row>
    <row r="4856" spans="1:4" ht="26.4" x14ac:dyDescent="0.3">
      <c r="A4856" s="460">
        <v>3806410</v>
      </c>
      <c r="B4856" s="461" t="s">
        <v>5654</v>
      </c>
      <c r="C4856" s="460" t="s">
        <v>84</v>
      </c>
      <c r="D4856" s="454">
        <v>59.07</v>
      </c>
    </row>
    <row r="4857" spans="1:4" ht="13.2" x14ac:dyDescent="0.3">
      <c r="A4857" s="460">
        <v>3806411</v>
      </c>
      <c r="B4857" s="461" t="s">
        <v>5655</v>
      </c>
      <c r="C4857" s="460" t="s">
        <v>31</v>
      </c>
      <c r="D4857" s="454">
        <v>658.09</v>
      </c>
    </row>
    <row r="4858" spans="1:4" ht="26.4" x14ac:dyDescent="0.3">
      <c r="A4858" s="460">
        <v>3815644</v>
      </c>
      <c r="B4858" s="461" t="s">
        <v>5656</v>
      </c>
      <c r="C4858" s="460" t="s">
        <v>110</v>
      </c>
      <c r="D4858" s="454">
        <v>102.87</v>
      </c>
    </row>
    <row r="4859" spans="1:4" ht="26.4" x14ac:dyDescent="0.3">
      <c r="A4859" s="460">
        <v>3815643</v>
      </c>
      <c r="B4859" s="461" t="s">
        <v>5657</v>
      </c>
      <c r="C4859" s="460" t="s">
        <v>110</v>
      </c>
      <c r="D4859" s="454">
        <v>92.97</v>
      </c>
    </row>
    <row r="4860" spans="1:4" ht="13.2" x14ac:dyDescent="0.3">
      <c r="A4860" s="460">
        <v>3815706</v>
      </c>
      <c r="B4860" s="461" t="s">
        <v>5658</v>
      </c>
      <c r="C4860" s="460" t="s">
        <v>93</v>
      </c>
      <c r="D4860" s="454">
        <v>128.05000000000001</v>
      </c>
    </row>
    <row r="4861" spans="1:4" ht="13.2" x14ac:dyDescent="0.3">
      <c r="A4861" s="460">
        <v>3815597</v>
      </c>
      <c r="B4861" s="461" t="s">
        <v>5659</v>
      </c>
      <c r="C4861" s="460" t="s">
        <v>93</v>
      </c>
      <c r="D4861" s="454">
        <v>118.82</v>
      </c>
    </row>
    <row r="4862" spans="1:4" ht="13.2" x14ac:dyDescent="0.3">
      <c r="A4862" s="460">
        <v>3815600</v>
      </c>
      <c r="B4862" s="461" t="s">
        <v>5660</v>
      </c>
      <c r="C4862" s="460" t="s">
        <v>84</v>
      </c>
      <c r="D4862" s="454">
        <v>67.989999999999995</v>
      </c>
    </row>
    <row r="4863" spans="1:4" ht="13.2" x14ac:dyDescent="0.3">
      <c r="A4863" s="460">
        <v>3815601</v>
      </c>
      <c r="B4863" s="461" t="s">
        <v>5661</v>
      </c>
      <c r="C4863" s="460" t="s">
        <v>84</v>
      </c>
      <c r="D4863" s="454">
        <v>62.7</v>
      </c>
    </row>
    <row r="4864" spans="1:4" ht="13.2" x14ac:dyDescent="0.3">
      <c r="A4864" s="460">
        <v>3815599</v>
      </c>
      <c r="B4864" s="461" t="s">
        <v>5662</v>
      </c>
      <c r="C4864" s="460" t="s">
        <v>84</v>
      </c>
      <c r="D4864" s="454">
        <v>26.38</v>
      </c>
    </row>
    <row r="4865" spans="1:4" ht="13.2" x14ac:dyDescent="0.3">
      <c r="A4865" s="460">
        <v>3806414</v>
      </c>
      <c r="B4865" s="461" t="s">
        <v>5663</v>
      </c>
      <c r="C4865" s="460" t="s">
        <v>2</v>
      </c>
      <c r="D4865" s="454">
        <v>592.85</v>
      </c>
    </row>
    <row r="4866" spans="1:4" ht="13.2" x14ac:dyDescent="0.3">
      <c r="A4866" s="460">
        <v>3806409</v>
      </c>
      <c r="B4866" s="461" t="s">
        <v>5664</v>
      </c>
      <c r="C4866" s="460" t="s">
        <v>93</v>
      </c>
      <c r="D4866" s="454">
        <v>60.55</v>
      </c>
    </row>
    <row r="4867" spans="1:4" ht="13.2" x14ac:dyDescent="0.3">
      <c r="A4867" s="460">
        <v>3815602</v>
      </c>
      <c r="B4867" s="461" t="s">
        <v>5665</v>
      </c>
      <c r="C4867" s="460" t="s">
        <v>93</v>
      </c>
      <c r="D4867" s="454">
        <v>30.73</v>
      </c>
    </row>
    <row r="4868" spans="1:4" ht="13.2" x14ac:dyDescent="0.3">
      <c r="A4868" s="460">
        <v>4011444</v>
      </c>
      <c r="B4868" s="461" t="s">
        <v>5666</v>
      </c>
      <c r="C4868" s="460" t="s">
        <v>55</v>
      </c>
      <c r="D4868" s="454">
        <v>213.58</v>
      </c>
    </row>
    <row r="4869" spans="1:4" ht="13.2" x14ac:dyDescent="0.3">
      <c r="A4869" s="460">
        <v>4011443</v>
      </c>
      <c r="B4869" s="461" t="s">
        <v>5667</v>
      </c>
      <c r="C4869" s="460" t="s">
        <v>55</v>
      </c>
      <c r="D4869" s="454">
        <v>125.01</v>
      </c>
    </row>
    <row r="4870" spans="1:4" ht="13.2" x14ac:dyDescent="0.3">
      <c r="A4870" s="460">
        <v>4011446</v>
      </c>
      <c r="B4870" s="461" t="s">
        <v>5668</v>
      </c>
      <c r="C4870" s="460" t="s">
        <v>55</v>
      </c>
      <c r="D4870" s="454">
        <v>205.78</v>
      </c>
    </row>
    <row r="4871" spans="1:4" ht="13.2" x14ac:dyDescent="0.3">
      <c r="A4871" s="460">
        <v>4011445</v>
      </c>
      <c r="B4871" s="461" t="s">
        <v>5669</v>
      </c>
      <c r="C4871" s="460" t="s">
        <v>55</v>
      </c>
      <c r="D4871" s="454">
        <v>115.27</v>
      </c>
    </row>
    <row r="4872" spans="1:4" ht="13.2" x14ac:dyDescent="0.3">
      <c r="A4872" s="460">
        <v>4011448</v>
      </c>
      <c r="B4872" s="461" t="s">
        <v>5670</v>
      </c>
      <c r="C4872" s="460" t="s">
        <v>55</v>
      </c>
      <c r="D4872" s="454">
        <v>209</v>
      </c>
    </row>
    <row r="4873" spans="1:4" ht="13.2" x14ac:dyDescent="0.3">
      <c r="A4873" s="460">
        <v>4011447</v>
      </c>
      <c r="B4873" s="461" t="s">
        <v>5671</v>
      </c>
      <c r="C4873" s="460" t="s">
        <v>55</v>
      </c>
      <c r="D4873" s="454">
        <v>115.94</v>
      </c>
    </row>
    <row r="4874" spans="1:4" ht="13.2" x14ac:dyDescent="0.3">
      <c r="A4874" s="460">
        <v>4011450</v>
      </c>
      <c r="B4874" s="461" t="s">
        <v>5672</v>
      </c>
      <c r="C4874" s="460" t="s">
        <v>55</v>
      </c>
      <c r="D4874" s="454">
        <v>213.18</v>
      </c>
    </row>
    <row r="4875" spans="1:4" ht="13.2" x14ac:dyDescent="0.3">
      <c r="A4875" s="460">
        <v>4011449</v>
      </c>
      <c r="B4875" s="461" t="s">
        <v>5673</v>
      </c>
      <c r="C4875" s="460" t="s">
        <v>55</v>
      </c>
      <c r="D4875" s="454">
        <v>121.77</v>
      </c>
    </row>
    <row r="4876" spans="1:4" ht="13.2" x14ac:dyDescent="0.3">
      <c r="A4876" s="460">
        <v>4011452</v>
      </c>
      <c r="B4876" s="461" t="s">
        <v>5674</v>
      </c>
      <c r="C4876" s="460" t="s">
        <v>55</v>
      </c>
      <c r="D4876" s="454">
        <v>215.86</v>
      </c>
    </row>
    <row r="4877" spans="1:4" ht="13.2" x14ac:dyDescent="0.3">
      <c r="A4877" s="460">
        <v>4011451</v>
      </c>
      <c r="B4877" s="461" t="s">
        <v>5675</v>
      </c>
      <c r="C4877" s="460" t="s">
        <v>55</v>
      </c>
      <c r="D4877" s="454">
        <v>125.63</v>
      </c>
    </row>
    <row r="4878" spans="1:4" ht="13.2" x14ac:dyDescent="0.3">
      <c r="A4878" s="460">
        <v>4011219</v>
      </c>
      <c r="B4878" s="461" t="s">
        <v>5676</v>
      </c>
      <c r="C4878" s="460" t="s">
        <v>2</v>
      </c>
      <c r="D4878" s="454">
        <v>12.23</v>
      </c>
    </row>
    <row r="4879" spans="1:4" ht="13.2" x14ac:dyDescent="0.3">
      <c r="A4879" s="460">
        <v>4011291</v>
      </c>
      <c r="B4879" s="461" t="s">
        <v>5677</v>
      </c>
      <c r="C4879" s="460" t="s">
        <v>2</v>
      </c>
      <c r="D4879" s="454">
        <v>63.34</v>
      </c>
    </row>
    <row r="4880" spans="1:4" ht="13.2" x14ac:dyDescent="0.3">
      <c r="A4880" s="460">
        <v>4011287</v>
      </c>
      <c r="B4880" s="461" t="s">
        <v>5678</v>
      </c>
      <c r="C4880" s="460" t="s">
        <v>2</v>
      </c>
      <c r="D4880" s="454">
        <v>52.55</v>
      </c>
    </row>
    <row r="4881" spans="1:4" ht="13.2" x14ac:dyDescent="0.3">
      <c r="A4881" s="460">
        <v>4011305</v>
      </c>
      <c r="B4881" s="461" t="s">
        <v>5679</v>
      </c>
      <c r="C4881" s="460" t="s">
        <v>2</v>
      </c>
      <c r="D4881" s="454">
        <v>76.7</v>
      </c>
    </row>
    <row r="4882" spans="1:4" ht="13.2" x14ac:dyDescent="0.3">
      <c r="A4882" s="460">
        <v>4011313</v>
      </c>
      <c r="B4882" s="461" t="s">
        <v>5680</v>
      </c>
      <c r="C4882" s="460" t="s">
        <v>2</v>
      </c>
      <c r="D4882" s="454">
        <v>112.83</v>
      </c>
    </row>
    <row r="4883" spans="1:4" ht="13.2" x14ac:dyDescent="0.3">
      <c r="A4883" s="460">
        <v>4011297</v>
      </c>
      <c r="B4883" s="461" t="s">
        <v>5681</v>
      </c>
      <c r="C4883" s="460" t="s">
        <v>2</v>
      </c>
      <c r="D4883" s="454">
        <v>104.29</v>
      </c>
    </row>
    <row r="4884" spans="1:4" ht="13.2" x14ac:dyDescent="0.3">
      <c r="A4884" s="460">
        <v>4011221</v>
      </c>
      <c r="B4884" s="461" t="s">
        <v>5682</v>
      </c>
      <c r="C4884" s="460" t="s">
        <v>2</v>
      </c>
      <c r="D4884" s="454">
        <v>13.06</v>
      </c>
    </row>
    <row r="4885" spans="1:4" ht="26.4" x14ac:dyDescent="0.3">
      <c r="A4885" s="460">
        <v>4011226</v>
      </c>
      <c r="B4885" s="461" t="s">
        <v>5683</v>
      </c>
      <c r="C4885" s="460" t="s">
        <v>2</v>
      </c>
      <c r="D4885" s="454">
        <v>31.27</v>
      </c>
    </row>
    <row r="4886" spans="1:4" ht="26.4" x14ac:dyDescent="0.3">
      <c r="A4886" s="460">
        <v>4011240</v>
      </c>
      <c r="B4886" s="461" t="s">
        <v>5684</v>
      </c>
      <c r="C4886" s="460" t="s">
        <v>2</v>
      </c>
      <c r="D4886" s="454">
        <v>124.34</v>
      </c>
    </row>
    <row r="4887" spans="1:4" ht="26.4" x14ac:dyDescent="0.3">
      <c r="A4887" s="460">
        <v>4011239</v>
      </c>
      <c r="B4887" s="461" t="s">
        <v>5685</v>
      </c>
      <c r="C4887" s="460" t="s">
        <v>2</v>
      </c>
      <c r="D4887" s="454">
        <v>86.97</v>
      </c>
    </row>
    <row r="4888" spans="1:4" ht="26.4" x14ac:dyDescent="0.3">
      <c r="A4888" s="460">
        <v>4011268</v>
      </c>
      <c r="B4888" s="461" t="s">
        <v>5686</v>
      </c>
      <c r="C4888" s="460" t="s">
        <v>2</v>
      </c>
      <c r="D4888" s="454">
        <v>87.43</v>
      </c>
    </row>
    <row r="4889" spans="1:4" ht="26.4" x14ac:dyDescent="0.3">
      <c r="A4889" s="460">
        <v>4011267</v>
      </c>
      <c r="B4889" s="461" t="s">
        <v>5687</v>
      </c>
      <c r="C4889" s="460" t="s">
        <v>2</v>
      </c>
      <c r="D4889" s="454">
        <v>48.9</v>
      </c>
    </row>
    <row r="4890" spans="1:4" ht="26.4" x14ac:dyDescent="0.3">
      <c r="A4890" s="460">
        <v>4011256</v>
      </c>
      <c r="B4890" s="461" t="s">
        <v>5688</v>
      </c>
      <c r="C4890" s="460" t="s">
        <v>2</v>
      </c>
      <c r="D4890" s="454">
        <v>74.14</v>
      </c>
    </row>
    <row r="4891" spans="1:4" ht="26.4" x14ac:dyDescent="0.3">
      <c r="A4891" s="460">
        <v>4011255</v>
      </c>
      <c r="B4891" s="461" t="s">
        <v>5689</v>
      </c>
      <c r="C4891" s="460" t="s">
        <v>2</v>
      </c>
      <c r="D4891" s="454">
        <v>35.61</v>
      </c>
    </row>
    <row r="4892" spans="1:4" ht="13.2" x14ac:dyDescent="0.3">
      <c r="A4892" s="460">
        <v>4011276</v>
      </c>
      <c r="B4892" s="461" t="s">
        <v>5690</v>
      </c>
      <c r="C4892" s="460" t="s">
        <v>2</v>
      </c>
      <c r="D4892" s="454">
        <v>244.88</v>
      </c>
    </row>
    <row r="4893" spans="1:4" ht="13.2" x14ac:dyDescent="0.3">
      <c r="A4893" s="460">
        <v>4011275</v>
      </c>
      <c r="B4893" s="461" t="s">
        <v>5691</v>
      </c>
      <c r="C4893" s="460" t="s">
        <v>2</v>
      </c>
      <c r="D4893" s="454">
        <v>110.3</v>
      </c>
    </row>
    <row r="4894" spans="1:4" ht="13.2" x14ac:dyDescent="0.3">
      <c r="A4894" s="460">
        <v>4011549</v>
      </c>
      <c r="B4894" s="461" t="s">
        <v>5692</v>
      </c>
      <c r="C4894" s="460" t="s">
        <v>2</v>
      </c>
      <c r="D4894" s="454">
        <v>247.7</v>
      </c>
    </row>
    <row r="4895" spans="1:4" ht="13.2" x14ac:dyDescent="0.3">
      <c r="A4895" s="460">
        <v>4011548</v>
      </c>
      <c r="B4895" s="461" t="s">
        <v>5693</v>
      </c>
      <c r="C4895" s="460" t="s">
        <v>2</v>
      </c>
      <c r="D4895" s="454">
        <v>113.12</v>
      </c>
    </row>
    <row r="4896" spans="1:4" ht="13.2" x14ac:dyDescent="0.3">
      <c r="A4896" s="460">
        <v>4011278</v>
      </c>
      <c r="B4896" s="461" t="s">
        <v>5694</v>
      </c>
      <c r="C4896" s="460" t="s">
        <v>2</v>
      </c>
      <c r="D4896" s="454">
        <v>291.57</v>
      </c>
    </row>
    <row r="4897" spans="1:4" ht="13.2" x14ac:dyDescent="0.3">
      <c r="A4897" s="460">
        <v>4011277</v>
      </c>
      <c r="B4897" s="461" t="s">
        <v>5695</v>
      </c>
      <c r="C4897" s="460" t="s">
        <v>2</v>
      </c>
      <c r="D4897" s="454">
        <v>159.86000000000001</v>
      </c>
    </row>
    <row r="4898" spans="1:4" ht="26.4" x14ac:dyDescent="0.3">
      <c r="A4898" s="460">
        <v>4011561</v>
      </c>
      <c r="B4898" s="461" t="s">
        <v>5696</v>
      </c>
      <c r="C4898" s="460" t="s">
        <v>2</v>
      </c>
      <c r="D4898" s="454">
        <v>294.39</v>
      </c>
    </row>
    <row r="4899" spans="1:4" ht="26.4" x14ac:dyDescent="0.3">
      <c r="A4899" s="460">
        <v>4011560</v>
      </c>
      <c r="B4899" s="461" t="s">
        <v>5697</v>
      </c>
      <c r="C4899" s="460" t="s">
        <v>2</v>
      </c>
      <c r="D4899" s="454">
        <v>162.68</v>
      </c>
    </row>
    <row r="4900" spans="1:4" ht="13.2" x14ac:dyDescent="0.3">
      <c r="A4900" s="460">
        <v>4011282</v>
      </c>
      <c r="B4900" s="461" t="s">
        <v>5698</v>
      </c>
      <c r="C4900" s="460" t="s">
        <v>2</v>
      </c>
      <c r="D4900" s="454">
        <v>210.39</v>
      </c>
    </row>
    <row r="4901" spans="1:4" ht="13.2" x14ac:dyDescent="0.3">
      <c r="A4901" s="460">
        <v>4011281</v>
      </c>
      <c r="B4901" s="461" t="s">
        <v>5699</v>
      </c>
      <c r="C4901" s="460" t="s">
        <v>2</v>
      </c>
      <c r="D4901" s="454">
        <v>95.66</v>
      </c>
    </row>
    <row r="4902" spans="1:4" ht="13.2" x14ac:dyDescent="0.3">
      <c r="A4902" s="460">
        <v>4011279</v>
      </c>
      <c r="B4902" s="461" t="s">
        <v>5700</v>
      </c>
      <c r="C4902" s="460" t="s">
        <v>2</v>
      </c>
      <c r="D4902" s="454">
        <v>204.53</v>
      </c>
    </row>
    <row r="4903" spans="1:4" ht="13.2" x14ac:dyDescent="0.3">
      <c r="A4903" s="460">
        <v>4011280</v>
      </c>
      <c r="B4903" s="461" t="s">
        <v>5701</v>
      </c>
      <c r="C4903" s="460" t="s">
        <v>2</v>
      </c>
      <c r="D4903" s="454">
        <v>89.81</v>
      </c>
    </row>
    <row r="4904" spans="1:4" ht="26.4" x14ac:dyDescent="0.3">
      <c r="A4904" s="460">
        <v>4011327</v>
      </c>
      <c r="B4904" s="461" t="s">
        <v>5702</v>
      </c>
      <c r="C4904" s="460" t="s">
        <v>2</v>
      </c>
      <c r="D4904" s="454">
        <v>37.31</v>
      </c>
    </row>
    <row r="4905" spans="1:4" ht="26.4" x14ac:dyDescent="0.3">
      <c r="A4905" s="460">
        <v>4011325</v>
      </c>
      <c r="B4905" s="461" t="s">
        <v>5703</v>
      </c>
      <c r="C4905" s="460" t="s">
        <v>2</v>
      </c>
      <c r="D4905" s="454">
        <v>22.14</v>
      </c>
    </row>
    <row r="4906" spans="1:4" ht="13.2" x14ac:dyDescent="0.3">
      <c r="A4906" s="460">
        <v>4011454</v>
      </c>
      <c r="B4906" s="461" t="s">
        <v>5704</v>
      </c>
      <c r="C4906" s="460" t="s">
        <v>55</v>
      </c>
      <c r="D4906" s="454">
        <v>207.34</v>
      </c>
    </row>
    <row r="4907" spans="1:4" ht="13.2" x14ac:dyDescent="0.3">
      <c r="A4907" s="460">
        <v>4011453</v>
      </c>
      <c r="B4907" s="461" t="s">
        <v>5705</v>
      </c>
      <c r="C4907" s="460" t="s">
        <v>55</v>
      </c>
      <c r="D4907" s="454">
        <v>136.88</v>
      </c>
    </row>
    <row r="4908" spans="1:4" ht="13.2" x14ac:dyDescent="0.3">
      <c r="A4908" s="460">
        <v>4011455</v>
      </c>
      <c r="B4908" s="461" t="s">
        <v>5706</v>
      </c>
      <c r="C4908" s="460" t="s">
        <v>55</v>
      </c>
      <c r="D4908" s="454">
        <v>20.010000000000002</v>
      </c>
    </row>
    <row r="4909" spans="1:4" ht="13.2" x14ac:dyDescent="0.3">
      <c r="A4909" s="460">
        <v>4011459</v>
      </c>
      <c r="B4909" s="461" t="s">
        <v>5707</v>
      </c>
      <c r="C4909" s="460" t="s">
        <v>55</v>
      </c>
      <c r="D4909" s="454">
        <v>210.75</v>
      </c>
    </row>
    <row r="4910" spans="1:4" ht="13.2" x14ac:dyDescent="0.3">
      <c r="A4910" s="460">
        <v>4011458</v>
      </c>
      <c r="B4910" s="461" t="s">
        <v>5708</v>
      </c>
      <c r="C4910" s="460" t="s">
        <v>55</v>
      </c>
      <c r="D4910" s="454">
        <v>138.83000000000001</v>
      </c>
    </row>
    <row r="4911" spans="1:4" ht="13.2" x14ac:dyDescent="0.3">
      <c r="A4911" s="460">
        <v>4011463</v>
      </c>
      <c r="B4911" s="461" t="s">
        <v>5709</v>
      </c>
      <c r="C4911" s="460" t="s">
        <v>55</v>
      </c>
      <c r="D4911" s="454">
        <v>212.87</v>
      </c>
    </row>
    <row r="4912" spans="1:4" ht="13.2" x14ac:dyDescent="0.3">
      <c r="A4912" s="460">
        <v>4011462</v>
      </c>
      <c r="B4912" s="461" t="s">
        <v>5710</v>
      </c>
      <c r="C4912" s="460" t="s">
        <v>55</v>
      </c>
      <c r="D4912" s="454">
        <v>136.66</v>
      </c>
    </row>
    <row r="4913" spans="1:4" ht="13.2" x14ac:dyDescent="0.3">
      <c r="A4913" s="460">
        <v>4011464</v>
      </c>
      <c r="B4913" s="461" t="s">
        <v>5711</v>
      </c>
      <c r="C4913" s="460" t="s">
        <v>55</v>
      </c>
      <c r="D4913" s="454">
        <v>20.010000000000002</v>
      </c>
    </row>
    <row r="4914" spans="1:4" ht="13.2" x14ac:dyDescent="0.3">
      <c r="A4914" s="460">
        <v>4011457</v>
      </c>
      <c r="B4914" s="461" t="s">
        <v>5712</v>
      </c>
      <c r="C4914" s="460" t="s">
        <v>55</v>
      </c>
      <c r="D4914" s="454">
        <v>209.03</v>
      </c>
    </row>
    <row r="4915" spans="1:4" ht="13.2" x14ac:dyDescent="0.3">
      <c r="A4915" s="460">
        <v>4011456</v>
      </c>
      <c r="B4915" s="461" t="s">
        <v>5713</v>
      </c>
      <c r="C4915" s="460" t="s">
        <v>55</v>
      </c>
      <c r="D4915" s="454">
        <v>137.09</v>
      </c>
    </row>
    <row r="4916" spans="1:4" ht="13.2" x14ac:dyDescent="0.3">
      <c r="A4916" s="460">
        <v>4011461</v>
      </c>
      <c r="B4916" s="461" t="s">
        <v>5714</v>
      </c>
      <c r="C4916" s="460" t="s">
        <v>55</v>
      </c>
      <c r="D4916" s="454">
        <v>211.32</v>
      </c>
    </row>
    <row r="4917" spans="1:4" ht="13.2" x14ac:dyDescent="0.3">
      <c r="A4917" s="460">
        <v>4011460</v>
      </c>
      <c r="B4917" s="461" t="s">
        <v>5715</v>
      </c>
      <c r="C4917" s="460" t="s">
        <v>55</v>
      </c>
      <c r="D4917" s="454">
        <v>139.06</v>
      </c>
    </row>
    <row r="4918" spans="1:4" ht="13.2" x14ac:dyDescent="0.3">
      <c r="A4918" s="460">
        <v>4011466</v>
      </c>
      <c r="B4918" s="461" t="s">
        <v>5716</v>
      </c>
      <c r="C4918" s="460" t="s">
        <v>55</v>
      </c>
      <c r="D4918" s="454">
        <v>218.43</v>
      </c>
    </row>
    <row r="4919" spans="1:4" ht="13.2" x14ac:dyDescent="0.3">
      <c r="A4919" s="460">
        <v>4011465</v>
      </c>
      <c r="B4919" s="461" t="s">
        <v>5717</v>
      </c>
      <c r="C4919" s="460" t="s">
        <v>55</v>
      </c>
      <c r="D4919" s="454">
        <v>140.19999999999999</v>
      </c>
    </row>
    <row r="4920" spans="1:4" ht="13.2" x14ac:dyDescent="0.3">
      <c r="A4920" s="460">
        <v>4011469</v>
      </c>
      <c r="B4920" s="461" t="s">
        <v>5718</v>
      </c>
      <c r="C4920" s="460" t="s">
        <v>55</v>
      </c>
      <c r="D4920" s="454">
        <v>245.32</v>
      </c>
    </row>
    <row r="4921" spans="1:4" ht="13.2" x14ac:dyDescent="0.3">
      <c r="A4921" s="460">
        <v>4011473</v>
      </c>
      <c r="B4921" s="461" t="s">
        <v>5719</v>
      </c>
      <c r="C4921" s="460" t="s">
        <v>55</v>
      </c>
      <c r="D4921" s="454">
        <v>190.14</v>
      </c>
    </row>
    <row r="4922" spans="1:4" ht="13.2" x14ac:dyDescent="0.3">
      <c r="A4922" s="460">
        <v>4011470</v>
      </c>
      <c r="B4922" s="461" t="s">
        <v>5720</v>
      </c>
      <c r="C4922" s="460" t="s">
        <v>55</v>
      </c>
      <c r="D4922" s="454">
        <v>247.73</v>
      </c>
    </row>
    <row r="4923" spans="1:4" ht="13.2" x14ac:dyDescent="0.3">
      <c r="A4923" s="460">
        <v>4011474</v>
      </c>
      <c r="B4923" s="461" t="s">
        <v>5721</v>
      </c>
      <c r="C4923" s="460" t="s">
        <v>55</v>
      </c>
      <c r="D4923" s="454">
        <v>193.57</v>
      </c>
    </row>
    <row r="4924" spans="1:4" ht="13.2" x14ac:dyDescent="0.3">
      <c r="A4924" s="460">
        <v>4011471</v>
      </c>
      <c r="B4924" s="461" t="s">
        <v>5722</v>
      </c>
      <c r="C4924" s="460" t="s">
        <v>55</v>
      </c>
      <c r="D4924" s="454">
        <v>247.91</v>
      </c>
    </row>
    <row r="4925" spans="1:4" ht="13.2" x14ac:dyDescent="0.3">
      <c r="A4925" s="460">
        <v>4011475</v>
      </c>
      <c r="B4925" s="461" t="s">
        <v>5723</v>
      </c>
      <c r="C4925" s="460" t="s">
        <v>55</v>
      </c>
      <c r="D4925" s="454">
        <v>195.26</v>
      </c>
    </row>
    <row r="4926" spans="1:4" ht="13.2" x14ac:dyDescent="0.3">
      <c r="A4926" s="460">
        <v>4011472</v>
      </c>
      <c r="B4926" s="461" t="s">
        <v>5724</v>
      </c>
      <c r="C4926" s="460" t="s">
        <v>55</v>
      </c>
      <c r="D4926" s="454">
        <v>245.89</v>
      </c>
    </row>
    <row r="4927" spans="1:4" ht="13.2" x14ac:dyDescent="0.3">
      <c r="A4927" s="460">
        <v>4011476</v>
      </c>
      <c r="B4927" s="461" t="s">
        <v>5725</v>
      </c>
      <c r="C4927" s="460" t="s">
        <v>55</v>
      </c>
      <c r="D4927" s="454">
        <v>189.85</v>
      </c>
    </row>
    <row r="4928" spans="1:4" ht="13.2" x14ac:dyDescent="0.3">
      <c r="A4928" s="460">
        <v>4011478</v>
      </c>
      <c r="B4928" s="461" t="s">
        <v>5726</v>
      </c>
      <c r="C4928" s="460" t="s">
        <v>55</v>
      </c>
      <c r="D4928" s="454">
        <v>183.33</v>
      </c>
    </row>
    <row r="4929" spans="1:4" ht="13.2" x14ac:dyDescent="0.3">
      <c r="A4929" s="460">
        <v>4011477</v>
      </c>
      <c r="B4929" s="461" t="s">
        <v>5727</v>
      </c>
      <c r="C4929" s="460" t="s">
        <v>55</v>
      </c>
      <c r="D4929" s="454">
        <v>146.03</v>
      </c>
    </row>
    <row r="4930" spans="1:4" ht="13.2" x14ac:dyDescent="0.3">
      <c r="A4930" s="460">
        <v>4011538</v>
      </c>
      <c r="B4930" s="461" t="s">
        <v>5728</v>
      </c>
      <c r="C4930" s="460" t="s">
        <v>84</v>
      </c>
      <c r="D4930" s="454">
        <v>0.16</v>
      </c>
    </row>
    <row r="4931" spans="1:4" ht="13.2" x14ac:dyDescent="0.3">
      <c r="A4931" s="460">
        <v>4016096</v>
      </c>
      <c r="B4931" s="461" t="s">
        <v>5729</v>
      </c>
      <c r="C4931" s="460" t="s">
        <v>2</v>
      </c>
      <c r="D4931" s="454">
        <v>1.38</v>
      </c>
    </row>
    <row r="4932" spans="1:4" ht="13.2" x14ac:dyDescent="0.3">
      <c r="A4932" s="460">
        <v>4016008</v>
      </c>
      <c r="B4932" s="461" t="s">
        <v>5730</v>
      </c>
      <c r="C4932" s="460" t="s">
        <v>2</v>
      </c>
      <c r="D4932" s="454">
        <v>4.3099999999999996</v>
      </c>
    </row>
    <row r="4933" spans="1:4" ht="13.2" x14ac:dyDescent="0.3">
      <c r="A4933" s="460">
        <v>4016007</v>
      </c>
      <c r="B4933" s="461" t="s">
        <v>5731</v>
      </c>
      <c r="C4933" s="460" t="s">
        <v>2</v>
      </c>
      <c r="D4933" s="454">
        <v>5.1100000000000003</v>
      </c>
    </row>
    <row r="4934" spans="1:4" ht="13.2" x14ac:dyDescent="0.3">
      <c r="A4934" s="460">
        <v>4015612</v>
      </c>
      <c r="B4934" s="461" t="s">
        <v>5732</v>
      </c>
      <c r="C4934" s="460" t="s">
        <v>2</v>
      </c>
      <c r="D4934" s="454">
        <v>12.04</v>
      </c>
    </row>
    <row r="4935" spans="1:4" ht="26.4" x14ac:dyDescent="0.3">
      <c r="A4935" s="460">
        <v>4011562</v>
      </c>
      <c r="B4935" s="461" t="s">
        <v>5733</v>
      </c>
      <c r="C4935" s="460" t="s">
        <v>84</v>
      </c>
      <c r="D4935" s="454">
        <v>32.64</v>
      </c>
    </row>
    <row r="4936" spans="1:4" ht="13.2" x14ac:dyDescent="0.3">
      <c r="A4936" s="460">
        <v>4011351</v>
      </c>
      <c r="B4936" s="461" t="s">
        <v>5734</v>
      </c>
      <c r="C4936" s="460" t="s">
        <v>84</v>
      </c>
      <c r="D4936" s="454">
        <v>0.37</v>
      </c>
    </row>
    <row r="4937" spans="1:4" ht="13.2" x14ac:dyDescent="0.3">
      <c r="A4937" s="460">
        <v>4011352</v>
      </c>
      <c r="B4937" s="461" t="s">
        <v>5735</v>
      </c>
      <c r="C4937" s="460" t="s">
        <v>84</v>
      </c>
      <c r="D4937" s="454">
        <v>0.4</v>
      </c>
    </row>
    <row r="4938" spans="1:4" ht="13.2" x14ac:dyDescent="0.3">
      <c r="A4938" s="460">
        <v>4011402</v>
      </c>
      <c r="B4938" s="461" t="s">
        <v>5736</v>
      </c>
      <c r="C4938" s="460" t="s">
        <v>84</v>
      </c>
      <c r="D4938" s="454">
        <v>0.95</v>
      </c>
    </row>
    <row r="4939" spans="1:4" ht="13.2" x14ac:dyDescent="0.3">
      <c r="A4939" s="460">
        <v>4011401</v>
      </c>
      <c r="B4939" s="461" t="s">
        <v>5737</v>
      </c>
      <c r="C4939" s="460" t="s">
        <v>84</v>
      </c>
      <c r="D4939" s="454">
        <v>0.59</v>
      </c>
    </row>
    <row r="4940" spans="1:4" ht="13.2" x14ac:dyDescent="0.3">
      <c r="A4940" s="460">
        <v>4011404</v>
      </c>
      <c r="B4940" s="461" t="s">
        <v>5738</v>
      </c>
      <c r="C4940" s="460" t="s">
        <v>84</v>
      </c>
      <c r="D4940" s="454">
        <v>0.67</v>
      </c>
    </row>
    <row r="4941" spans="1:4" ht="13.2" x14ac:dyDescent="0.3">
      <c r="A4941" s="460">
        <v>4011403</v>
      </c>
      <c r="B4941" s="461" t="s">
        <v>5739</v>
      </c>
      <c r="C4941" s="460" t="s">
        <v>84</v>
      </c>
      <c r="D4941" s="454">
        <v>0.4</v>
      </c>
    </row>
    <row r="4942" spans="1:4" ht="13.2" x14ac:dyDescent="0.3">
      <c r="A4942" s="460">
        <v>4011406</v>
      </c>
      <c r="B4942" s="461" t="s">
        <v>5740</v>
      </c>
      <c r="C4942" s="460" t="s">
        <v>84</v>
      </c>
      <c r="D4942" s="454">
        <v>1.23</v>
      </c>
    </row>
    <row r="4943" spans="1:4" ht="13.2" x14ac:dyDescent="0.3">
      <c r="A4943" s="460">
        <v>4011405</v>
      </c>
      <c r="B4943" s="461" t="s">
        <v>5741</v>
      </c>
      <c r="C4943" s="460" t="s">
        <v>84</v>
      </c>
      <c r="D4943" s="454">
        <v>0.77</v>
      </c>
    </row>
    <row r="4944" spans="1:4" ht="13.2" x14ac:dyDescent="0.3">
      <c r="A4944" s="460">
        <v>4011392</v>
      </c>
      <c r="B4944" s="461" t="s">
        <v>5742</v>
      </c>
      <c r="C4944" s="460" t="s">
        <v>2</v>
      </c>
      <c r="D4944" s="454">
        <v>238.51</v>
      </c>
    </row>
    <row r="4945" spans="1:4" ht="13.2" x14ac:dyDescent="0.3">
      <c r="A4945" s="460">
        <v>4011391</v>
      </c>
      <c r="B4945" s="461" t="s">
        <v>5743</v>
      </c>
      <c r="C4945" s="460" t="s">
        <v>2</v>
      </c>
      <c r="D4945" s="454">
        <v>126.21</v>
      </c>
    </row>
    <row r="4946" spans="1:4" ht="13.2" x14ac:dyDescent="0.3">
      <c r="A4946" s="460">
        <v>4011394</v>
      </c>
      <c r="B4946" s="461" t="s">
        <v>5744</v>
      </c>
      <c r="C4946" s="460" t="s">
        <v>2</v>
      </c>
      <c r="D4946" s="454">
        <v>239.13</v>
      </c>
    </row>
    <row r="4947" spans="1:4" ht="13.2" x14ac:dyDescent="0.3">
      <c r="A4947" s="460">
        <v>4011393</v>
      </c>
      <c r="B4947" s="461" t="s">
        <v>5745</v>
      </c>
      <c r="C4947" s="460" t="s">
        <v>2</v>
      </c>
      <c r="D4947" s="454">
        <v>126.82</v>
      </c>
    </row>
    <row r="4948" spans="1:4" ht="13.2" x14ac:dyDescent="0.3">
      <c r="A4948" s="460">
        <v>4011396</v>
      </c>
      <c r="B4948" s="461" t="s">
        <v>5746</v>
      </c>
      <c r="C4948" s="460" t="s">
        <v>2</v>
      </c>
      <c r="D4948" s="454">
        <v>245.84</v>
      </c>
    </row>
    <row r="4949" spans="1:4" ht="13.2" x14ac:dyDescent="0.3">
      <c r="A4949" s="460">
        <v>4011395</v>
      </c>
      <c r="B4949" s="461" t="s">
        <v>5747</v>
      </c>
      <c r="C4949" s="460" t="s">
        <v>2</v>
      </c>
      <c r="D4949" s="454">
        <v>127.51</v>
      </c>
    </row>
    <row r="4950" spans="1:4" ht="13.2" x14ac:dyDescent="0.3">
      <c r="A4950" s="460">
        <v>4011398</v>
      </c>
      <c r="B4950" s="461" t="s">
        <v>5748</v>
      </c>
      <c r="C4950" s="460" t="s">
        <v>2</v>
      </c>
      <c r="D4950" s="454">
        <v>247.5</v>
      </c>
    </row>
    <row r="4951" spans="1:4" ht="13.2" x14ac:dyDescent="0.3">
      <c r="A4951" s="460">
        <v>4011397</v>
      </c>
      <c r="B4951" s="461" t="s">
        <v>5749</v>
      </c>
      <c r="C4951" s="460" t="s">
        <v>2</v>
      </c>
      <c r="D4951" s="454">
        <v>127.79</v>
      </c>
    </row>
    <row r="4952" spans="1:4" ht="13.2" x14ac:dyDescent="0.3">
      <c r="A4952" s="460">
        <v>4011400</v>
      </c>
      <c r="B4952" s="461" t="s">
        <v>5750</v>
      </c>
      <c r="C4952" s="460" t="s">
        <v>2</v>
      </c>
      <c r="D4952" s="454">
        <v>254.52</v>
      </c>
    </row>
    <row r="4953" spans="1:4" ht="13.2" x14ac:dyDescent="0.3">
      <c r="A4953" s="460">
        <v>4011399</v>
      </c>
      <c r="B4953" s="461" t="s">
        <v>5751</v>
      </c>
      <c r="C4953" s="460" t="s">
        <v>2</v>
      </c>
      <c r="D4953" s="454">
        <v>145.46</v>
      </c>
    </row>
    <row r="4954" spans="1:4" ht="13.2" x14ac:dyDescent="0.3">
      <c r="A4954" s="460">
        <v>4011490</v>
      </c>
      <c r="B4954" s="461" t="s">
        <v>5752</v>
      </c>
      <c r="C4954" s="460" t="s">
        <v>84</v>
      </c>
      <c r="D4954" s="454">
        <v>5.34</v>
      </c>
    </row>
    <row r="4955" spans="1:4" ht="26.4" x14ac:dyDescent="0.3">
      <c r="A4955" s="460">
        <v>4011536</v>
      </c>
      <c r="B4955" s="461" t="s">
        <v>5753</v>
      </c>
      <c r="C4955" s="460" t="s">
        <v>84</v>
      </c>
      <c r="D4955" s="454">
        <v>1.77</v>
      </c>
    </row>
    <row r="4956" spans="1:4" ht="13.2" x14ac:dyDescent="0.3">
      <c r="A4956" s="460">
        <v>4011415</v>
      </c>
      <c r="B4956" s="461" t="s">
        <v>5754</v>
      </c>
      <c r="C4956" s="460" t="s">
        <v>55</v>
      </c>
      <c r="D4956" s="454">
        <v>193.25</v>
      </c>
    </row>
    <row r="4957" spans="1:4" ht="13.2" x14ac:dyDescent="0.3">
      <c r="A4957" s="460">
        <v>4011416</v>
      </c>
      <c r="B4957" s="461" t="s">
        <v>5755</v>
      </c>
      <c r="C4957" s="460" t="s">
        <v>55</v>
      </c>
      <c r="D4957" s="454">
        <v>140.85</v>
      </c>
    </row>
    <row r="4958" spans="1:4" ht="26.4" x14ac:dyDescent="0.3">
      <c r="A4958" s="460">
        <v>4011408</v>
      </c>
      <c r="B4958" s="461" t="s">
        <v>5756</v>
      </c>
      <c r="C4958" s="460" t="s">
        <v>84</v>
      </c>
      <c r="D4958" s="454">
        <v>2.41</v>
      </c>
    </row>
    <row r="4959" spans="1:4" ht="26.4" x14ac:dyDescent="0.3">
      <c r="A4959" s="460">
        <v>4011407</v>
      </c>
      <c r="B4959" s="461" t="s">
        <v>5757</v>
      </c>
      <c r="C4959" s="460" t="s">
        <v>84</v>
      </c>
      <c r="D4959" s="454">
        <v>1.73</v>
      </c>
    </row>
    <row r="4960" spans="1:4" ht="26.4" x14ac:dyDescent="0.3">
      <c r="A4960" s="460">
        <v>4011410</v>
      </c>
      <c r="B4960" s="461" t="s">
        <v>5758</v>
      </c>
      <c r="C4960" s="460" t="s">
        <v>84</v>
      </c>
      <c r="D4960" s="454">
        <v>4.66</v>
      </c>
    </row>
    <row r="4961" spans="1:4" ht="26.4" x14ac:dyDescent="0.3">
      <c r="A4961" s="460">
        <v>4011409</v>
      </c>
      <c r="B4961" s="461" t="s">
        <v>5759</v>
      </c>
      <c r="C4961" s="460" t="s">
        <v>84</v>
      </c>
      <c r="D4961" s="454">
        <v>3.39</v>
      </c>
    </row>
    <row r="4962" spans="1:4" ht="26.4" x14ac:dyDescent="0.3">
      <c r="A4962" s="460">
        <v>4011412</v>
      </c>
      <c r="B4962" s="461" t="s">
        <v>5760</v>
      </c>
      <c r="C4962" s="460" t="s">
        <v>84</v>
      </c>
      <c r="D4962" s="454">
        <v>6.21</v>
      </c>
    </row>
    <row r="4963" spans="1:4" ht="26.4" x14ac:dyDescent="0.3">
      <c r="A4963" s="460">
        <v>4011411</v>
      </c>
      <c r="B4963" s="461" t="s">
        <v>5761</v>
      </c>
      <c r="C4963" s="460" t="s">
        <v>84</v>
      </c>
      <c r="D4963" s="454">
        <v>4.51</v>
      </c>
    </row>
    <row r="4964" spans="1:4" ht="13.2" x14ac:dyDescent="0.3">
      <c r="A4964" s="460">
        <v>4011520</v>
      </c>
      <c r="B4964" s="461" t="s">
        <v>5762</v>
      </c>
      <c r="C4964" s="460" t="s">
        <v>2</v>
      </c>
      <c r="D4964" s="454">
        <v>567.36</v>
      </c>
    </row>
    <row r="4965" spans="1:4" ht="13.2" x14ac:dyDescent="0.3">
      <c r="A4965" s="460">
        <v>4011507</v>
      </c>
      <c r="B4965" s="461" t="s">
        <v>5763</v>
      </c>
      <c r="C4965" s="460" t="s">
        <v>2</v>
      </c>
      <c r="D4965" s="454">
        <v>405.2</v>
      </c>
    </row>
    <row r="4966" spans="1:4" ht="13.2" x14ac:dyDescent="0.3">
      <c r="A4966" s="460">
        <v>4011535</v>
      </c>
      <c r="B4966" s="461" t="s">
        <v>5764</v>
      </c>
      <c r="C4966" s="460" t="s">
        <v>2</v>
      </c>
      <c r="D4966" s="454">
        <v>453.54</v>
      </c>
    </row>
    <row r="4967" spans="1:4" ht="13.2" x14ac:dyDescent="0.3">
      <c r="A4967" s="460">
        <v>4011534</v>
      </c>
      <c r="B4967" s="461" t="s">
        <v>5765</v>
      </c>
      <c r="C4967" s="460" t="s">
        <v>2</v>
      </c>
      <c r="D4967" s="454">
        <v>308.60000000000002</v>
      </c>
    </row>
    <row r="4968" spans="1:4" ht="13.2" x14ac:dyDescent="0.3">
      <c r="A4968" s="460">
        <v>4011533</v>
      </c>
      <c r="B4968" s="461" t="s">
        <v>5766</v>
      </c>
      <c r="C4968" s="460" t="s">
        <v>2</v>
      </c>
      <c r="D4968" s="454">
        <v>459.83</v>
      </c>
    </row>
    <row r="4969" spans="1:4" ht="13.2" x14ac:dyDescent="0.3">
      <c r="A4969" s="460">
        <v>4011532</v>
      </c>
      <c r="B4969" s="461" t="s">
        <v>5767</v>
      </c>
      <c r="C4969" s="460" t="s">
        <v>2</v>
      </c>
      <c r="D4969" s="454">
        <v>314.89</v>
      </c>
    </row>
    <row r="4970" spans="1:4" ht="13.2" x14ac:dyDescent="0.3">
      <c r="A4970" s="460">
        <v>4011492</v>
      </c>
      <c r="B4970" s="461" t="s">
        <v>5768</v>
      </c>
      <c r="C4970" s="460" t="s">
        <v>2</v>
      </c>
      <c r="D4970" s="454">
        <v>364.94</v>
      </c>
    </row>
    <row r="4971" spans="1:4" ht="13.2" x14ac:dyDescent="0.3">
      <c r="A4971" s="460">
        <v>4011491</v>
      </c>
      <c r="B4971" s="461" t="s">
        <v>5769</v>
      </c>
      <c r="C4971" s="460" t="s">
        <v>2</v>
      </c>
      <c r="D4971" s="454">
        <v>233.86</v>
      </c>
    </row>
    <row r="4972" spans="1:4" ht="13.2" x14ac:dyDescent="0.3">
      <c r="A4972" s="460">
        <v>4011353</v>
      </c>
      <c r="B4972" s="461" t="s">
        <v>5770</v>
      </c>
      <c r="C4972" s="460" t="s">
        <v>84</v>
      </c>
      <c r="D4972" s="454">
        <v>0.28000000000000003</v>
      </c>
    </row>
    <row r="4973" spans="1:4" ht="13.2" x14ac:dyDescent="0.3">
      <c r="A4973" s="460">
        <v>4011354</v>
      </c>
      <c r="B4973" s="461" t="s">
        <v>5771</v>
      </c>
      <c r="C4973" s="460" t="s">
        <v>84</v>
      </c>
      <c r="D4973" s="454">
        <v>0.28000000000000003</v>
      </c>
    </row>
    <row r="4974" spans="1:4" ht="13.2" x14ac:dyDescent="0.3">
      <c r="A4974" s="460">
        <v>4011418</v>
      </c>
      <c r="B4974" s="461" t="s">
        <v>5772</v>
      </c>
      <c r="C4974" s="460" t="s">
        <v>2</v>
      </c>
      <c r="D4974" s="454">
        <v>350.74</v>
      </c>
    </row>
    <row r="4975" spans="1:4" ht="13.2" x14ac:dyDescent="0.3">
      <c r="A4975" s="460">
        <v>4011417</v>
      </c>
      <c r="B4975" s="461" t="s">
        <v>5773</v>
      </c>
      <c r="C4975" s="460" t="s">
        <v>2</v>
      </c>
      <c r="D4975" s="454">
        <v>194.48</v>
      </c>
    </row>
    <row r="4976" spans="1:4" ht="13.2" x14ac:dyDescent="0.3">
      <c r="A4976" s="460">
        <v>4011420</v>
      </c>
      <c r="B4976" s="461" t="s">
        <v>5774</v>
      </c>
      <c r="C4976" s="460" t="s">
        <v>2</v>
      </c>
      <c r="D4976" s="454">
        <v>355.27</v>
      </c>
    </row>
    <row r="4977" spans="1:4" ht="13.2" x14ac:dyDescent="0.3">
      <c r="A4977" s="460">
        <v>4011419</v>
      </c>
      <c r="B4977" s="461" t="s">
        <v>5775</v>
      </c>
      <c r="C4977" s="460" t="s">
        <v>2</v>
      </c>
      <c r="D4977" s="454">
        <v>191.29</v>
      </c>
    </row>
    <row r="4978" spans="1:4" ht="13.2" x14ac:dyDescent="0.3">
      <c r="A4978" s="460">
        <v>4011422</v>
      </c>
      <c r="B4978" s="461" t="s">
        <v>5776</v>
      </c>
      <c r="C4978" s="460" t="s">
        <v>2</v>
      </c>
      <c r="D4978" s="454">
        <v>362.97</v>
      </c>
    </row>
    <row r="4979" spans="1:4" ht="13.2" x14ac:dyDescent="0.3">
      <c r="A4979" s="460">
        <v>4011421</v>
      </c>
      <c r="B4979" s="461" t="s">
        <v>5777</v>
      </c>
      <c r="C4979" s="460" t="s">
        <v>2</v>
      </c>
      <c r="D4979" s="454">
        <v>203.49</v>
      </c>
    </row>
    <row r="4980" spans="1:4" ht="13.2" x14ac:dyDescent="0.3">
      <c r="A4980" s="460">
        <v>4011424</v>
      </c>
      <c r="B4980" s="461" t="s">
        <v>5778</v>
      </c>
      <c r="C4980" s="460" t="s">
        <v>2</v>
      </c>
      <c r="D4980" s="454">
        <v>367.89</v>
      </c>
    </row>
    <row r="4981" spans="1:4" ht="13.2" x14ac:dyDescent="0.3">
      <c r="A4981" s="460">
        <v>4011423</v>
      </c>
      <c r="B4981" s="461" t="s">
        <v>5779</v>
      </c>
      <c r="C4981" s="460" t="s">
        <v>2</v>
      </c>
      <c r="D4981" s="454">
        <v>200.31</v>
      </c>
    </row>
    <row r="4982" spans="1:4" ht="13.2" x14ac:dyDescent="0.3">
      <c r="A4982" s="460">
        <v>4011426</v>
      </c>
      <c r="B4982" s="461" t="s">
        <v>5780</v>
      </c>
      <c r="C4982" s="460" t="s">
        <v>2</v>
      </c>
      <c r="D4982" s="454">
        <v>350.74</v>
      </c>
    </row>
    <row r="4983" spans="1:4" ht="13.2" x14ac:dyDescent="0.3">
      <c r="A4983" s="460">
        <v>4011425</v>
      </c>
      <c r="B4983" s="461" t="s">
        <v>5781</v>
      </c>
      <c r="C4983" s="460" t="s">
        <v>2</v>
      </c>
      <c r="D4983" s="454">
        <v>194.48</v>
      </c>
    </row>
    <row r="4984" spans="1:4" ht="13.2" x14ac:dyDescent="0.3">
      <c r="A4984" s="460">
        <v>4011428</v>
      </c>
      <c r="B4984" s="461" t="s">
        <v>5782</v>
      </c>
      <c r="C4984" s="460" t="s">
        <v>2</v>
      </c>
      <c r="D4984" s="454">
        <v>355.27</v>
      </c>
    </row>
    <row r="4985" spans="1:4" ht="13.2" x14ac:dyDescent="0.3">
      <c r="A4985" s="460">
        <v>4011427</v>
      </c>
      <c r="B4985" s="461" t="s">
        <v>5783</v>
      </c>
      <c r="C4985" s="460" t="s">
        <v>2</v>
      </c>
      <c r="D4985" s="454">
        <v>191.29</v>
      </c>
    </row>
    <row r="4986" spans="1:4" ht="13.2" x14ac:dyDescent="0.3">
      <c r="A4986" s="460">
        <v>4011430</v>
      </c>
      <c r="B4986" s="461" t="s">
        <v>5784</v>
      </c>
      <c r="C4986" s="460" t="s">
        <v>2</v>
      </c>
      <c r="D4986" s="454">
        <v>361.71</v>
      </c>
    </row>
    <row r="4987" spans="1:4" ht="13.2" x14ac:dyDescent="0.3">
      <c r="A4987" s="460">
        <v>4011429</v>
      </c>
      <c r="B4987" s="461" t="s">
        <v>5785</v>
      </c>
      <c r="C4987" s="460" t="s">
        <v>2</v>
      </c>
      <c r="D4987" s="454">
        <v>202.98</v>
      </c>
    </row>
    <row r="4988" spans="1:4" ht="13.2" x14ac:dyDescent="0.3">
      <c r="A4988" s="460">
        <v>4011432</v>
      </c>
      <c r="B4988" s="461" t="s">
        <v>5786</v>
      </c>
      <c r="C4988" s="460" t="s">
        <v>2</v>
      </c>
      <c r="D4988" s="454">
        <v>366.6</v>
      </c>
    </row>
    <row r="4989" spans="1:4" ht="13.2" x14ac:dyDescent="0.3">
      <c r="A4989" s="460">
        <v>4011431</v>
      </c>
      <c r="B4989" s="461" t="s">
        <v>5787</v>
      </c>
      <c r="C4989" s="460" t="s">
        <v>2</v>
      </c>
      <c r="D4989" s="454">
        <v>199.82</v>
      </c>
    </row>
    <row r="4990" spans="1:4" ht="26.4" x14ac:dyDescent="0.3">
      <c r="A4990" s="460">
        <v>4011434</v>
      </c>
      <c r="B4990" s="461" t="s">
        <v>5788</v>
      </c>
      <c r="C4990" s="460" t="s">
        <v>55</v>
      </c>
      <c r="D4990" s="454">
        <v>206.52</v>
      </c>
    </row>
    <row r="4991" spans="1:4" ht="26.4" x14ac:dyDescent="0.3">
      <c r="A4991" s="460">
        <v>4011433</v>
      </c>
      <c r="B4991" s="461" t="s">
        <v>5789</v>
      </c>
      <c r="C4991" s="460" t="s">
        <v>55</v>
      </c>
      <c r="D4991" s="454">
        <v>136.62</v>
      </c>
    </row>
    <row r="4992" spans="1:4" ht="26.4" x14ac:dyDescent="0.3">
      <c r="A4992" s="460">
        <v>4011436</v>
      </c>
      <c r="B4992" s="461" t="s">
        <v>5790</v>
      </c>
      <c r="C4992" s="460" t="s">
        <v>55</v>
      </c>
      <c r="D4992" s="454">
        <v>200.69</v>
      </c>
    </row>
    <row r="4993" spans="1:4" ht="26.4" x14ac:dyDescent="0.3">
      <c r="A4993" s="460">
        <v>4011435</v>
      </c>
      <c r="B4993" s="461" t="s">
        <v>5791</v>
      </c>
      <c r="C4993" s="460" t="s">
        <v>55</v>
      </c>
      <c r="D4993" s="454">
        <v>128.61000000000001</v>
      </c>
    </row>
    <row r="4994" spans="1:4" ht="26.4" x14ac:dyDescent="0.3">
      <c r="A4994" s="460">
        <v>4011438</v>
      </c>
      <c r="B4994" s="461" t="s">
        <v>5792</v>
      </c>
      <c r="C4994" s="460" t="s">
        <v>55</v>
      </c>
      <c r="D4994" s="454">
        <v>209.34</v>
      </c>
    </row>
    <row r="4995" spans="1:4" ht="26.4" x14ac:dyDescent="0.3">
      <c r="A4995" s="460">
        <v>4011437</v>
      </c>
      <c r="B4995" s="461" t="s">
        <v>5793</v>
      </c>
      <c r="C4995" s="460" t="s">
        <v>55</v>
      </c>
      <c r="D4995" s="454">
        <v>134.47</v>
      </c>
    </row>
    <row r="4996" spans="1:4" ht="26.4" x14ac:dyDescent="0.3">
      <c r="A4996" s="460">
        <v>4011440</v>
      </c>
      <c r="B4996" s="461" t="s">
        <v>5794</v>
      </c>
      <c r="C4996" s="460" t="s">
        <v>55</v>
      </c>
      <c r="D4996" s="454">
        <v>207.92</v>
      </c>
    </row>
    <row r="4997" spans="1:4" ht="26.4" x14ac:dyDescent="0.3">
      <c r="A4997" s="460">
        <v>4011439</v>
      </c>
      <c r="B4997" s="461" t="s">
        <v>5795</v>
      </c>
      <c r="C4997" s="460" t="s">
        <v>55</v>
      </c>
      <c r="D4997" s="454">
        <v>140.69</v>
      </c>
    </row>
    <row r="4998" spans="1:4" ht="26.4" x14ac:dyDescent="0.3">
      <c r="A4998" s="460">
        <v>4011442</v>
      </c>
      <c r="B4998" s="461" t="s">
        <v>5796</v>
      </c>
      <c r="C4998" s="460" t="s">
        <v>55</v>
      </c>
      <c r="D4998" s="454">
        <v>207.66</v>
      </c>
    </row>
    <row r="4999" spans="1:4" ht="26.4" x14ac:dyDescent="0.3">
      <c r="A4999" s="460">
        <v>4011441</v>
      </c>
      <c r="B4999" s="461" t="s">
        <v>5797</v>
      </c>
      <c r="C4999" s="460" t="s">
        <v>55</v>
      </c>
      <c r="D4999" s="454">
        <v>140.27000000000001</v>
      </c>
    </row>
    <row r="5000" spans="1:4" ht="13.2" x14ac:dyDescent="0.3">
      <c r="A5000" s="460">
        <v>4011482</v>
      </c>
      <c r="B5000" s="461" t="s">
        <v>5798</v>
      </c>
      <c r="C5000" s="460" t="s">
        <v>2</v>
      </c>
      <c r="D5000" s="454">
        <v>73.45</v>
      </c>
    </row>
    <row r="5001" spans="1:4" ht="13.2" x14ac:dyDescent="0.3">
      <c r="A5001" s="460">
        <v>4011484</v>
      </c>
      <c r="B5001" s="461" t="s">
        <v>5799</v>
      </c>
      <c r="C5001" s="460" t="s">
        <v>2</v>
      </c>
      <c r="D5001" s="454">
        <v>72.760000000000005</v>
      </c>
    </row>
    <row r="5002" spans="1:4" ht="13.2" x14ac:dyDescent="0.3">
      <c r="A5002" s="460">
        <v>4011483</v>
      </c>
      <c r="B5002" s="461" t="s">
        <v>5800</v>
      </c>
      <c r="C5002" s="460" t="s">
        <v>2</v>
      </c>
      <c r="D5002" s="454">
        <v>49.42</v>
      </c>
    </row>
    <row r="5003" spans="1:4" ht="26.4" x14ac:dyDescent="0.3">
      <c r="A5003" s="460">
        <v>4011488</v>
      </c>
      <c r="B5003" s="461" t="s">
        <v>5801</v>
      </c>
      <c r="C5003" s="460" t="s">
        <v>2</v>
      </c>
      <c r="D5003" s="454">
        <v>53.76</v>
      </c>
    </row>
    <row r="5004" spans="1:4" ht="26.4" x14ac:dyDescent="0.3">
      <c r="A5004" s="460">
        <v>4011487</v>
      </c>
      <c r="B5004" s="461" t="s">
        <v>5802</v>
      </c>
      <c r="C5004" s="460" t="s">
        <v>2</v>
      </c>
      <c r="D5004" s="454">
        <v>84.72</v>
      </c>
    </row>
    <row r="5005" spans="1:4" ht="26.4" x14ac:dyDescent="0.3">
      <c r="A5005" s="460">
        <v>4011486</v>
      </c>
      <c r="B5005" s="461" t="s">
        <v>5803</v>
      </c>
      <c r="C5005" s="460" t="s">
        <v>2</v>
      </c>
      <c r="D5005" s="454">
        <v>114.9</v>
      </c>
    </row>
    <row r="5006" spans="1:4" ht="26.4" x14ac:dyDescent="0.3">
      <c r="A5006" s="460">
        <v>4011485</v>
      </c>
      <c r="B5006" s="461" t="s">
        <v>5804</v>
      </c>
      <c r="C5006" s="460" t="s">
        <v>2</v>
      </c>
      <c r="D5006" s="454">
        <v>91.56</v>
      </c>
    </row>
    <row r="5007" spans="1:4" ht="26.4" x14ac:dyDescent="0.3">
      <c r="A5007" s="460">
        <v>4011489</v>
      </c>
      <c r="B5007" s="461" t="s">
        <v>5805</v>
      </c>
      <c r="C5007" s="460" t="s">
        <v>2</v>
      </c>
      <c r="D5007" s="454">
        <v>150.62</v>
      </c>
    </row>
    <row r="5008" spans="1:4" ht="26.4" x14ac:dyDescent="0.3">
      <c r="A5008" s="460">
        <v>4011493</v>
      </c>
      <c r="B5008" s="461" t="s">
        <v>5806</v>
      </c>
      <c r="C5008" s="460" t="s">
        <v>2</v>
      </c>
      <c r="D5008" s="454">
        <v>104.55</v>
      </c>
    </row>
    <row r="5009" spans="1:4" ht="13.2" x14ac:dyDescent="0.3">
      <c r="A5009" s="460">
        <v>4011481</v>
      </c>
      <c r="B5009" s="461" t="s">
        <v>5807</v>
      </c>
      <c r="C5009" s="460" t="s">
        <v>2</v>
      </c>
      <c r="D5009" s="454">
        <v>31.31</v>
      </c>
    </row>
    <row r="5010" spans="1:4" ht="13.2" x14ac:dyDescent="0.3">
      <c r="A5010" s="460">
        <v>4011347</v>
      </c>
      <c r="B5010" s="461" t="s">
        <v>5808</v>
      </c>
      <c r="C5010" s="460" t="s">
        <v>2</v>
      </c>
      <c r="D5010" s="454">
        <v>61.71</v>
      </c>
    </row>
    <row r="5011" spans="1:4" ht="13.2" x14ac:dyDescent="0.3">
      <c r="A5011" s="460">
        <v>4011342</v>
      </c>
      <c r="B5011" s="461" t="s">
        <v>5809</v>
      </c>
      <c r="C5011" s="460" t="s">
        <v>2</v>
      </c>
      <c r="D5011" s="454">
        <v>88</v>
      </c>
    </row>
    <row r="5012" spans="1:4" ht="13.2" x14ac:dyDescent="0.3">
      <c r="A5012" s="460">
        <v>4011344</v>
      </c>
      <c r="B5012" s="461" t="s">
        <v>5810</v>
      </c>
      <c r="C5012" s="460" t="s">
        <v>2</v>
      </c>
      <c r="D5012" s="454">
        <v>49.47</v>
      </c>
    </row>
    <row r="5013" spans="1:4" ht="13.2" x14ac:dyDescent="0.3">
      <c r="A5013" s="460">
        <v>4011341</v>
      </c>
      <c r="B5013" s="461" t="s">
        <v>5811</v>
      </c>
      <c r="C5013" s="460" t="s">
        <v>2</v>
      </c>
      <c r="D5013" s="454">
        <v>12.46</v>
      </c>
    </row>
    <row r="5014" spans="1:4" ht="13.2" x14ac:dyDescent="0.3">
      <c r="A5014" s="460">
        <v>4011346</v>
      </c>
      <c r="B5014" s="461" t="s">
        <v>5812</v>
      </c>
      <c r="C5014" s="460" t="s">
        <v>2</v>
      </c>
      <c r="D5014" s="454">
        <v>8.7200000000000006</v>
      </c>
    </row>
    <row r="5015" spans="1:4" ht="13.2" x14ac:dyDescent="0.3">
      <c r="A5015" s="460">
        <v>4011211</v>
      </c>
      <c r="B5015" s="461" t="s">
        <v>5813</v>
      </c>
      <c r="C5015" s="460" t="s">
        <v>2</v>
      </c>
      <c r="D5015" s="454">
        <v>11.46</v>
      </c>
    </row>
    <row r="5016" spans="1:4" ht="13.2" x14ac:dyDescent="0.3">
      <c r="A5016" s="460">
        <v>4011304</v>
      </c>
      <c r="B5016" s="461" t="s">
        <v>5814</v>
      </c>
      <c r="C5016" s="460" t="s">
        <v>2</v>
      </c>
      <c r="D5016" s="454">
        <v>49.43</v>
      </c>
    </row>
    <row r="5017" spans="1:4" ht="13.2" x14ac:dyDescent="0.3">
      <c r="A5017" s="460">
        <v>4011209</v>
      </c>
      <c r="B5017" s="461" t="s">
        <v>5815</v>
      </c>
      <c r="C5017" s="460" t="s">
        <v>84</v>
      </c>
      <c r="D5017" s="454">
        <v>1.1599999999999999</v>
      </c>
    </row>
    <row r="5018" spans="1:4" ht="13.2" x14ac:dyDescent="0.3">
      <c r="A5018" s="460">
        <v>4011210</v>
      </c>
      <c r="B5018" s="461" t="s">
        <v>5816</v>
      </c>
      <c r="C5018" s="460" t="s">
        <v>84</v>
      </c>
      <c r="D5018" s="454">
        <v>1.24</v>
      </c>
    </row>
    <row r="5019" spans="1:4" ht="13.2" x14ac:dyDescent="0.3">
      <c r="A5019" s="460">
        <v>4011537</v>
      </c>
      <c r="B5019" s="461" t="s">
        <v>5817</v>
      </c>
      <c r="C5019" s="460" t="s">
        <v>93</v>
      </c>
      <c r="D5019" s="454">
        <v>19.45</v>
      </c>
    </row>
    <row r="5020" spans="1:4" ht="13.2" x14ac:dyDescent="0.3">
      <c r="A5020" s="460">
        <v>4011218</v>
      </c>
      <c r="B5020" s="461" t="s">
        <v>5818</v>
      </c>
      <c r="C5020" s="460" t="s">
        <v>2</v>
      </c>
      <c r="D5020" s="454">
        <v>450.56</v>
      </c>
    </row>
    <row r="5021" spans="1:4" ht="13.2" x14ac:dyDescent="0.3">
      <c r="A5021" s="460">
        <v>4011217</v>
      </c>
      <c r="B5021" s="461" t="s">
        <v>5819</v>
      </c>
      <c r="C5021" s="460" t="s">
        <v>2</v>
      </c>
      <c r="D5021" s="454">
        <v>273.02</v>
      </c>
    </row>
    <row r="5022" spans="1:4" ht="13.2" x14ac:dyDescent="0.3">
      <c r="A5022" s="460">
        <v>4011214</v>
      </c>
      <c r="B5022" s="461" t="s">
        <v>5820</v>
      </c>
      <c r="C5022" s="460" t="s">
        <v>2</v>
      </c>
      <c r="D5022" s="454">
        <v>314.57</v>
      </c>
    </row>
    <row r="5023" spans="1:4" ht="13.2" x14ac:dyDescent="0.3">
      <c r="A5023" s="460">
        <v>4011213</v>
      </c>
      <c r="B5023" s="461" t="s">
        <v>5821</v>
      </c>
      <c r="C5023" s="460" t="s">
        <v>2</v>
      </c>
      <c r="D5023" s="454">
        <v>177.53</v>
      </c>
    </row>
    <row r="5024" spans="1:4" ht="13.2" x14ac:dyDescent="0.3">
      <c r="A5024" s="460">
        <v>4011227</v>
      </c>
      <c r="B5024" s="461" t="s">
        <v>5822</v>
      </c>
      <c r="C5024" s="460" t="s">
        <v>2</v>
      </c>
      <c r="D5024" s="454">
        <v>11.46</v>
      </c>
    </row>
    <row r="5025" spans="1:4" ht="13.2" x14ac:dyDescent="0.3">
      <c r="A5025" s="460">
        <v>4011302</v>
      </c>
      <c r="B5025" s="461" t="s">
        <v>5823</v>
      </c>
      <c r="C5025" s="460" t="s">
        <v>2</v>
      </c>
      <c r="D5025" s="454">
        <v>62.97</v>
      </c>
    </row>
    <row r="5026" spans="1:4" ht="13.2" x14ac:dyDescent="0.3">
      <c r="A5026" s="460">
        <v>4011300</v>
      </c>
      <c r="B5026" s="461" t="s">
        <v>5824</v>
      </c>
      <c r="C5026" s="460" t="s">
        <v>2</v>
      </c>
      <c r="D5026" s="454">
        <v>52.18</v>
      </c>
    </row>
    <row r="5027" spans="1:4" ht="13.2" x14ac:dyDescent="0.3">
      <c r="A5027" s="460">
        <v>4011306</v>
      </c>
      <c r="B5027" s="461" t="s">
        <v>5825</v>
      </c>
      <c r="C5027" s="460" t="s">
        <v>2</v>
      </c>
      <c r="D5027" s="454">
        <v>76.33</v>
      </c>
    </row>
    <row r="5028" spans="1:4" ht="13.2" x14ac:dyDescent="0.3">
      <c r="A5028" s="460">
        <v>4011303</v>
      </c>
      <c r="B5028" s="461" t="s">
        <v>5826</v>
      </c>
      <c r="C5028" s="460" t="s">
        <v>2</v>
      </c>
      <c r="D5028" s="454">
        <v>112.46</v>
      </c>
    </row>
    <row r="5029" spans="1:4" ht="13.2" x14ac:dyDescent="0.3">
      <c r="A5029" s="460">
        <v>4011301</v>
      </c>
      <c r="B5029" s="461" t="s">
        <v>5827</v>
      </c>
      <c r="C5029" s="460" t="s">
        <v>2</v>
      </c>
      <c r="D5029" s="454">
        <v>103.92</v>
      </c>
    </row>
    <row r="5030" spans="1:4" ht="13.2" x14ac:dyDescent="0.3">
      <c r="A5030" s="460">
        <v>4011228</v>
      </c>
      <c r="B5030" s="461" t="s">
        <v>5828</v>
      </c>
      <c r="C5030" s="460" t="s">
        <v>2</v>
      </c>
      <c r="D5030" s="454">
        <v>12.68</v>
      </c>
    </row>
    <row r="5031" spans="1:4" ht="26.4" x14ac:dyDescent="0.3">
      <c r="A5031" s="460">
        <v>4011229</v>
      </c>
      <c r="B5031" s="461" t="s">
        <v>5829</v>
      </c>
      <c r="C5031" s="460" t="s">
        <v>2</v>
      </c>
      <c r="D5031" s="454">
        <v>30.9</v>
      </c>
    </row>
    <row r="5032" spans="1:4" ht="26.4" x14ac:dyDescent="0.3">
      <c r="A5032" s="460">
        <v>4011231</v>
      </c>
      <c r="B5032" s="461" t="s">
        <v>5830</v>
      </c>
      <c r="C5032" s="460" t="s">
        <v>2</v>
      </c>
      <c r="D5032" s="454">
        <v>123.97</v>
      </c>
    </row>
    <row r="5033" spans="1:4" ht="26.4" x14ac:dyDescent="0.3">
      <c r="A5033" s="460">
        <v>4011230</v>
      </c>
      <c r="B5033" s="461" t="s">
        <v>5831</v>
      </c>
      <c r="C5033" s="460" t="s">
        <v>2</v>
      </c>
      <c r="D5033" s="454">
        <v>86.6</v>
      </c>
    </row>
    <row r="5034" spans="1:4" ht="26.4" x14ac:dyDescent="0.3">
      <c r="A5034" s="460">
        <v>4011235</v>
      </c>
      <c r="B5034" s="461" t="s">
        <v>5832</v>
      </c>
      <c r="C5034" s="460" t="s">
        <v>2</v>
      </c>
      <c r="D5034" s="454">
        <v>87.06</v>
      </c>
    </row>
    <row r="5035" spans="1:4" ht="26.4" x14ac:dyDescent="0.3">
      <c r="A5035" s="460">
        <v>4011234</v>
      </c>
      <c r="B5035" s="461" t="s">
        <v>5833</v>
      </c>
      <c r="C5035" s="460" t="s">
        <v>2</v>
      </c>
      <c r="D5035" s="454">
        <v>48.53</v>
      </c>
    </row>
    <row r="5036" spans="1:4" ht="26.4" x14ac:dyDescent="0.3">
      <c r="A5036" s="460">
        <v>4011233</v>
      </c>
      <c r="B5036" s="461" t="s">
        <v>5834</v>
      </c>
      <c r="C5036" s="460" t="s">
        <v>2</v>
      </c>
      <c r="D5036" s="454">
        <v>73.77</v>
      </c>
    </row>
    <row r="5037" spans="1:4" ht="26.4" x14ac:dyDescent="0.3">
      <c r="A5037" s="460">
        <v>4011232</v>
      </c>
      <c r="B5037" s="461" t="s">
        <v>5835</v>
      </c>
      <c r="C5037" s="460" t="s">
        <v>2</v>
      </c>
      <c r="D5037" s="454">
        <v>35.24</v>
      </c>
    </row>
    <row r="5038" spans="1:4" ht="13.2" x14ac:dyDescent="0.3">
      <c r="A5038" s="460">
        <v>4011372</v>
      </c>
      <c r="B5038" s="461" t="s">
        <v>5836</v>
      </c>
      <c r="C5038" s="460" t="s">
        <v>84</v>
      </c>
      <c r="D5038" s="454">
        <v>6.16</v>
      </c>
    </row>
    <row r="5039" spans="1:4" ht="13.2" x14ac:dyDescent="0.3">
      <c r="A5039" s="460">
        <v>4011371</v>
      </c>
      <c r="B5039" s="461" t="s">
        <v>5837</v>
      </c>
      <c r="C5039" s="460" t="s">
        <v>84</v>
      </c>
      <c r="D5039" s="454">
        <v>3.99</v>
      </c>
    </row>
    <row r="5040" spans="1:4" ht="13.2" x14ac:dyDescent="0.3">
      <c r="A5040" s="460">
        <v>4011378</v>
      </c>
      <c r="B5040" s="461" t="s">
        <v>5838</v>
      </c>
      <c r="C5040" s="460" t="s">
        <v>84</v>
      </c>
      <c r="D5040" s="454">
        <v>6.16</v>
      </c>
    </row>
    <row r="5041" spans="1:4" ht="13.2" x14ac:dyDescent="0.3">
      <c r="A5041" s="460">
        <v>4011377</v>
      </c>
      <c r="B5041" s="461" t="s">
        <v>5839</v>
      </c>
      <c r="C5041" s="460" t="s">
        <v>84</v>
      </c>
      <c r="D5041" s="454">
        <v>3.99</v>
      </c>
    </row>
    <row r="5042" spans="1:4" ht="13.2" x14ac:dyDescent="0.3">
      <c r="A5042" s="460">
        <v>4011368</v>
      </c>
      <c r="B5042" s="461" t="s">
        <v>5840</v>
      </c>
      <c r="C5042" s="460" t="s">
        <v>84</v>
      </c>
      <c r="D5042" s="454">
        <v>5.0199999999999996</v>
      </c>
    </row>
    <row r="5043" spans="1:4" ht="13.2" x14ac:dyDescent="0.3">
      <c r="A5043" s="460">
        <v>4011367</v>
      </c>
      <c r="B5043" s="461" t="s">
        <v>5841</v>
      </c>
      <c r="C5043" s="460" t="s">
        <v>84</v>
      </c>
      <c r="D5043" s="454">
        <v>2.86</v>
      </c>
    </row>
    <row r="5044" spans="1:4" ht="13.2" x14ac:dyDescent="0.3">
      <c r="A5044" s="460">
        <v>4011374</v>
      </c>
      <c r="B5044" s="461" t="s">
        <v>5842</v>
      </c>
      <c r="C5044" s="460" t="s">
        <v>84</v>
      </c>
      <c r="D5044" s="454">
        <v>5.0199999999999996</v>
      </c>
    </row>
    <row r="5045" spans="1:4" ht="13.2" x14ac:dyDescent="0.3">
      <c r="A5045" s="460">
        <v>4011373</v>
      </c>
      <c r="B5045" s="461" t="s">
        <v>5843</v>
      </c>
      <c r="C5045" s="460" t="s">
        <v>84</v>
      </c>
      <c r="D5045" s="454">
        <v>2.86</v>
      </c>
    </row>
    <row r="5046" spans="1:4" ht="13.2" x14ac:dyDescent="0.3">
      <c r="A5046" s="460">
        <v>4011370</v>
      </c>
      <c r="B5046" s="461" t="s">
        <v>5844</v>
      </c>
      <c r="C5046" s="460" t="s">
        <v>84</v>
      </c>
      <c r="D5046" s="454">
        <v>5.64</v>
      </c>
    </row>
    <row r="5047" spans="1:4" ht="13.2" x14ac:dyDescent="0.3">
      <c r="A5047" s="460">
        <v>4011369</v>
      </c>
      <c r="B5047" s="461" t="s">
        <v>5845</v>
      </c>
      <c r="C5047" s="460" t="s">
        <v>84</v>
      </c>
      <c r="D5047" s="454">
        <v>3.48</v>
      </c>
    </row>
    <row r="5048" spans="1:4" ht="13.2" x14ac:dyDescent="0.3">
      <c r="A5048" s="460">
        <v>4011376</v>
      </c>
      <c r="B5048" s="461" t="s">
        <v>5846</v>
      </c>
      <c r="C5048" s="460" t="s">
        <v>84</v>
      </c>
      <c r="D5048" s="454">
        <v>5.64</v>
      </c>
    </row>
    <row r="5049" spans="1:4" ht="13.2" x14ac:dyDescent="0.3">
      <c r="A5049" s="460">
        <v>4011375</v>
      </c>
      <c r="B5049" s="461" t="s">
        <v>5847</v>
      </c>
      <c r="C5049" s="460" t="s">
        <v>84</v>
      </c>
      <c r="D5049" s="454">
        <v>3.48</v>
      </c>
    </row>
    <row r="5050" spans="1:4" ht="13.2" x14ac:dyDescent="0.3">
      <c r="A5050" s="460">
        <v>4011360</v>
      </c>
      <c r="B5050" s="461" t="s">
        <v>5848</v>
      </c>
      <c r="C5050" s="460" t="s">
        <v>84</v>
      </c>
      <c r="D5050" s="454">
        <v>2.15</v>
      </c>
    </row>
    <row r="5051" spans="1:4" ht="13.2" x14ac:dyDescent="0.3">
      <c r="A5051" s="460">
        <v>4011359</v>
      </c>
      <c r="B5051" s="461" t="s">
        <v>5849</v>
      </c>
      <c r="C5051" s="460" t="s">
        <v>84</v>
      </c>
      <c r="D5051" s="454">
        <v>1.46</v>
      </c>
    </row>
    <row r="5052" spans="1:4" ht="13.2" x14ac:dyDescent="0.3">
      <c r="A5052" s="460">
        <v>4011366</v>
      </c>
      <c r="B5052" s="461" t="s">
        <v>5850</v>
      </c>
      <c r="C5052" s="460" t="s">
        <v>84</v>
      </c>
      <c r="D5052" s="454">
        <v>2.15</v>
      </c>
    </row>
    <row r="5053" spans="1:4" ht="13.2" x14ac:dyDescent="0.3">
      <c r="A5053" s="460">
        <v>4011365</v>
      </c>
      <c r="B5053" s="461" t="s">
        <v>5851</v>
      </c>
      <c r="C5053" s="460" t="s">
        <v>84</v>
      </c>
      <c r="D5053" s="454">
        <v>1.46</v>
      </c>
    </row>
    <row r="5054" spans="1:4" ht="13.2" x14ac:dyDescent="0.3">
      <c r="A5054" s="460">
        <v>4011356</v>
      </c>
      <c r="B5054" s="461" t="s">
        <v>5852</v>
      </c>
      <c r="C5054" s="460" t="s">
        <v>84</v>
      </c>
      <c r="D5054" s="454">
        <v>1.68</v>
      </c>
    </row>
    <row r="5055" spans="1:4" ht="13.2" x14ac:dyDescent="0.3">
      <c r="A5055" s="460">
        <v>4011355</v>
      </c>
      <c r="B5055" s="461" t="s">
        <v>5853</v>
      </c>
      <c r="C5055" s="460" t="s">
        <v>84</v>
      </c>
      <c r="D5055" s="454">
        <v>0.99</v>
      </c>
    </row>
    <row r="5056" spans="1:4" ht="13.2" x14ac:dyDescent="0.3">
      <c r="A5056" s="460">
        <v>4011362</v>
      </c>
      <c r="B5056" s="461" t="s">
        <v>5854</v>
      </c>
      <c r="C5056" s="460" t="s">
        <v>84</v>
      </c>
      <c r="D5056" s="454">
        <v>1.68</v>
      </c>
    </row>
    <row r="5057" spans="1:4" ht="13.2" x14ac:dyDescent="0.3">
      <c r="A5057" s="460">
        <v>4011361</v>
      </c>
      <c r="B5057" s="461" t="s">
        <v>5855</v>
      </c>
      <c r="C5057" s="460" t="s">
        <v>84</v>
      </c>
      <c r="D5057" s="454">
        <v>0.99</v>
      </c>
    </row>
    <row r="5058" spans="1:4" ht="13.2" x14ac:dyDescent="0.3">
      <c r="A5058" s="460">
        <v>4011358</v>
      </c>
      <c r="B5058" s="461" t="s">
        <v>5856</v>
      </c>
      <c r="C5058" s="460" t="s">
        <v>84</v>
      </c>
      <c r="D5058" s="454">
        <v>1.92</v>
      </c>
    </row>
    <row r="5059" spans="1:4" ht="13.2" x14ac:dyDescent="0.3">
      <c r="A5059" s="460">
        <v>4011357</v>
      </c>
      <c r="B5059" s="461" t="s">
        <v>5857</v>
      </c>
      <c r="C5059" s="460" t="s">
        <v>84</v>
      </c>
      <c r="D5059" s="454">
        <v>1.23</v>
      </c>
    </row>
    <row r="5060" spans="1:4" ht="13.2" x14ac:dyDescent="0.3">
      <c r="A5060" s="460">
        <v>4011364</v>
      </c>
      <c r="B5060" s="461" t="s">
        <v>5858</v>
      </c>
      <c r="C5060" s="460" t="s">
        <v>84</v>
      </c>
      <c r="D5060" s="454">
        <v>1.92</v>
      </c>
    </row>
    <row r="5061" spans="1:4" ht="13.2" x14ac:dyDescent="0.3">
      <c r="A5061" s="460">
        <v>4011363</v>
      </c>
      <c r="B5061" s="461" t="s">
        <v>5859</v>
      </c>
      <c r="C5061" s="460" t="s">
        <v>84</v>
      </c>
      <c r="D5061" s="454">
        <v>1.23</v>
      </c>
    </row>
    <row r="5062" spans="1:4" ht="13.2" x14ac:dyDescent="0.3">
      <c r="A5062" s="460">
        <v>4011384</v>
      </c>
      <c r="B5062" s="461" t="s">
        <v>5860</v>
      </c>
      <c r="C5062" s="460" t="s">
        <v>84</v>
      </c>
      <c r="D5062" s="454">
        <v>6.83</v>
      </c>
    </row>
    <row r="5063" spans="1:4" ht="13.2" x14ac:dyDescent="0.3">
      <c r="A5063" s="460">
        <v>4011383</v>
      </c>
      <c r="B5063" s="461" t="s">
        <v>5861</v>
      </c>
      <c r="C5063" s="460" t="s">
        <v>84</v>
      </c>
      <c r="D5063" s="454">
        <v>4.37</v>
      </c>
    </row>
    <row r="5064" spans="1:4" ht="13.2" x14ac:dyDescent="0.3">
      <c r="A5064" s="460">
        <v>4011390</v>
      </c>
      <c r="B5064" s="461" t="s">
        <v>5862</v>
      </c>
      <c r="C5064" s="460" t="s">
        <v>84</v>
      </c>
      <c r="D5064" s="454">
        <v>6.83</v>
      </c>
    </row>
    <row r="5065" spans="1:4" ht="13.2" x14ac:dyDescent="0.3">
      <c r="A5065" s="460">
        <v>4011389</v>
      </c>
      <c r="B5065" s="461" t="s">
        <v>5863</v>
      </c>
      <c r="C5065" s="460" t="s">
        <v>84</v>
      </c>
      <c r="D5065" s="454">
        <v>4.37</v>
      </c>
    </row>
    <row r="5066" spans="1:4" ht="13.2" x14ac:dyDescent="0.3">
      <c r="A5066" s="460">
        <v>4011380</v>
      </c>
      <c r="B5066" s="461" t="s">
        <v>5864</v>
      </c>
      <c r="C5066" s="460" t="s">
        <v>84</v>
      </c>
      <c r="D5066" s="454">
        <v>5.69</v>
      </c>
    </row>
    <row r="5067" spans="1:4" ht="13.2" x14ac:dyDescent="0.3">
      <c r="A5067" s="460">
        <v>4011379</v>
      </c>
      <c r="B5067" s="461" t="s">
        <v>5865</v>
      </c>
      <c r="C5067" s="460" t="s">
        <v>84</v>
      </c>
      <c r="D5067" s="454">
        <v>3.24</v>
      </c>
    </row>
    <row r="5068" spans="1:4" ht="13.2" x14ac:dyDescent="0.3">
      <c r="A5068" s="460">
        <v>4011386</v>
      </c>
      <c r="B5068" s="461" t="s">
        <v>5866</v>
      </c>
      <c r="C5068" s="460" t="s">
        <v>84</v>
      </c>
      <c r="D5068" s="454">
        <v>5.69</v>
      </c>
    </row>
    <row r="5069" spans="1:4" ht="13.2" x14ac:dyDescent="0.3">
      <c r="A5069" s="460">
        <v>4011385</v>
      </c>
      <c r="B5069" s="461" t="s">
        <v>5867</v>
      </c>
      <c r="C5069" s="460" t="s">
        <v>84</v>
      </c>
      <c r="D5069" s="454">
        <v>3.24</v>
      </c>
    </row>
    <row r="5070" spans="1:4" ht="13.2" x14ac:dyDescent="0.3">
      <c r="A5070" s="460">
        <v>4011382</v>
      </c>
      <c r="B5070" s="461" t="s">
        <v>5868</v>
      </c>
      <c r="C5070" s="460" t="s">
        <v>84</v>
      </c>
      <c r="D5070" s="454">
        <v>6.31</v>
      </c>
    </row>
    <row r="5071" spans="1:4" ht="13.2" x14ac:dyDescent="0.3">
      <c r="A5071" s="460">
        <v>4011381</v>
      </c>
      <c r="B5071" s="461" t="s">
        <v>5869</v>
      </c>
      <c r="C5071" s="460" t="s">
        <v>84</v>
      </c>
      <c r="D5071" s="454">
        <v>3.86</v>
      </c>
    </row>
    <row r="5072" spans="1:4" ht="13.2" x14ac:dyDescent="0.3">
      <c r="A5072" s="460">
        <v>4011388</v>
      </c>
      <c r="B5072" s="461" t="s">
        <v>5870</v>
      </c>
      <c r="C5072" s="460" t="s">
        <v>84</v>
      </c>
      <c r="D5072" s="454">
        <v>6.31</v>
      </c>
    </row>
    <row r="5073" spans="1:4" ht="13.2" x14ac:dyDescent="0.3">
      <c r="A5073" s="460">
        <v>4011387</v>
      </c>
      <c r="B5073" s="461" t="s">
        <v>5871</v>
      </c>
      <c r="C5073" s="460" t="s">
        <v>84</v>
      </c>
      <c r="D5073" s="454">
        <v>3.86</v>
      </c>
    </row>
    <row r="5074" spans="1:4" ht="13.2" x14ac:dyDescent="0.3">
      <c r="A5074" s="460">
        <v>4011212</v>
      </c>
      <c r="B5074" s="461" t="s">
        <v>5872</v>
      </c>
      <c r="C5074" s="460" t="s">
        <v>84</v>
      </c>
      <c r="D5074" s="454">
        <v>0.06</v>
      </c>
    </row>
    <row r="5075" spans="1:4" ht="13.2" x14ac:dyDescent="0.3">
      <c r="A5075" s="460">
        <v>4208197</v>
      </c>
      <c r="B5075" s="461" t="s">
        <v>5873</v>
      </c>
      <c r="C5075" s="460" t="s">
        <v>110</v>
      </c>
      <c r="D5075" s="454">
        <v>13249.51</v>
      </c>
    </row>
    <row r="5076" spans="1:4" ht="13.2" x14ac:dyDescent="0.3">
      <c r="A5076" s="460">
        <v>4208158</v>
      </c>
      <c r="B5076" s="461" t="s">
        <v>5874</v>
      </c>
      <c r="C5076" s="460" t="s">
        <v>110</v>
      </c>
      <c r="D5076" s="454">
        <v>17680.009999999998</v>
      </c>
    </row>
    <row r="5077" spans="1:4" ht="13.2" x14ac:dyDescent="0.3">
      <c r="A5077" s="460">
        <v>4208198</v>
      </c>
      <c r="B5077" s="461" t="s">
        <v>5875</v>
      </c>
      <c r="C5077" s="460" t="s">
        <v>110</v>
      </c>
      <c r="D5077" s="454">
        <v>18719.86</v>
      </c>
    </row>
    <row r="5078" spans="1:4" ht="13.2" x14ac:dyDescent="0.3">
      <c r="A5078" s="460">
        <v>4208159</v>
      </c>
      <c r="B5078" s="461" t="s">
        <v>5876</v>
      </c>
      <c r="C5078" s="460" t="s">
        <v>110</v>
      </c>
      <c r="D5078" s="454">
        <v>28371.07</v>
      </c>
    </row>
    <row r="5079" spans="1:4" ht="13.2" x14ac:dyDescent="0.3">
      <c r="A5079" s="460">
        <v>4208160</v>
      </c>
      <c r="B5079" s="461" t="s">
        <v>5877</v>
      </c>
      <c r="C5079" s="460" t="s">
        <v>110</v>
      </c>
      <c r="D5079" s="454">
        <v>33684.17</v>
      </c>
    </row>
    <row r="5080" spans="1:4" ht="13.2" x14ac:dyDescent="0.3">
      <c r="A5080" s="460">
        <v>4208199</v>
      </c>
      <c r="B5080" s="461" t="s">
        <v>5878</v>
      </c>
      <c r="C5080" s="460" t="s">
        <v>110</v>
      </c>
      <c r="D5080" s="454">
        <v>38986.160000000003</v>
      </c>
    </row>
    <row r="5081" spans="1:4" ht="13.2" x14ac:dyDescent="0.3">
      <c r="A5081" s="460">
        <v>4208161</v>
      </c>
      <c r="B5081" s="461" t="s">
        <v>5879</v>
      </c>
      <c r="C5081" s="460" t="s">
        <v>110</v>
      </c>
      <c r="D5081" s="454">
        <v>49364.47</v>
      </c>
    </row>
    <row r="5082" spans="1:4" ht="13.2" x14ac:dyDescent="0.3">
      <c r="A5082" s="460">
        <v>4208162</v>
      </c>
      <c r="B5082" s="461" t="s">
        <v>5880</v>
      </c>
      <c r="C5082" s="460" t="s">
        <v>110</v>
      </c>
      <c r="D5082" s="454">
        <v>54661.19</v>
      </c>
    </row>
    <row r="5083" spans="1:4" ht="13.2" x14ac:dyDescent="0.3">
      <c r="A5083" s="460">
        <v>4208163</v>
      </c>
      <c r="B5083" s="461" t="s">
        <v>5881</v>
      </c>
      <c r="C5083" s="460" t="s">
        <v>110</v>
      </c>
      <c r="D5083" s="454">
        <v>69302.66</v>
      </c>
    </row>
    <row r="5084" spans="1:4" ht="13.2" x14ac:dyDescent="0.3">
      <c r="A5084" s="460">
        <v>4208200</v>
      </c>
      <c r="B5084" s="461" t="s">
        <v>5882</v>
      </c>
      <c r="C5084" s="460" t="s">
        <v>110</v>
      </c>
      <c r="D5084" s="454">
        <v>75551.73</v>
      </c>
    </row>
    <row r="5085" spans="1:4" ht="13.2" x14ac:dyDescent="0.3">
      <c r="A5085" s="460">
        <v>4208164</v>
      </c>
      <c r="B5085" s="461" t="s">
        <v>5883</v>
      </c>
      <c r="C5085" s="460" t="s">
        <v>110</v>
      </c>
      <c r="D5085" s="454">
        <v>89050.96</v>
      </c>
    </row>
    <row r="5086" spans="1:4" ht="26.4" x14ac:dyDescent="0.3">
      <c r="A5086" s="460">
        <v>4208201</v>
      </c>
      <c r="B5086" s="461" t="s">
        <v>5884</v>
      </c>
      <c r="C5086" s="460" t="s">
        <v>110</v>
      </c>
      <c r="D5086" s="454">
        <v>21168.03</v>
      </c>
    </row>
    <row r="5087" spans="1:4" ht="26.4" x14ac:dyDescent="0.3">
      <c r="A5087" s="460">
        <v>4208151</v>
      </c>
      <c r="B5087" s="461" t="s">
        <v>5885</v>
      </c>
      <c r="C5087" s="460" t="s">
        <v>110</v>
      </c>
      <c r="D5087" s="454">
        <v>29214.66</v>
      </c>
    </row>
    <row r="5088" spans="1:4" ht="26.4" x14ac:dyDescent="0.3">
      <c r="A5088" s="460">
        <v>4208202</v>
      </c>
      <c r="B5088" s="461" t="s">
        <v>5886</v>
      </c>
      <c r="C5088" s="460" t="s">
        <v>110</v>
      </c>
      <c r="D5088" s="454">
        <v>32411.31</v>
      </c>
    </row>
    <row r="5089" spans="1:4" ht="26.4" x14ac:dyDescent="0.3">
      <c r="A5089" s="460">
        <v>4208152</v>
      </c>
      <c r="B5089" s="461" t="s">
        <v>5887</v>
      </c>
      <c r="C5089" s="460" t="s">
        <v>110</v>
      </c>
      <c r="D5089" s="454">
        <v>46579.68</v>
      </c>
    </row>
    <row r="5090" spans="1:4" ht="26.4" x14ac:dyDescent="0.3">
      <c r="A5090" s="460">
        <v>4208153</v>
      </c>
      <c r="B5090" s="461" t="s">
        <v>5888</v>
      </c>
      <c r="C5090" s="460" t="s">
        <v>110</v>
      </c>
      <c r="D5090" s="454">
        <v>55214.46</v>
      </c>
    </row>
    <row r="5091" spans="1:4" ht="26.4" x14ac:dyDescent="0.3">
      <c r="A5091" s="460">
        <v>4208203</v>
      </c>
      <c r="B5091" s="461" t="s">
        <v>5889</v>
      </c>
      <c r="C5091" s="460" t="s">
        <v>110</v>
      </c>
      <c r="D5091" s="454">
        <v>63941.77</v>
      </c>
    </row>
    <row r="5092" spans="1:4" ht="26.4" x14ac:dyDescent="0.3">
      <c r="A5092" s="460">
        <v>4208154</v>
      </c>
      <c r="B5092" s="461" t="s">
        <v>5890</v>
      </c>
      <c r="C5092" s="460" t="s">
        <v>110</v>
      </c>
      <c r="D5092" s="454">
        <v>80655.460000000006</v>
      </c>
    </row>
    <row r="5093" spans="1:4" ht="26.4" x14ac:dyDescent="0.3">
      <c r="A5093" s="460">
        <v>4208155</v>
      </c>
      <c r="B5093" s="461" t="s">
        <v>5891</v>
      </c>
      <c r="C5093" s="460" t="s">
        <v>110</v>
      </c>
      <c r="D5093" s="454">
        <v>89539.51</v>
      </c>
    </row>
    <row r="5094" spans="1:4" ht="26.4" x14ac:dyDescent="0.3">
      <c r="A5094" s="460">
        <v>4208156</v>
      </c>
      <c r="B5094" s="461" t="s">
        <v>5892</v>
      </c>
      <c r="C5094" s="460" t="s">
        <v>110</v>
      </c>
      <c r="D5094" s="454">
        <v>106591.69</v>
      </c>
    </row>
    <row r="5095" spans="1:4" ht="26.4" x14ac:dyDescent="0.3">
      <c r="A5095" s="460">
        <v>4208204</v>
      </c>
      <c r="B5095" s="461" t="s">
        <v>5893</v>
      </c>
      <c r="C5095" s="460" t="s">
        <v>110</v>
      </c>
      <c r="D5095" s="454">
        <v>123920.87</v>
      </c>
    </row>
    <row r="5096" spans="1:4" ht="26.4" x14ac:dyDescent="0.3">
      <c r="A5096" s="460">
        <v>4208157</v>
      </c>
      <c r="B5096" s="461" t="s">
        <v>5894</v>
      </c>
      <c r="C5096" s="460" t="s">
        <v>110</v>
      </c>
      <c r="D5096" s="454">
        <v>132401.71</v>
      </c>
    </row>
    <row r="5097" spans="1:4" ht="13.2" x14ac:dyDescent="0.3">
      <c r="A5097" s="460">
        <v>4208127</v>
      </c>
      <c r="B5097" s="461" t="s">
        <v>5895</v>
      </c>
      <c r="C5097" s="460" t="s">
        <v>48</v>
      </c>
      <c r="D5097" s="454">
        <v>27.72</v>
      </c>
    </row>
    <row r="5098" spans="1:4" ht="26.4" x14ac:dyDescent="0.3">
      <c r="A5098" s="460">
        <v>4208196</v>
      </c>
      <c r="B5098" s="461" t="s">
        <v>5896</v>
      </c>
      <c r="C5098" s="460" t="s">
        <v>110</v>
      </c>
      <c r="D5098" s="454">
        <v>2496.61</v>
      </c>
    </row>
    <row r="5099" spans="1:4" ht="13.2" x14ac:dyDescent="0.3">
      <c r="A5099" s="460">
        <v>4208209</v>
      </c>
      <c r="B5099" s="461" t="s">
        <v>5897</v>
      </c>
      <c r="C5099" s="460" t="s">
        <v>110</v>
      </c>
      <c r="D5099" s="454">
        <v>10461.35</v>
      </c>
    </row>
    <row r="5100" spans="1:4" ht="26.4" x14ac:dyDescent="0.3">
      <c r="A5100" s="460">
        <v>4208206</v>
      </c>
      <c r="B5100" s="461" t="s">
        <v>5898</v>
      </c>
      <c r="C5100" s="460" t="s">
        <v>31</v>
      </c>
      <c r="D5100" s="454">
        <v>123.78</v>
      </c>
    </row>
    <row r="5101" spans="1:4" ht="13.2" x14ac:dyDescent="0.3">
      <c r="A5101" s="460">
        <v>4208210</v>
      </c>
      <c r="B5101" s="461" t="s">
        <v>5899</v>
      </c>
      <c r="C5101" s="460" t="s">
        <v>110</v>
      </c>
      <c r="D5101" s="454">
        <v>23531.13</v>
      </c>
    </row>
    <row r="5102" spans="1:4" ht="26.4" x14ac:dyDescent="0.3">
      <c r="A5102" s="460">
        <v>4208195</v>
      </c>
      <c r="B5102" s="461" t="s">
        <v>5900</v>
      </c>
      <c r="C5102" s="460" t="s">
        <v>110</v>
      </c>
      <c r="D5102" s="454">
        <v>12567.06</v>
      </c>
    </row>
    <row r="5103" spans="1:4" ht="26.4" x14ac:dyDescent="0.3">
      <c r="A5103" s="460">
        <v>4208208</v>
      </c>
      <c r="B5103" s="461" t="s">
        <v>5901</v>
      </c>
      <c r="C5103" s="460" t="s">
        <v>31</v>
      </c>
      <c r="D5103" s="454">
        <v>547.46</v>
      </c>
    </row>
    <row r="5104" spans="1:4" ht="26.4" x14ac:dyDescent="0.3">
      <c r="A5104" s="460">
        <v>4208135</v>
      </c>
      <c r="B5104" s="461" t="s">
        <v>5902</v>
      </c>
      <c r="C5104" s="460" t="s">
        <v>93</v>
      </c>
      <c r="D5104" s="454">
        <v>2009.25</v>
      </c>
    </row>
    <row r="5105" spans="1:4" ht="26.4" x14ac:dyDescent="0.3">
      <c r="A5105" s="460">
        <v>4208136</v>
      </c>
      <c r="B5105" s="461" t="s">
        <v>5903</v>
      </c>
      <c r="C5105" s="460" t="s">
        <v>93</v>
      </c>
      <c r="D5105" s="454">
        <v>2290.19</v>
      </c>
    </row>
    <row r="5106" spans="1:4" ht="26.4" x14ac:dyDescent="0.3">
      <c r="A5106" s="460">
        <v>4208137</v>
      </c>
      <c r="B5106" s="461" t="s">
        <v>5904</v>
      </c>
      <c r="C5106" s="460" t="s">
        <v>93</v>
      </c>
      <c r="D5106" s="454">
        <v>2480.9499999999998</v>
      </c>
    </row>
    <row r="5107" spans="1:4" ht="26.4" x14ac:dyDescent="0.3">
      <c r="A5107" s="460">
        <v>4208138</v>
      </c>
      <c r="B5107" s="461" t="s">
        <v>5905</v>
      </c>
      <c r="C5107" s="460" t="s">
        <v>93</v>
      </c>
      <c r="D5107" s="454">
        <v>2959.82</v>
      </c>
    </row>
    <row r="5108" spans="1:4" ht="26.4" x14ac:dyDescent="0.3">
      <c r="A5108" s="460">
        <v>4208139</v>
      </c>
      <c r="B5108" s="461" t="s">
        <v>5906</v>
      </c>
      <c r="C5108" s="460" t="s">
        <v>93</v>
      </c>
      <c r="D5108" s="454">
        <v>2963.22</v>
      </c>
    </row>
    <row r="5109" spans="1:4" ht="26.4" x14ac:dyDescent="0.3">
      <c r="A5109" s="460">
        <v>4208140</v>
      </c>
      <c r="B5109" s="461" t="s">
        <v>5907</v>
      </c>
      <c r="C5109" s="460" t="s">
        <v>93</v>
      </c>
      <c r="D5109" s="454">
        <v>3685.54</v>
      </c>
    </row>
    <row r="5110" spans="1:4" ht="26.4" x14ac:dyDescent="0.3">
      <c r="A5110" s="460">
        <v>4208141</v>
      </c>
      <c r="B5110" s="461" t="s">
        <v>5908</v>
      </c>
      <c r="C5110" s="460" t="s">
        <v>93</v>
      </c>
      <c r="D5110" s="454">
        <v>3694.19</v>
      </c>
    </row>
    <row r="5111" spans="1:4" ht="26.4" x14ac:dyDescent="0.3">
      <c r="A5111" s="460">
        <v>4208212</v>
      </c>
      <c r="B5111" s="461" t="s">
        <v>5909</v>
      </c>
      <c r="C5111" s="460" t="s">
        <v>93</v>
      </c>
      <c r="D5111" s="454">
        <v>3695.84</v>
      </c>
    </row>
    <row r="5112" spans="1:4" ht="26.4" x14ac:dyDescent="0.3">
      <c r="A5112" s="460">
        <v>4208213</v>
      </c>
      <c r="B5112" s="461" t="s">
        <v>5910</v>
      </c>
      <c r="C5112" s="460" t="s">
        <v>93</v>
      </c>
      <c r="D5112" s="454">
        <v>4255.3100000000004</v>
      </c>
    </row>
    <row r="5113" spans="1:4" ht="26.4" x14ac:dyDescent="0.3">
      <c r="A5113" s="460">
        <v>4208214</v>
      </c>
      <c r="B5113" s="461" t="s">
        <v>5911</v>
      </c>
      <c r="C5113" s="460" t="s">
        <v>93</v>
      </c>
      <c r="D5113" s="454">
        <v>4811.6899999999996</v>
      </c>
    </row>
    <row r="5114" spans="1:4" ht="26.4" x14ac:dyDescent="0.3">
      <c r="A5114" s="460">
        <v>4208215</v>
      </c>
      <c r="B5114" s="461" t="s">
        <v>5912</v>
      </c>
      <c r="C5114" s="460" t="s">
        <v>93</v>
      </c>
      <c r="D5114" s="454">
        <v>4817.29</v>
      </c>
    </row>
    <row r="5115" spans="1:4" ht="26.4" x14ac:dyDescent="0.3">
      <c r="A5115" s="460">
        <v>4208216</v>
      </c>
      <c r="B5115" s="461" t="s">
        <v>5913</v>
      </c>
      <c r="C5115" s="460" t="s">
        <v>93</v>
      </c>
      <c r="D5115" s="454">
        <v>2183.39</v>
      </c>
    </row>
    <row r="5116" spans="1:4" ht="26.4" x14ac:dyDescent="0.3">
      <c r="A5116" s="460">
        <v>4208217</v>
      </c>
      <c r="B5116" s="461" t="s">
        <v>5914</v>
      </c>
      <c r="C5116" s="460" t="s">
        <v>93</v>
      </c>
      <c r="D5116" s="454">
        <v>2481.4499999999998</v>
      </c>
    </row>
    <row r="5117" spans="1:4" ht="26.4" x14ac:dyDescent="0.3">
      <c r="A5117" s="460">
        <v>4208218</v>
      </c>
      <c r="B5117" s="461" t="s">
        <v>5915</v>
      </c>
      <c r="C5117" s="460" t="s">
        <v>93</v>
      </c>
      <c r="D5117" s="454">
        <v>3145.68</v>
      </c>
    </row>
    <row r="5118" spans="1:4" ht="26.4" x14ac:dyDescent="0.3">
      <c r="A5118" s="460">
        <v>4208219</v>
      </c>
      <c r="B5118" s="461" t="s">
        <v>5916</v>
      </c>
      <c r="C5118" s="460" t="s">
        <v>93</v>
      </c>
      <c r="D5118" s="454">
        <v>4187.0200000000004</v>
      </c>
    </row>
    <row r="5119" spans="1:4" ht="26.4" x14ac:dyDescent="0.3">
      <c r="A5119" s="460">
        <v>4208220</v>
      </c>
      <c r="B5119" s="461" t="s">
        <v>5917</v>
      </c>
      <c r="C5119" s="460" t="s">
        <v>93</v>
      </c>
      <c r="D5119" s="454">
        <v>4435.05</v>
      </c>
    </row>
    <row r="5120" spans="1:4" ht="26.4" x14ac:dyDescent="0.3">
      <c r="A5120" s="460">
        <v>4208221</v>
      </c>
      <c r="B5120" s="461" t="s">
        <v>5918</v>
      </c>
      <c r="C5120" s="460" t="s">
        <v>93</v>
      </c>
      <c r="D5120" s="454">
        <v>5839.64</v>
      </c>
    </row>
    <row r="5121" spans="1:4" ht="26.4" x14ac:dyDescent="0.3">
      <c r="A5121" s="460">
        <v>4208222</v>
      </c>
      <c r="B5121" s="461" t="s">
        <v>5919</v>
      </c>
      <c r="C5121" s="460" t="s">
        <v>93</v>
      </c>
      <c r="D5121" s="454">
        <v>7363.03</v>
      </c>
    </row>
    <row r="5122" spans="1:4" ht="26.4" x14ac:dyDescent="0.3">
      <c r="A5122" s="460">
        <v>4208223</v>
      </c>
      <c r="B5122" s="461" t="s">
        <v>5920</v>
      </c>
      <c r="C5122" s="460" t="s">
        <v>93</v>
      </c>
      <c r="D5122" s="454">
        <v>7365.56</v>
      </c>
    </row>
    <row r="5123" spans="1:4" ht="26.4" x14ac:dyDescent="0.3">
      <c r="A5123" s="460">
        <v>4208224</v>
      </c>
      <c r="B5123" s="461" t="s">
        <v>5921</v>
      </c>
      <c r="C5123" s="460" t="s">
        <v>93</v>
      </c>
      <c r="D5123" s="454">
        <v>8596.14</v>
      </c>
    </row>
    <row r="5124" spans="1:4" ht="26.4" x14ac:dyDescent="0.3">
      <c r="A5124" s="460">
        <v>4208225</v>
      </c>
      <c r="B5124" s="461" t="s">
        <v>5922</v>
      </c>
      <c r="C5124" s="460" t="s">
        <v>93</v>
      </c>
      <c r="D5124" s="454">
        <v>9489.73</v>
      </c>
    </row>
    <row r="5125" spans="1:4" ht="26.4" x14ac:dyDescent="0.3">
      <c r="A5125" s="460">
        <v>4208226</v>
      </c>
      <c r="B5125" s="461" t="s">
        <v>5923</v>
      </c>
      <c r="C5125" s="460" t="s">
        <v>93</v>
      </c>
      <c r="D5125" s="454">
        <v>9841.27</v>
      </c>
    </row>
    <row r="5126" spans="1:4" ht="26.4" x14ac:dyDescent="0.3">
      <c r="A5126" s="460">
        <v>4208227</v>
      </c>
      <c r="B5126" s="461" t="s">
        <v>5924</v>
      </c>
      <c r="C5126" s="460" t="s">
        <v>93</v>
      </c>
      <c r="D5126" s="454">
        <v>1901.44</v>
      </c>
    </row>
    <row r="5127" spans="1:4" ht="26.4" x14ac:dyDescent="0.3">
      <c r="A5127" s="460">
        <v>4208228</v>
      </c>
      <c r="B5127" s="461" t="s">
        <v>5925</v>
      </c>
      <c r="C5127" s="460" t="s">
        <v>93</v>
      </c>
      <c r="D5127" s="454">
        <v>2165.59</v>
      </c>
    </row>
    <row r="5128" spans="1:4" ht="26.4" x14ac:dyDescent="0.3">
      <c r="A5128" s="460">
        <v>4208229</v>
      </c>
      <c r="B5128" s="461" t="s">
        <v>5926</v>
      </c>
      <c r="C5128" s="460" t="s">
        <v>93</v>
      </c>
      <c r="D5128" s="454">
        <v>2739.44</v>
      </c>
    </row>
    <row r="5129" spans="1:4" ht="26.4" x14ac:dyDescent="0.3">
      <c r="A5129" s="460">
        <v>4208230</v>
      </c>
      <c r="B5129" s="461" t="s">
        <v>5927</v>
      </c>
      <c r="C5129" s="460" t="s">
        <v>93</v>
      </c>
      <c r="D5129" s="454">
        <v>3650.59</v>
      </c>
    </row>
    <row r="5130" spans="1:4" ht="26.4" x14ac:dyDescent="0.3">
      <c r="A5130" s="460">
        <v>4208231</v>
      </c>
      <c r="B5130" s="461" t="s">
        <v>5928</v>
      </c>
      <c r="C5130" s="460" t="s">
        <v>93</v>
      </c>
      <c r="D5130" s="454">
        <v>3868.41</v>
      </c>
    </row>
    <row r="5131" spans="1:4" ht="26.4" x14ac:dyDescent="0.3">
      <c r="A5131" s="460">
        <v>4208232</v>
      </c>
      <c r="B5131" s="461" t="s">
        <v>5929</v>
      </c>
      <c r="C5131" s="460" t="s">
        <v>93</v>
      </c>
      <c r="D5131" s="454">
        <v>5089.9799999999996</v>
      </c>
    </row>
    <row r="5132" spans="1:4" ht="26.4" x14ac:dyDescent="0.3">
      <c r="A5132" s="460">
        <v>4208233</v>
      </c>
      <c r="B5132" s="461" t="s">
        <v>5930</v>
      </c>
      <c r="C5132" s="460" t="s">
        <v>93</v>
      </c>
      <c r="D5132" s="454">
        <v>6415.43</v>
      </c>
    </row>
    <row r="5133" spans="1:4" ht="26.4" x14ac:dyDescent="0.3">
      <c r="A5133" s="460">
        <v>4208234</v>
      </c>
      <c r="B5133" s="461" t="s">
        <v>5931</v>
      </c>
      <c r="C5133" s="460" t="s">
        <v>93</v>
      </c>
      <c r="D5133" s="454">
        <v>6417.75</v>
      </c>
    </row>
    <row r="5134" spans="1:4" ht="26.4" x14ac:dyDescent="0.3">
      <c r="A5134" s="460">
        <v>4208235</v>
      </c>
      <c r="B5134" s="461" t="s">
        <v>5932</v>
      </c>
      <c r="C5134" s="460" t="s">
        <v>93</v>
      </c>
      <c r="D5134" s="454">
        <v>7490.45</v>
      </c>
    </row>
    <row r="5135" spans="1:4" ht="26.4" x14ac:dyDescent="0.3">
      <c r="A5135" s="460">
        <v>4208236</v>
      </c>
      <c r="B5135" s="461" t="s">
        <v>5933</v>
      </c>
      <c r="C5135" s="460" t="s">
        <v>93</v>
      </c>
      <c r="D5135" s="454">
        <v>8548.1</v>
      </c>
    </row>
    <row r="5136" spans="1:4" ht="26.4" x14ac:dyDescent="0.3">
      <c r="A5136" s="460">
        <v>4208237</v>
      </c>
      <c r="B5136" s="461" t="s">
        <v>5934</v>
      </c>
      <c r="C5136" s="460" t="s">
        <v>93</v>
      </c>
      <c r="D5136" s="454">
        <v>8577.61</v>
      </c>
    </row>
    <row r="5137" spans="1:4" ht="13.2" x14ac:dyDescent="0.3">
      <c r="A5137" s="460">
        <v>4208128</v>
      </c>
      <c r="B5137" s="461" t="s">
        <v>5935</v>
      </c>
      <c r="C5137" s="460" t="s">
        <v>93</v>
      </c>
      <c r="D5137" s="454">
        <v>217.81</v>
      </c>
    </row>
    <row r="5138" spans="1:4" ht="13.2" x14ac:dyDescent="0.3">
      <c r="A5138" s="460">
        <v>4208129</v>
      </c>
      <c r="B5138" s="461" t="s">
        <v>5936</v>
      </c>
      <c r="C5138" s="460" t="s">
        <v>93</v>
      </c>
      <c r="D5138" s="454">
        <v>241.24</v>
      </c>
    </row>
    <row r="5139" spans="1:4" ht="13.2" x14ac:dyDescent="0.3">
      <c r="A5139" s="460">
        <v>4208130</v>
      </c>
      <c r="B5139" s="461" t="s">
        <v>5937</v>
      </c>
      <c r="C5139" s="460" t="s">
        <v>93</v>
      </c>
      <c r="D5139" s="454">
        <v>284.20999999999998</v>
      </c>
    </row>
    <row r="5140" spans="1:4" ht="13.2" x14ac:dyDescent="0.3">
      <c r="A5140" s="460">
        <v>4208131</v>
      </c>
      <c r="B5140" s="461" t="s">
        <v>5938</v>
      </c>
      <c r="C5140" s="460" t="s">
        <v>93</v>
      </c>
      <c r="D5140" s="454">
        <v>332.84</v>
      </c>
    </row>
    <row r="5141" spans="1:4" ht="13.2" x14ac:dyDescent="0.3">
      <c r="A5141" s="460">
        <v>4208132</v>
      </c>
      <c r="B5141" s="461" t="s">
        <v>5939</v>
      </c>
      <c r="C5141" s="460" t="s">
        <v>93</v>
      </c>
      <c r="D5141" s="454">
        <v>381.3</v>
      </c>
    </row>
    <row r="5142" spans="1:4" ht="13.2" x14ac:dyDescent="0.3">
      <c r="A5142" s="460">
        <v>4208133</v>
      </c>
      <c r="B5142" s="461" t="s">
        <v>5940</v>
      </c>
      <c r="C5142" s="460" t="s">
        <v>93</v>
      </c>
      <c r="D5142" s="454">
        <v>429.91</v>
      </c>
    </row>
    <row r="5143" spans="1:4" ht="13.2" x14ac:dyDescent="0.3">
      <c r="A5143" s="460">
        <v>4208134</v>
      </c>
      <c r="B5143" s="461" t="s">
        <v>5941</v>
      </c>
      <c r="C5143" s="460" t="s">
        <v>93</v>
      </c>
      <c r="D5143" s="454">
        <v>479.36</v>
      </c>
    </row>
    <row r="5144" spans="1:4" ht="13.2" x14ac:dyDescent="0.3">
      <c r="A5144" s="460">
        <v>4208238</v>
      </c>
      <c r="B5144" s="461" t="s">
        <v>5942</v>
      </c>
      <c r="C5144" s="460" t="s">
        <v>93</v>
      </c>
      <c r="D5144" s="454">
        <v>510.02</v>
      </c>
    </row>
    <row r="5145" spans="1:4" ht="13.2" x14ac:dyDescent="0.3">
      <c r="A5145" s="460">
        <v>4208239</v>
      </c>
      <c r="B5145" s="461" t="s">
        <v>5943</v>
      </c>
      <c r="C5145" s="460" t="s">
        <v>93</v>
      </c>
      <c r="D5145" s="454">
        <v>548.22</v>
      </c>
    </row>
    <row r="5146" spans="1:4" ht="26.4" x14ac:dyDescent="0.3">
      <c r="A5146" s="460">
        <v>4413920</v>
      </c>
      <c r="B5146" s="461" t="s">
        <v>5944</v>
      </c>
      <c r="C5146" s="460" t="s">
        <v>84</v>
      </c>
      <c r="D5146" s="454">
        <v>0.52</v>
      </c>
    </row>
    <row r="5147" spans="1:4" ht="13.2" x14ac:dyDescent="0.3">
      <c r="A5147" s="460">
        <v>4413024</v>
      </c>
      <c r="B5147" s="461" t="s">
        <v>5945</v>
      </c>
      <c r="C5147" s="460" t="s">
        <v>84</v>
      </c>
      <c r="D5147" s="454">
        <v>0.39</v>
      </c>
    </row>
    <row r="5148" spans="1:4" ht="13.2" x14ac:dyDescent="0.3">
      <c r="A5148" s="460">
        <v>4413022</v>
      </c>
      <c r="B5148" s="461" t="s">
        <v>5946</v>
      </c>
      <c r="C5148" s="460" t="s">
        <v>84</v>
      </c>
      <c r="D5148" s="454">
        <v>0.59</v>
      </c>
    </row>
    <row r="5149" spans="1:4" ht="26.4" x14ac:dyDescent="0.3">
      <c r="A5149" s="460">
        <v>4413020</v>
      </c>
      <c r="B5149" s="461" t="s">
        <v>5947</v>
      </c>
      <c r="C5149" s="460" t="s">
        <v>93</v>
      </c>
      <c r="D5149" s="454">
        <v>34.75</v>
      </c>
    </row>
    <row r="5150" spans="1:4" ht="26.4" x14ac:dyDescent="0.3">
      <c r="A5150" s="460">
        <v>4413013</v>
      </c>
      <c r="B5150" s="461" t="s">
        <v>5948</v>
      </c>
      <c r="C5150" s="460" t="s">
        <v>93</v>
      </c>
      <c r="D5150" s="454">
        <v>85.48</v>
      </c>
    </row>
    <row r="5151" spans="1:4" ht="26.4" x14ac:dyDescent="0.3">
      <c r="A5151" s="460">
        <v>4413019</v>
      </c>
      <c r="B5151" s="461" t="s">
        <v>5949</v>
      </c>
      <c r="C5151" s="460" t="s">
        <v>93</v>
      </c>
      <c r="D5151" s="454">
        <v>32.86</v>
      </c>
    </row>
    <row r="5152" spans="1:4" ht="13.2" x14ac:dyDescent="0.3">
      <c r="A5152" s="460">
        <v>4413026</v>
      </c>
      <c r="B5152" s="461" t="s">
        <v>5950</v>
      </c>
      <c r="C5152" s="460" t="s">
        <v>84</v>
      </c>
      <c r="D5152" s="454">
        <v>214.19</v>
      </c>
    </row>
    <row r="5153" spans="1:4" ht="13.2" x14ac:dyDescent="0.3">
      <c r="A5153" s="460">
        <v>4413996</v>
      </c>
      <c r="B5153" s="461" t="s">
        <v>5951</v>
      </c>
      <c r="C5153" s="460" t="s">
        <v>84</v>
      </c>
      <c r="D5153" s="454">
        <v>9.06</v>
      </c>
    </row>
    <row r="5154" spans="1:4" ht="13.2" x14ac:dyDescent="0.3">
      <c r="A5154" s="460">
        <v>4413942</v>
      </c>
      <c r="B5154" s="461" t="s">
        <v>5952</v>
      </c>
      <c r="C5154" s="460" t="s">
        <v>2</v>
      </c>
      <c r="D5154" s="454">
        <v>1.88</v>
      </c>
    </row>
    <row r="5155" spans="1:4" ht="13.2" x14ac:dyDescent="0.3">
      <c r="A5155" s="460">
        <v>4413018</v>
      </c>
      <c r="B5155" s="461" t="s">
        <v>5953</v>
      </c>
      <c r="C5155" s="460" t="s">
        <v>48</v>
      </c>
      <c r="D5155" s="454">
        <v>12.91</v>
      </c>
    </row>
    <row r="5156" spans="1:4" ht="13.2" x14ac:dyDescent="0.3">
      <c r="A5156" s="460">
        <v>4413905</v>
      </c>
      <c r="B5156" s="461" t="s">
        <v>5954</v>
      </c>
      <c r="C5156" s="460" t="s">
        <v>84</v>
      </c>
      <c r="D5156" s="454">
        <v>6.27</v>
      </c>
    </row>
    <row r="5157" spans="1:4" ht="13.2" x14ac:dyDescent="0.3">
      <c r="A5157" s="460">
        <v>4413987</v>
      </c>
      <c r="B5157" s="461" t="s">
        <v>5955</v>
      </c>
      <c r="C5157" s="460" t="s">
        <v>84</v>
      </c>
      <c r="D5157" s="454">
        <v>0.35</v>
      </c>
    </row>
    <row r="5158" spans="1:4" ht="13.2" x14ac:dyDescent="0.3">
      <c r="A5158" s="460">
        <v>4413995</v>
      </c>
      <c r="B5158" s="461" t="s">
        <v>5956</v>
      </c>
      <c r="C5158" s="460" t="s">
        <v>84</v>
      </c>
      <c r="D5158" s="454">
        <v>2.73</v>
      </c>
    </row>
    <row r="5159" spans="1:4" ht="26.4" x14ac:dyDescent="0.3">
      <c r="A5159" s="460">
        <v>4413994</v>
      </c>
      <c r="B5159" s="461" t="s">
        <v>5957</v>
      </c>
      <c r="C5159" s="460" t="s">
        <v>93</v>
      </c>
      <c r="D5159" s="454">
        <v>641.92999999999995</v>
      </c>
    </row>
    <row r="5160" spans="1:4" ht="13.2" x14ac:dyDescent="0.3">
      <c r="A5160" s="460">
        <v>4413200</v>
      </c>
      <c r="B5160" s="461" t="s">
        <v>5958</v>
      </c>
      <c r="C5160" s="460" t="s">
        <v>84</v>
      </c>
      <c r="D5160" s="454">
        <v>15.32</v>
      </c>
    </row>
    <row r="5161" spans="1:4" ht="13.2" x14ac:dyDescent="0.3">
      <c r="A5161" s="460">
        <v>4413990</v>
      </c>
      <c r="B5161" s="461" t="s">
        <v>5959</v>
      </c>
      <c r="C5161" s="460" t="s">
        <v>110</v>
      </c>
      <c r="D5161" s="454">
        <v>32.86</v>
      </c>
    </row>
    <row r="5162" spans="1:4" ht="13.2" x14ac:dyDescent="0.3">
      <c r="A5162" s="460">
        <v>4413989</v>
      </c>
      <c r="B5162" s="461" t="s">
        <v>5960</v>
      </c>
      <c r="C5162" s="460" t="s">
        <v>110</v>
      </c>
      <c r="D5162" s="454">
        <v>34.75</v>
      </c>
    </row>
    <row r="5163" spans="1:4" ht="13.2" x14ac:dyDescent="0.3">
      <c r="A5163" s="460">
        <v>4413951</v>
      </c>
      <c r="B5163" s="461" t="s">
        <v>5961</v>
      </c>
      <c r="C5163" s="460" t="s">
        <v>110</v>
      </c>
      <c r="D5163" s="454">
        <v>53.41</v>
      </c>
    </row>
    <row r="5164" spans="1:4" ht="13.2" x14ac:dyDescent="0.3">
      <c r="A5164" s="460">
        <v>4413950</v>
      </c>
      <c r="B5164" s="461" t="s">
        <v>5962</v>
      </c>
      <c r="C5164" s="460" t="s">
        <v>110</v>
      </c>
      <c r="D5164" s="454">
        <v>98.76</v>
      </c>
    </row>
    <row r="5165" spans="1:4" ht="13.2" x14ac:dyDescent="0.3">
      <c r="A5165" s="460">
        <v>4413949</v>
      </c>
      <c r="B5165" s="461" t="s">
        <v>5963</v>
      </c>
      <c r="C5165" s="460" t="s">
        <v>110</v>
      </c>
      <c r="D5165" s="454">
        <v>208.15</v>
      </c>
    </row>
    <row r="5166" spans="1:4" ht="13.2" x14ac:dyDescent="0.3">
      <c r="A5166" s="460">
        <v>4413948</v>
      </c>
      <c r="B5166" s="461" t="s">
        <v>5964</v>
      </c>
      <c r="C5166" s="460" t="s">
        <v>110</v>
      </c>
      <c r="D5166" s="454">
        <v>46.75</v>
      </c>
    </row>
    <row r="5167" spans="1:4" ht="13.2" x14ac:dyDescent="0.3">
      <c r="A5167" s="460">
        <v>4413947</v>
      </c>
      <c r="B5167" s="461" t="s">
        <v>5965</v>
      </c>
      <c r="C5167" s="460" t="s">
        <v>110</v>
      </c>
      <c r="D5167" s="454">
        <v>90.79</v>
      </c>
    </row>
    <row r="5168" spans="1:4" ht="13.2" x14ac:dyDescent="0.3">
      <c r="A5168" s="460">
        <v>4413946</v>
      </c>
      <c r="B5168" s="461" t="s">
        <v>5966</v>
      </c>
      <c r="C5168" s="460" t="s">
        <v>110</v>
      </c>
      <c r="D5168" s="454">
        <v>113.75</v>
      </c>
    </row>
    <row r="5169" spans="1:4" ht="13.2" x14ac:dyDescent="0.3">
      <c r="A5169" s="460">
        <v>4413952</v>
      </c>
      <c r="B5169" s="461" t="s">
        <v>5967</v>
      </c>
      <c r="C5169" s="460" t="s">
        <v>84</v>
      </c>
      <c r="D5169" s="454">
        <v>66.819999999999993</v>
      </c>
    </row>
    <row r="5170" spans="1:4" ht="13.2" x14ac:dyDescent="0.3">
      <c r="A5170" s="460">
        <v>4413012</v>
      </c>
      <c r="B5170" s="461" t="s">
        <v>5968</v>
      </c>
      <c r="C5170" s="460" t="s">
        <v>2</v>
      </c>
      <c r="D5170" s="454">
        <v>369.88</v>
      </c>
    </row>
    <row r="5171" spans="1:4" ht="13.2" x14ac:dyDescent="0.3">
      <c r="A5171" s="460">
        <v>4413014</v>
      </c>
      <c r="B5171" s="461" t="s">
        <v>5969</v>
      </c>
      <c r="C5171" s="460" t="s">
        <v>84</v>
      </c>
      <c r="D5171" s="454">
        <v>16</v>
      </c>
    </row>
    <row r="5172" spans="1:4" ht="26.4" x14ac:dyDescent="0.3">
      <c r="A5172" s="460">
        <v>4413016</v>
      </c>
      <c r="B5172" s="461" t="s">
        <v>5970</v>
      </c>
      <c r="C5172" s="460" t="s">
        <v>84</v>
      </c>
      <c r="D5172" s="454">
        <v>9.91</v>
      </c>
    </row>
    <row r="5173" spans="1:4" ht="13.2" x14ac:dyDescent="0.3">
      <c r="A5173" s="460">
        <v>4413984</v>
      </c>
      <c r="B5173" s="461" t="s">
        <v>5971</v>
      </c>
      <c r="C5173" s="460" t="s">
        <v>2</v>
      </c>
      <c r="D5173" s="454">
        <v>3.87</v>
      </c>
    </row>
    <row r="5174" spans="1:4" ht="13.2" x14ac:dyDescent="0.3">
      <c r="A5174" s="460">
        <v>4413986</v>
      </c>
      <c r="B5174" s="461" t="s">
        <v>5972</v>
      </c>
      <c r="C5174" s="460" t="s">
        <v>84</v>
      </c>
      <c r="D5174" s="454">
        <v>7.0000000000000007E-2</v>
      </c>
    </row>
    <row r="5175" spans="1:4" ht="13.2" x14ac:dyDescent="0.3">
      <c r="A5175" s="460">
        <v>4413985</v>
      </c>
      <c r="B5175" s="461" t="s">
        <v>5973</v>
      </c>
      <c r="C5175" s="460" t="s">
        <v>84</v>
      </c>
      <c r="D5175" s="454">
        <v>20.94</v>
      </c>
    </row>
    <row r="5176" spans="1:4" ht="13.2" x14ac:dyDescent="0.3">
      <c r="A5176" s="460">
        <v>4413017</v>
      </c>
      <c r="B5176" s="461" t="s">
        <v>5974</v>
      </c>
      <c r="C5176" s="460" t="s">
        <v>93</v>
      </c>
      <c r="D5176" s="454">
        <v>56.67</v>
      </c>
    </row>
    <row r="5177" spans="1:4" ht="13.2" x14ac:dyDescent="0.3">
      <c r="A5177" s="460">
        <v>4415673</v>
      </c>
      <c r="B5177" s="461" t="s">
        <v>5975</v>
      </c>
      <c r="C5177" s="460" t="s">
        <v>84</v>
      </c>
      <c r="D5177" s="454">
        <v>7.52</v>
      </c>
    </row>
    <row r="5178" spans="1:4" ht="13.2" x14ac:dyDescent="0.3">
      <c r="A5178" s="460">
        <v>4415684</v>
      </c>
      <c r="B5178" s="461" t="s">
        <v>5976</v>
      </c>
      <c r="C5178" s="460" t="s">
        <v>84</v>
      </c>
      <c r="D5178" s="454">
        <v>4.26</v>
      </c>
    </row>
    <row r="5179" spans="1:4" ht="13.2" x14ac:dyDescent="0.3">
      <c r="A5179" s="460">
        <v>4413993</v>
      </c>
      <c r="B5179" s="461" t="s">
        <v>5977</v>
      </c>
      <c r="C5179" s="460" t="s">
        <v>84</v>
      </c>
      <c r="D5179" s="454">
        <v>0.56000000000000005</v>
      </c>
    </row>
    <row r="5180" spans="1:4" ht="13.2" x14ac:dyDescent="0.3">
      <c r="A5180" s="460">
        <v>4507754</v>
      </c>
      <c r="B5180" s="461" t="s">
        <v>5978</v>
      </c>
      <c r="C5180" s="460" t="s">
        <v>110</v>
      </c>
      <c r="D5180" s="454">
        <v>867.91</v>
      </c>
    </row>
    <row r="5181" spans="1:4" ht="13.2" x14ac:dyDescent="0.3">
      <c r="A5181" s="460">
        <v>4507738</v>
      </c>
      <c r="B5181" s="461" t="s">
        <v>5979</v>
      </c>
      <c r="C5181" s="460" t="s">
        <v>110</v>
      </c>
      <c r="D5181" s="454">
        <v>1170.3</v>
      </c>
    </row>
    <row r="5182" spans="1:4" ht="13.2" x14ac:dyDescent="0.3">
      <c r="A5182" s="460">
        <v>4507755</v>
      </c>
      <c r="B5182" s="461" t="s">
        <v>5980</v>
      </c>
      <c r="C5182" s="460" t="s">
        <v>110</v>
      </c>
      <c r="D5182" s="454">
        <v>1092.0999999999999</v>
      </c>
    </row>
    <row r="5183" spans="1:4" ht="13.2" x14ac:dyDescent="0.3">
      <c r="A5183" s="460">
        <v>4507756</v>
      </c>
      <c r="B5183" s="461" t="s">
        <v>5981</v>
      </c>
      <c r="C5183" s="460" t="s">
        <v>110</v>
      </c>
      <c r="D5183" s="454">
        <v>1428.07</v>
      </c>
    </row>
    <row r="5184" spans="1:4" ht="13.2" x14ac:dyDescent="0.3">
      <c r="A5184" s="460">
        <v>4507757</v>
      </c>
      <c r="B5184" s="461" t="s">
        <v>5982</v>
      </c>
      <c r="C5184" s="460" t="s">
        <v>110</v>
      </c>
      <c r="D5184" s="454">
        <v>1512.65</v>
      </c>
    </row>
    <row r="5185" spans="1:4" ht="13.2" x14ac:dyDescent="0.3">
      <c r="A5185" s="460">
        <v>4507758</v>
      </c>
      <c r="B5185" s="461" t="s">
        <v>5983</v>
      </c>
      <c r="C5185" s="460" t="s">
        <v>110</v>
      </c>
      <c r="D5185" s="454">
        <v>1859.52</v>
      </c>
    </row>
    <row r="5186" spans="1:4" ht="13.2" x14ac:dyDescent="0.3">
      <c r="A5186" s="460">
        <v>4507759</v>
      </c>
      <c r="B5186" s="461" t="s">
        <v>5984</v>
      </c>
      <c r="C5186" s="460" t="s">
        <v>110</v>
      </c>
      <c r="D5186" s="454">
        <v>1912.83</v>
      </c>
    </row>
    <row r="5187" spans="1:4" ht="13.2" x14ac:dyDescent="0.3">
      <c r="A5187" s="460">
        <v>4507760</v>
      </c>
      <c r="B5187" s="461" t="s">
        <v>5985</v>
      </c>
      <c r="C5187" s="460" t="s">
        <v>110</v>
      </c>
      <c r="D5187" s="454">
        <v>2411.5700000000002</v>
      </c>
    </row>
    <row r="5188" spans="1:4" ht="13.2" x14ac:dyDescent="0.3">
      <c r="A5188" s="460">
        <v>4507761</v>
      </c>
      <c r="B5188" s="461" t="s">
        <v>5986</v>
      </c>
      <c r="C5188" s="460" t="s">
        <v>110</v>
      </c>
      <c r="D5188" s="454">
        <v>2457.92</v>
      </c>
    </row>
    <row r="5189" spans="1:4" ht="13.2" x14ac:dyDescent="0.3">
      <c r="A5189" s="460">
        <v>4507762</v>
      </c>
      <c r="B5189" s="461" t="s">
        <v>5987</v>
      </c>
      <c r="C5189" s="460" t="s">
        <v>110</v>
      </c>
      <c r="D5189" s="454">
        <v>3087.71</v>
      </c>
    </row>
    <row r="5190" spans="1:4" ht="13.2" x14ac:dyDescent="0.3">
      <c r="A5190" s="460">
        <v>4507763</v>
      </c>
      <c r="B5190" s="461" t="s">
        <v>5988</v>
      </c>
      <c r="C5190" s="460" t="s">
        <v>110</v>
      </c>
      <c r="D5190" s="454">
        <v>2939.98</v>
      </c>
    </row>
    <row r="5191" spans="1:4" ht="13.2" x14ac:dyDescent="0.3">
      <c r="A5191" s="460">
        <v>4507764</v>
      </c>
      <c r="B5191" s="461" t="s">
        <v>5989</v>
      </c>
      <c r="C5191" s="460" t="s">
        <v>110</v>
      </c>
      <c r="D5191" s="454">
        <v>4034.38</v>
      </c>
    </row>
    <row r="5192" spans="1:4" ht="13.2" x14ac:dyDescent="0.3">
      <c r="A5192" s="460">
        <v>4507765</v>
      </c>
      <c r="B5192" s="461" t="s">
        <v>5990</v>
      </c>
      <c r="C5192" s="460" t="s">
        <v>110</v>
      </c>
      <c r="D5192" s="454">
        <v>3186</v>
      </c>
    </row>
    <row r="5193" spans="1:4" ht="13.2" x14ac:dyDescent="0.3">
      <c r="A5193" s="460">
        <v>4508192</v>
      </c>
      <c r="B5193" s="461" t="s">
        <v>5991</v>
      </c>
      <c r="C5193" s="460" t="s">
        <v>110</v>
      </c>
      <c r="D5193" s="454">
        <v>5916.76</v>
      </c>
    </row>
    <row r="5194" spans="1:4" ht="13.2" x14ac:dyDescent="0.3">
      <c r="A5194" s="460">
        <v>4507766</v>
      </c>
      <c r="B5194" s="461" t="s">
        <v>5992</v>
      </c>
      <c r="C5194" s="460" t="s">
        <v>110</v>
      </c>
      <c r="D5194" s="454">
        <v>421.59</v>
      </c>
    </row>
    <row r="5195" spans="1:4" ht="13.2" x14ac:dyDescent="0.3">
      <c r="A5195" s="460">
        <v>4507767</v>
      </c>
      <c r="B5195" s="461" t="s">
        <v>5993</v>
      </c>
      <c r="C5195" s="460" t="s">
        <v>110</v>
      </c>
      <c r="D5195" s="454">
        <v>507.28</v>
      </c>
    </row>
    <row r="5196" spans="1:4" ht="13.2" x14ac:dyDescent="0.3">
      <c r="A5196" s="460">
        <v>4507768</v>
      </c>
      <c r="B5196" s="461" t="s">
        <v>5994</v>
      </c>
      <c r="C5196" s="460" t="s">
        <v>110</v>
      </c>
      <c r="D5196" s="454">
        <v>528.64</v>
      </c>
    </row>
    <row r="5197" spans="1:4" ht="13.2" x14ac:dyDescent="0.3">
      <c r="A5197" s="460">
        <v>4507769</v>
      </c>
      <c r="B5197" s="461" t="s">
        <v>5995</v>
      </c>
      <c r="C5197" s="460" t="s">
        <v>110</v>
      </c>
      <c r="D5197" s="454">
        <v>657.99</v>
      </c>
    </row>
    <row r="5198" spans="1:4" ht="13.2" x14ac:dyDescent="0.3">
      <c r="A5198" s="460">
        <v>4507770</v>
      </c>
      <c r="B5198" s="461" t="s">
        <v>5996</v>
      </c>
      <c r="C5198" s="460" t="s">
        <v>110</v>
      </c>
      <c r="D5198" s="454">
        <v>606.89</v>
      </c>
    </row>
    <row r="5199" spans="1:4" ht="13.2" x14ac:dyDescent="0.3">
      <c r="A5199" s="460">
        <v>4507771</v>
      </c>
      <c r="B5199" s="461" t="s">
        <v>5997</v>
      </c>
      <c r="C5199" s="460" t="s">
        <v>110</v>
      </c>
      <c r="D5199" s="454">
        <v>771.13</v>
      </c>
    </row>
    <row r="5200" spans="1:4" ht="13.2" x14ac:dyDescent="0.3">
      <c r="A5200" s="460">
        <v>4507772</v>
      </c>
      <c r="B5200" s="461" t="s">
        <v>5998</v>
      </c>
      <c r="C5200" s="460" t="s">
        <v>110</v>
      </c>
      <c r="D5200" s="454">
        <v>710.51</v>
      </c>
    </row>
    <row r="5201" spans="1:4" ht="13.2" x14ac:dyDescent="0.3">
      <c r="A5201" s="460">
        <v>4508193</v>
      </c>
      <c r="B5201" s="461" t="s">
        <v>5999</v>
      </c>
      <c r="C5201" s="460" t="s">
        <v>110</v>
      </c>
      <c r="D5201" s="454">
        <v>891.47</v>
      </c>
    </row>
    <row r="5202" spans="1:4" ht="13.2" x14ac:dyDescent="0.3">
      <c r="A5202" s="460">
        <v>4507773</v>
      </c>
      <c r="B5202" s="461" t="s">
        <v>6000</v>
      </c>
      <c r="C5202" s="460" t="s">
        <v>110</v>
      </c>
      <c r="D5202" s="454">
        <v>798.51</v>
      </c>
    </row>
    <row r="5203" spans="1:4" ht="13.2" x14ac:dyDescent="0.3">
      <c r="A5203" s="460">
        <v>4507774</v>
      </c>
      <c r="B5203" s="461" t="s">
        <v>6001</v>
      </c>
      <c r="C5203" s="460" t="s">
        <v>110</v>
      </c>
      <c r="D5203" s="454">
        <v>1043.74</v>
      </c>
    </row>
    <row r="5204" spans="1:4" ht="13.2" x14ac:dyDescent="0.3">
      <c r="A5204" s="460">
        <v>4507775</v>
      </c>
      <c r="B5204" s="461" t="s">
        <v>6002</v>
      </c>
      <c r="C5204" s="460" t="s">
        <v>110</v>
      </c>
      <c r="D5204" s="454">
        <v>101.66</v>
      </c>
    </row>
    <row r="5205" spans="1:4" ht="13.2" x14ac:dyDescent="0.3">
      <c r="A5205" s="460">
        <v>4507776</v>
      </c>
      <c r="B5205" s="461" t="s">
        <v>6003</v>
      </c>
      <c r="C5205" s="460" t="s">
        <v>110</v>
      </c>
      <c r="D5205" s="454">
        <v>113.38</v>
      </c>
    </row>
    <row r="5206" spans="1:4" ht="13.2" x14ac:dyDescent="0.3">
      <c r="A5206" s="460">
        <v>4507783</v>
      </c>
      <c r="B5206" s="461" t="s">
        <v>6004</v>
      </c>
      <c r="C5206" s="460" t="s">
        <v>110</v>
      </c>
      <c r="D5206" s="454">
        <v>81.33</v>
      </c>
    </row>
    <row r="5207" spans="1:4" ht="13.2" x14ac:dyDescent="0.3">
      <c r="A5207" s="460">
        <v>4507784</v>
      </c>
      <c r="B5207" s="461" t="s">
        <v>6005</v>
      </c>
      <c r="C5207" s="460" t="s">
        <v>110</v>
      </c>
      <c r="D5207" s="454">
        <v>113.76</v>
      </c>
    </row>
    <row r="5208" spans="1:4" ht="13.2" x14ac:dyDescent="0.3">
      <c r="A5208" s="460">
        <v>4507777</v>
      </c>
      <c r="B5208" s="461" t="s">
        <v>6006</v>
      </c>
      <c r="C5208" s="460" t="s">
        <v>110</v>
      </c>
      <c r="D5208" s="454">
        <v>191.57</v>
      </c>
    </row>
    <row r="5209" spans="1:4" ht="13.2" x14ac:dyDescent="0.3">
      <c r="A5209" s="460">
        <v>4507778</v>
      </c>
      <c r="B5209" s="461" t="s">
        <v>6007</v>
      </c>
      <c r="C5209" s="460" t="s">
        <v>110</v>
      </c>
      <c r="D5209" s="454">
        <v>242.95</v>
      </c>
    </row>
    <row r="5210" spans="1:4" ht="13.2" x14ac:dyDescent="0.3">
      <c r="A5210" s="460">
        <v>4507779</v>
      </c>
      <c r="B5210" s="461" t="s">
        <v>6008</v>
      </c>
      <c r="C5210" s="460" t="s">
        <v>110</v>
      </c>
      <c r="D5210" s="454">
        <v>260.48</v>
      </c>
    </row>
    <row r="5211" spans="1:4" ht="13.2" x14ac:dyDescent="0.3">
      <c r="A5211" s="460">
        <v>4507780</v>
      </c>
      <c r="B5211" s="461" t="s">
        <v>6009</v>
      </c>
      <c r="C5211" s="460" t="s">
        <v>110</v>
      </c>
      <c r="D5211" s="454">
        <v>312.13</v>
      </c>
    </row>
    <row r="5212" spans="1:4" ht="13.2" x14ac:dyDescent="0.3">
      <c r="A5212" s="460">
        <v>4507781</v>
      </c>
      <c r="B5212" s="461" t="s">
        <v>6010</v>
      </c>
      <c r="C5212" s="460" t="s">
        <v>110</v>
      </c>
      <c r="D5212" s="454">
        <v>340.1</v>
      </c>
    </row>
    <row r="5213" spans="1:4" ht="13.2" x14ac:dyDescent="0.3">
      <c r="A5213" s="460">
        <v>4507782</v>
      </c>
      <c r="B5213" s="461" t="s">
        <v>6011</v>
      </c>
      <c r="C5213" s="460" t="s">
        <v>110</v>
      </c>
      <c r="D5213" s="454">
        <v>406.2</v>
      </c>
    </row>
    <row r="5214" spans="1:4" ht="13.2" x14ac:dyDescent="0.3">
      <c r="A5214" s="460">
        <v>4507785</v>
      </c>
      <c r="B5214" s="461" t="s">
        <v>6012</v>
      </c>
      <c r="C5214" s="460" t="s">
        <v>110</v>
      </c>
      <c r="D5214" s="454">
        <v>139</v>
      </c>
    </row>
    <row r="5215" spans="1:4" ht="13.2" x14ac:dyDescent="0.3">
      <c r="A5215" s="460">
        <v>4508194</v>
      </c>
      <c r="B5215" s="461" t="s">
        <v>6013</v>
      </c>
      <c r="C5215" s="460" t="s">
        <v>110</v>
      </c>
      <c r="D5215" s="454">
        <v>142.26</v>
      </c>
    </row>
    <row r="5216" spans="1:4" ht="13.2" x14ac:dyDescent="0.3">
      <c r="A5216" s="460">
        <v>4507786</v>
      </c>
      <c r="B5216" s="461" t="s">
        <v>6014</v>
      </c>
      <c r="C5216" s="460" t="s">
        <v>110</v>
      </c>
      <c r="D5216" s="454">
        <v>162.6</v>
      </c>
    </row>
    <row r="5217" spans="1:4" ht="13.2" x14ac:dyDescent="0.3">
      <c r="A5217" s="460">
        <v>4507787</v>
      </c>
      <c r="B5217" s="461" t="s">
        <v>6015</v>
      </c>
      <c r="C5217" s="460" t="s">
        <v>110</v>
      </c>
      <c r="D5217" s="454">
        <v>165.94</v>
      </c>
    </row>
    <row r="5218" spans="1:4" ht="13.2" x14ac:dyDescent="0.3">
      <c r="A5218" s="460">
        <v>4507788</v>
      </c>
      <c r="B5218" s="461" t="s">
        <v>6016</v>
      </c>
      <c r="C5218" s="460" t="s">
        <v>110</v>
      </c>
      <c r="D5218" s="454">
        <v>216.39</v>
      </c>
    </row>
    <row r="5219" spans="1:4" ht="13.2" x14ac:dyDescent="0.3">
      <c r="A5219" s="460">
        <v>4507789</v>
      </c>
      <c r="B5219" s="461" t="s">
        <v>6017</v>
      </c>
      <c r="C5219" s="460" t="s">
        <v>110</v>
      </c>
      <c r="D5219" s="454">
        <v>223.06</v>
      </c>
    </row>
    <row r="5220" spans="1:4" ht="13.2" x14ac:dyDescent="0.3">
      <c r="A5220" s="460">
        <v>4507790</v>
      </c>
      <c r="B5220" s="461" t="s">
        <v>6018</v>
      </c>
      <c r="C5220" s="460" t="s">
        <v>110</v>
      </c>
      <c r="D5220" s="454">
        <v>266.58999999999997</v>
      </c>
    </row>
    <row r="5221" spans="1:4" ht="13.2" x14ac:dyDescent="0.3">
      <c r="A5221" s="460">
        <v>4507791</v>
      </c>
      <c r="B5221" s="461" t="s">
        <v>6019</v>
      </c>
      <c r="C5221" s="460" t="s">
        <v>110</v>
      </c>
      <c r="D5221" s="454">
        <v>275.02999999999997</v>
      </c>
    </row>
    <row r="5222" spans="1:4" ht="13.2" x14ac:dyDescent="0.3">
      <c r="A5222" s="460">
        <v>4507792</v>
      </c>
      <c r="B5222" s="461" t="s">
        <v>6020</v>
      </c>
      <c r="C5222" s="460" t="s">
        <v>110</v>
      </c>
      <c r="D5222" s="454">
        <v>341.06</v>
      </c>
    </row>
    <row r="5223" spans="1:4" ht="13.2" x14ac:dyDescent="0.3">
      <c r="A5223" s="460">
        <v>4507793</v>
      </c>
      <c r="B5223" s="461" t="s">
        <v>6021</v>
      </c>
      <c r="C5223" s="460" t="s">
        <v>110</v>
      </c>
      <c r="D5223" s="454">
        <v>320.08</v>
      </c>
    </row>
    <row r="5224" spans="1:4" ht="13.2" x14ac:dyDescent="0.3">
      <c r="A5224" s="460">
        <v>4507794</v>
      </c>
      <c r="B5224" s="461" t="s">
        <v>6022</v>
      </c>
      <c r="C5224" s="460" t="s">
        <v>110</v>
      </c>
      <c r="D5224" s="454">
        <v>436.79</v>
      </c>
    </row>
    <row r="5225" spans="1:4" ht="13.2" x14ac:dyDescent="0.3">
      <c r="A5225" s="460">
        <v>4507795</v>
      </c>
      <c r="B5225" s="461" t="s">
        <v>6023</v>
      </c>
      <c r="C5225" s="460" t="s">
        <v>110</v>
      </c>
      <c r="D5225" s="454">
        <v>415.3</v>
      </c>
    </row>
    <row r="5226" spans="1:4" ht="13.2" x14ac:dyDescent="0.3">
      <c r="A5226" s="460">
        <v>4507796</v>
      </c>
      <c r="B5226" s="461" t="s">
        <v>6024</v>
      </c>
      <c r="C5226" s="460" t="s">
        <v>110</v>
      </c>
      <c r="D5226" s="454">
        <v>501.99</v>
      </c>
    </row>
    <row r="5227" spans="1:4" ht="13.2" x14ac:dyDescent="0.3">
      <c r="A5227" s="460">
        <v>4508190</v>
      </c>
      <c r="B5227" s="461" t="s">
        <v>6025</v>
      </c>
      <c r="C5227" s="460" t="s">
        <v>110</v>
      </c>
      <c r="D5227" s="454">
        <v>489.64</v>
      </c>
    </row>
    <row r="5228" spans="1:4" ht="13.2" x14ac:dyDescent="0.3">
      <c r="A5228" s="460">
        <v>4507797</v>
      </c>
      <c r="B5228" s="461" t="s">
        <v>6026</v>
      </c>
      <c r="C5228" s="460" t="s">
        <v>110</v>
      </c>
      <c r="D5228" s="454">
        <v>65.5</v>
      </c>
    </row>
    <row r="5229" spans="1:4" ht="13.2" x14ac:dyDescent="0.3">
      <c r="A5229" s="460">
        <v>4507798</v>
      </c>
      <c r="B5229" s="461" t="s">
        <v>6027</v>
      </c>
      <c r="C5229" s="460" t="s">
        <v>110</v>
      </c>
      <c r="D5229" s="454">
        <v>66.19</v>
      </c>
    </row>
    <row r="5230" spans="1:4" ht="13.2" x14ac:dyDescent="0.3">
      <c r="A5230" s="460">
        <v>4507799</v>
      </c>
      <c r="B5230" s="461" t="s">
        <v>6028</v>
      </c>
      <c r="C5230" s="460" t="s">
        <v>110</v>
      </c>
      <c r="D5230" s="454">
        <v>91.67</v>
      </c>
    </row>
    <row r="5231" spans="1:4" ht="13.2" x14ac:dyDescent="0.3">
      <c r="A5231" s="460">
        <v>4507800</v>
      </c>
      <c r="B5231" s="461" t="s">
        <v>6029</v>
      </c>
      <c r="C5231" s="460" t="s">
        <v>110</v>
      </c>
      <c r="D5231" s="454">
        <v>92.97</v>
      </c>
    </row>
    <row r="5232" spans="1:4" ht="13.2" x14ac:dyDescent="0.3">
      <c r="A5232" s="460">
        <v>4507801</v>
      </c>
      <c r="B5232" s="461" t="s">
        <v>6030</v>
      </c>
      <c r="C5232" s="460" t="s">
        <v>110</v>
      </c>
      <c r="D5232" s="454">
        <v>110.85</v>
      </c>
    </row>
    <row r="5233" spans="1:4" ht="13.2" x14ac:dyDescent="0.3">
      <c r="A5233" s="460">
        <v>4507802</v>
      </c>
      <c r="B5233" s="461" t="s">
        <v>6031</v>
      </c>
      <c r="C5233" s="460" t="s">
        <v>110</v>
      </c>
      <c r="D5233" s="454">
        <v>112.16</v>
      </c>
    </row>
    <row r="5234" spans="1:4" ht="13.2" x14ac:dyDescent="0.3">
      <c r="A5234" s="460">
        <v>4507803</v>
      </c>
      <c r="B5234" s="461" t="s">
        <v>6032</v>
      </c>
      <c r="C5234" s="460" t="s">
        <v>110</v>
      </c>
      <c r="D5234" s="454">
        <v>111.27</v>
      </c>
    </row>
    <row r="5235" spans="1:4" ht="13.2" x14ac:dyDescent="0.3">
      <c r="A5235" s="460">
        <v>4508191</v>
      </c>
      <c r="B5235" s="461" t="s">
        <v>6033</v>
      </c>
      <c r="C5235" s="460" t="s">
        <v>110</v>
      </c>
      <c r="D5235" s="454">
        <v>112.58</v>
      </c>
    </row>
    <row r="5236" spans="1:4" ht="13.2" x14ac:dyDescent="0.3">
      <c r="A5236" s="460">
        <v>4507804</v>
      </c>
      <c r="B5236" s="461" t="s">
        <v>6034</v>
      </c>
      <c r="C5236" s="460" t="s">
        <v>110</v>
      </c>
      <c r="D5236" s="454">
        <v>137.03</v>
      </c>
    </row>
    <row r="5237" spans="1:4" ht="13.2" x14ac:dyDescent="0.3">
      <c r="A5237" s="460">
        <v>4507805</v>
      </c>
      <c r="B5237" s="461" t="s">
        <v>6035</v>
      </c>
      <c r="C5237" s="460" t="s">
        <v>110</v>
      </c>
      <c r="D5237" s="454">
        <v>139.07</v>
      </c>
    </row>
    <row r="5238" spans="1:4" ht="13.2" x14ac:dyDescent="0.3">
      <c r="A5238" s="460">
        <v>4507806</v>
      </c>
      <c r="B5238" s="461" t="s">
        <v>6036</v>
      </c>
      <c r="C5238" s="460" t="s">
        <v>110</v>
      </c>
      <c r="D5238" s="454">
        <v>27.06</v>
      </c>
    </row>
    <row r="5239" spans="1:4" ht="13.2" x14ac:dyDescent="0.3">
      <c r="A5239" s="460">
        <v>4507807</v>
      </c>
      <c r="B5239" s="461" t="s">
        <v>6037</v>
      </c>
      <c r="C5239" s="460" t="s">
        <v>110</v>
      </c>
      <c r="D5239" s="454">
        <v>32.58</v>
      </c>
    </row>
    <row r="5240" spans="1:4" ht="13.2" x14ac:dyDescent="0.3">
      <c r="A5240" s="460">
        <v>4507866</v>
      </c>
      <c r="B5240" s="461" t="s">
        <v>6038</v>
      </c>
      <c r="C5240" s="460" t="s">
        <v>110</v>
      </c>
      <c r="D5240" s="454">
        <v>76.31</v>
      </c>
    </row>
    <row r="5241" spans="1:4" ht="13.2" x14ac:dyDescent="0.3">
      <c r="A5241" s="460">
        <v>4507867</v>
      </c>
      <c r="B5241" s="461" t="s">
        <v>6039</v>
      </c>
      <c r="C5241" s="460" t="s">
        <v>110</v>
      </c>
      <c r="D5241" s="454">
        <v>108.74</v>
      </c>
    </row>
    <row r="5242" spans="1:4" ht="26.4" x14ac:dyDescent="0.3">
      <c r="A5242" s="460">
        <v>4507808</v>
      </c>
      <c r="B5242" s="461" t="s">
        <v>6040</v>
      </c>
      <c r="C5242" s="460" t="s">
        <v>110</v>
      </c>
      <c r="D5242" s="454">
        <v>30.68</v>
      </c>
    </row>
    <row r="5243" spans="1:4" ht="26.4" x14ac:dyDescent="0.3">
      <c r="A5243" s="460">
        <v>4507809</v>
      </c>
      <c r="B5243" s="461" t="s">
        <v>6041</v>
      </c>
      <c r="C5243" s="460" t="s">
        <v>110</v>
      </c>
      <c r="D5243" s="454">
        <v>38.1</v>
      </c>
    </row>
    <row r="5244" spans="1:4" ht="26.4" x14ac:dyDescent="0.3">
      <c r="A5244" s="460">
        <v>4507810</v>
      </c>
      <c r="B5244" s="461" t="s">
        <v>6042</v>
      </c>
      <c r="C5244" s="460" t="s">
        <v>110</v>
      </c>
      <c r="D5244" s="454">
        <v>50.13</v>
      </c>
    </row>
    <row r="5245" spans="1:4" ht="26.4" x14ac:dyDescent="0.3">
      <c r="A5245" s="460">
        <v>4507811</v>
      </c>
      <c r="B5245" s="461" t="s">
        <v>6043</v>
      </c>
      <c r="C5245" s="460" t="s">
        <v>110</v>
      </c>
      <c r="D5245" s="454">
        <v>50.27</v>
      </c>
    </row>
    <row r="5246" spans="1:4" ht="26.4" x14ac:dyDescent="0.3">
      <c r="A5246" s="460">
        <v>4507812</v>
      </c>
      <c r="B5246" s="461" t="s">
        <v>6044</v>
      </c>
      <c r="C5246" s="460" t="s">
        <v>110</v>
      </c>
      <c r="D5246" s="454">
        <v>57.73</v>
      </c>
    </row>
    <row r="5247" spans="1:4" ht="26.4" x14ac:dyDescent="0.3">
      <c r="A5247" s="460">
        <v>4507813</v>
      </c>
      <c r="B5247" s="461" t="s">
        <v>6045</v>
      </c>
      <c r="C5247" s="460" t="s">
        <v>110</v>
      </c>
      <c r="D5247" s="454">
        <v>69.5</v>
      </c>
    </row>
    <row r="5248" spans="1:4" ht="26.4" x14ac:dyDescent="0.3">
      <c r="A5248" s="460">
        <v>4507851</v>
      </c>
      <c r="B5248" s="461" t="s">
        <v>6046</v>
      </c>
      <c r="C5248" s="460" t="s">
        <v>93</v>
      </c>
      <c r="D5248" s="454">
        <v>30.22</v>
      </c>
    </row>
    <row r="5249" spans="1:4" ht="26.4" x14ac:dyDescent="0.3">
      <c r="A5249" s="460">
        <v>4507852</v>
      </c>
      <c r="B5249" s="461" t="s">
        <v>6047</v>
      </c>
      <c r="C5249" s="460" t="s">
        <v>93</v>
      </c>
      <c r="D5249" s="454">
        <v>30.08</v>
      </c>
    </row>
    <row r="5250" spans="1:4" ht="26.4" x14ac:dyDescent="0.3">
      <c r="A5250" s="460">
        <v>4507853</v>
      </c>
      <c r="B5250" s="461" t="s">
        <v>6048</v>
      </c>
      <c r="C5250" s="460" t="s">
        <v>93</v>
      </c>
      <c r="D5250" s="454">
        <v>33.15</v>
      </c>
    </row>
    <row r="5251" spans="1:4" ht="26.4" x14ac:dyDescent="0.3">
      <c r="A5251" s="460">
        <v>4507854</v>
      </c>
      <c r="B5251" s="461" t="s">
        <v>6049</v>
      </c>
      <c r="C5251" s="460" t="s">
        <v>93</v>
      </c>
      <c r="D5251" s="454">
        <v>36.369999999999997</v>
      </c>
    </row>
    <row r="5252" spans="1:4" ht="26.4" x14ac:dyDescent="0.3">
      <c r="A5252" s="460">
        <v>4507855</v>
      </c>
      <c r="B5252" s="461" t="s">
        <v>6050</v>
      </c>
      <c r="C5252" s="460" t="s">
        <v>93</v>
      </c>
      <c r="D5252" s="454">
        <v>29.22</v>
      </c>
    </row>
    <row r="5253" spans="1:4" ht="26.4" x14ac:dyDescent="0.3">
      <c r="A5253" s="460">
        <v>4507856</v>
      </c>
      <c r="B5253" s="461" t="s">
        <v>6051</v>
      </c>
      <c r="C5253" s="460" t="s">
        <v>93</v>
      </c>
      <c r="D5253" s="454">
        <v>29.03</v>
      </c>
    </row>
    <row r="5254" spans="1:4" ht="26.4" x14ac:dyDescent="0.3">
      <c r="A5254" s="460">
        <v>4507857</v>
      </c>
      <c r="B5254" s="461" t="s">
        <v>6052</v>
      </c>
      <c r="C5254" s="460" t="s">
        <v>93</v>
      </c>
      <c r="D5254" s="454">
        <v>34.79</v>
      </c>
    </row>
    <row r="5255" spans="1:4" ht="26.4" x14ac:dyDescent="0.3">
      <c r="A5255" s="460">
        <v>4507858</v>
      </c>
      <c r="B5255" s="461" t="s">
        <v>6053</v>
      </c>
      <c r="C5255" s="460" t="s">
        <v>93</v>
      </c>
      <c r="D5255" s="454">
        <v>39.32</v>
      </c>
    </row>
    <row r="5256" spans="1:4" ht="26.4" x14ac:dyDescent="0.3">
      <c r="A5256" s="460">
        <v>4508177</v>
      </c>
      <c r="B5256" s="461" t="s">
        <v>6054</v>
      </c>
      <c r="C5256" s="460" t="s">
        <v>93</v>
      </c>
      <c r="D5256" s="454">
        <v>72.849999999999994</v>
      </c>
    </row>
    <row r="5257" spans="1:4" ht="26.4" x14ac:dyDescent="0.3">
      <c r="A5257" s="460">
        <v>4508178</v>
      </c>
      <c r="B5257" s="461" t="s">
        <v>6055</v>
      </c>
      <c r="C5257" s="460" t="s">
        <v>93</v>
      </c>
      <c r="D5257" s="454">
        <v>72.66</v>
      </c>
    </row>
    <row r="5258" spans="1:4" ht="26.4" x14ac:dyDescent="0.3">
      <c r="A5258" s="460">
        <v>4507821</v>
      </c>
      <c r="B5258" s="461" t="s">
        <v>6056</v>
      </c>
      <c r="C5258" s="460" t="s">
        <v>93</v>
      </c>
      <c r="D5258" s="454">
        <v>72.28</v>
      </c>
    </row>
    <row r="5259" spans="1:4" ht="26.4" x14ac:dyDescent="0.3">
      <c r="A5259" s="460">
        <v>4507822</v>
      </c>
      <c r="B5259" s="461" t="s">
        <v>6057</v>
      </c>
      <c r="C5259" s="460" t="s">
        <v>93</v>
      </c>
      <c r="D5259" s="454">
        <v>72.09</v>
      </c>
    </row>
    <row r="5260" spans="1:4" ht="26.4" x14ac:dyDescent="0.3">
      <c r="A5260" s="460">
        <v>4507823</v>
      </c>
      <c r="B5260" s="461" t="s">
        <v>6058</v>
      </c>
      <c r="C5260" s="460" t="s">
        <v>93</v>
      </c>
      <c r="D5260" s="454">
        <v>72.86</v>
      </c>
    </row>
    <row r="5261" spans="1:4" ht="26.4" x14ac:dyDescent="0.3">
      <c r="A5261" s="460">
        <v>4508188</v>
      </c>
      <c r="B5261" s="461" t="s">
        <v>6059</v>
      </c>
      <c r="C5261" s="460" t="s">
        <v>93</v>
      </c>
      <c r="D5261" s="454">
        <v>72.73</v>
      </c>
    </row>
    <row r="5262" spans="1:4" ht="26.4" x14ac:dyDescent="0.3">
      <c r="A5262" s="460">
        <v>4507824</v>
      </c>
      <c r="B5262" s="461" t="s">
        <v>6060</v>
      </c>
      <c r="C5262" s="460" t="s">
        <v>93</v>
      </c>
      <c r="D5262" s="454">
        <v>80.47</v>
      </c>
    </row>
    <row r="5263" spans="1:4" ht="26.4" x14ac:dyDescent="0.3">
      <c r="A5263" s="460">
        <v>4507825</v>
      </c>
      <c r="B5263" s="461" t="s">
        <v>6061</v>
      </c>
      <c r="C5263" s="460" t="s">
        <v>93</v>
      </c>
      <c r="D5263" s="454">
        <v>80.7</v>
      </c>
    </row>
    <row r="5264" spans="1:4" ht="26.4" x14ac:dyDescent="0.3">
      <c r="A5264" s="460">
        <v>4507826</v>
      </c>
      <c r="B5264" s="461" t="s">
        <v>6062</v>
      </c>
      <c r="C5264" s="460" t="s">
        <v>93</v>
      </c>
      <c r="D5264" s="454">
        <v>86.1</v>
      </c>
    </row>
    <row r="5265" spans="1:4" ht="26.4" x14ac:dyDescent="0.3">
      <c r="A5265" s="460">
        <v>4508179</v>
      </c>
      <c r="B5265" s="461" t="s">
        <v>6063</v>
      </c>
      <c r="C5265" s="460" t="s">
        <v>93</v>
      </c>
      <c r="D5265" s="454">
        <v>85.91</v>
      </c>
    </row>
    <row r="5266" spans="1:4" ht="26.4" x14ac:dyDescent="0.3">
      <c r="A5266" s="460">
        <v>4507827</v>
      </c>
      <c r="B5266" s="461" t="s">
        <v>6064</v>
      </c>
      <c r="C5266" s="460" t="s">
        <v>93</v>
      </c>
      <c r="D5266" s="454">
        <v>90.55</v>
      </c>
    </row>
    <row r="5267" spans="1:4" ht="26.4" x14ac:dyDescent="0.3">
      <c r="A5267" s="460">
        <v>4508180</v>
      </c>
      <c r="B5267" s="461" t="s">
        <v>6065</v>
      </c>
      <c r="C5267" s="460" t="s">
        <v>93</v>
      </c>
      <c r="D5267" s="454">
        <v>28.27</v>
      </c>
    </row>
    <row r="5268" spans="1:4" ht="26.4" x14ac:dyDescent="0.3">
      <c r="A5268" s="460">
        <v>4507739</v>
      </c>
      <c r="B5268" s="461" t="s">
        <v>6066</v>
      </c>
      <c r="C5268" s="460" t="s">
        <v>93</v>
      </c>
      <c r="D5268" s="454">
        <v>29.78</v>
      </c>
    </row>
    <row r="5269" spans="1:4" ht="26.4" x14ac:dyDescent="0.3">
      <c r="A5269" s="460">
        <v>4508181</v>
      </c>
      <c r="B5269" s="461" t="s">
        <v>6067</v>
      </c>
      <c r="C5269" s="460" t="s">
        <v>93</v>
      </c>
      <c r="D5269" s="454">
        <v>29.77</v>
      </c>
    </row>
    <row r="5270" spans="1:4" ht="26.4" x14ac:dyDescent="0.3">
      <c r="A5270" s="460">
        <v>4508125</v>
      </c>
      <c r="B5270" s="461" t="s">
        <v>6068</v>
      </c>
      <c r="C5270" s="460" t="s">
        <v>93</v>
      </c>
      <c r="D5270" s="454">
        <v>32.270000000000003</v>
      </c>
    </row>
    <row r="5271" spans="1:4" ht="26.4" x14ac:dyDescent="0.3">
      <c r="A5271" s="460">
        <v>4507828</v>
      </c>
      <c r="B5271" s="461" t="s">
        <v>6069</v>
      </c>
      <c r="C5271" s="460" t="s">
        <v>93</v>
      </c>
      <c r="D5271" s="454">
        <v>32.31</v>
      </c>
    </row>
    <row r="5272" spans="1:4" ht="26.4" x14ac:dyDescent="0.3">
      <c r="A5272" s="460">
        <v>4507829</v>
      </c>
      <c r="B5272" s="461" t="s">
        <v>6070</v>
      </c>
      <c r="C5272" s="460" t="s">
        <v>93</v>
      </c>
      <c r="D5272" s="454">
        <v>35.03</v>
      </c>
    </row>
    <row r="5273" spans="1:4" ht="26.4" x14ac:dyDescent="0.3">
      <c r="A5273" s="460">
        <v>4508182</v>
      </c>
      <c r="B5273" s="461" t="s">
        <v>6071</v>
      </c>
      <c r="C5273" s="460" t="s">
        <v>93</v>
      </c>
      <c r="D5273" s="454">
        <v>35.130000000000003</v>
      </c>
    </row>
    <row r="5274" spans="1:4" ht="26.4" x14ac:dyDescent="0.3">
      <c r="A5274" s="460">
        <v>4508092</v>
      </c>
      <c r="B5274" s="461" t="s">
        <v>6072</v>
      </c>
      <c r="C5274" s="460" t="s">
        <v>93</v>
      </c>
      <c r="D5274" s="454">
        <v>37.479999999999997</v>
      </c>
    </row>
    <row r="5275" spans="1:4" ht="26.4" x14ac:dyDescent="0.3">
      <c r="A5275" s="460">
        <v>4507830</v>
      </c>
      <c r="B5275" s="461" t="s">
        <v>6073</v>
      </c>
      <c r="C5275" s="460" t="s">
        <v>93</v>
      </c>
      <c r="D5275" s="454">
        <v>37.64</v>
      </c>
    </row>
    <row r="5276" spans="1:4" ht="26.4" x14ac:dyDescent="0.3">
      <c r="A5276" s="460">
        <v>4508183</v>
      </c>
      <c r="B5276" s="461" t="s">
        <v>6074</v>
      </c>
      <c r="C5276" s="460" t="s">
        <v>93</v>
      </c>
      <c r="D5276" s="454">
        <v>44.54</v>
      </c>
    </row>
    <row r="5277" spans="1:4" ht="26.4" x14ac:dyDescent="0.3">
      <c r="A5277" s="460">
        <v>4507831</v>
      </c>
      <c r="B5277" s="461" t="s">
        <v>6075</v>
      </c>
      <c r="C5277" s="460" t="s">
        <v>93</v>
      </c>
      <c r="D5277" s="454">
        <v>40.479999999999997</v>
      </c>
    </row>
    <row r="5278" spans="1:4" ht="26.4" x14ac:dyDescent="0.3">
      <c r="A5278" s="460">
        <v>4507832</v>
      </c>
      <c r="B5278" s="461" t="s">
        <v>6076</v>
      </c>
      <c r="C5278" s="460" t="s">
        <v>93</v>
      </c>
      <c r="D5278" s="454">
        <v>45.16</v>
      </c>
    </row>
    <row r="5279" spans="1:4" ht="26.4" x14ac:dyDescent="0.3">
      <c r="A5279" s="460">
        <v>4507833</v>
      </c>
      <c r="B5279" s="461" t="s">
        <v>6077</v>
      </c>
      <c r="C5279" s="460" t="s">
        <v>93</v>
      </c>
      <c r="D5279" s="454">
        <v>45.11</v>
      </c>
    </row>
    <row r="5280" spans="1:4" ht="26.4" x14ac:dyDescent="0.3">
      <c r="A5280" s="460">
        <v>4507834</v>
      </c>
      <c r="B5280" s="461" t="s">
        <v>6078</v>
      </c>
      <c r="C5280" s="460" t="s">
        <v>93</v>
      </c>
      <c r="D5280" s="454">
        <v>47.13</v>
      </c>
    </row>
    <row r="5281" spans="1:4" ht="26.4" x14ac:dyDescent="0.3">
      <c r="A5281" s="460">
        <v>4508184</v>
      </c>
      <c r="B5281" s="461" t="s">
        <v>6079</v>
      </c>
      <c r="C5281" s="460" t="s">
        <v>93</v>
      </c>
      <c r="D5281" s="454">
        <v>47</v>
      </c>
    </row>
    <row r="5282" spans="1:4" ht="26.4" x14ac:dyDescent="0.3">
      <c r="A5282" s="460">
        <v>4507835</v>
      </c>
      <c r="B5282" s="461" t="s">
        <v>6080</v>
      </c>
      <c r="C5282" s="460" t="s">
        <v>93</v>
      </c>
      <c r="D5282" s="454">
        <v>46.86</v>
      </c>
    </row>
    <row r="5283" spans="1:4" ht="26.4" x14ac:dyDescent="0.3">
      <c r="A5283" s="460">
        <v>4508174</v>
      </c>
      <c r="B5283" s="461" t="s">
        <v>6081</v>
      </c>
      <c r="C5283" s="460" t="s">
        <v>93</v>
      </c>
      <c r="D5283" s="454">
        <v>47.13</v>
      </c>
    </row>
    <row r="5284" spans="1:4" ht="26.4" x14ac:dyDescent="0.3">
      <c r="A5284" s="460">
        <v>4507836</v>
      </c>
      <c r="B5284" s="461" t="s">
        <v>6082</v>
      </c>
      <c r="C5284" s="460" t="s">
        <v>93</v>
      </c>
      <c r="D5284" s="454">
        <v>46.93</v>
      </c>
    </row>
    <row r="5285" spans="1:4" ht="26.4" x14ac:dyDescent="0.3">
      <c r="A5285" s="460">
        <v>4507837</v>
      </c>
      <c r="B5285" s="461" t="s">
        <v>6083</v>
      </c>
      <c r="C5285" s="460" t="s">
        <v>93</v>
      </c>
      <c r="D5285" s="454">
        <v>50.22</v>
      </c>
    </row>
    <row r="5286" spans="1:4" ht="26.4" x14ac:dyDescent="0.3">
      <c r="A5286" s="460">
        <v>4507838</v>
      </c>
      <c r="B5286" s="461" t="s">
        <v>6084</v>
      </c>
      <c r="C5286" s="460" t="s">
        <v>93</v>
      </c>
      <c r="D5286" s="454">
        <v>50.5</v>
      </c>
    </row>
    <row r="5287" spans="1:4" ht="26.4" x14ac:dyDescent="0.3">
      <c r="A5287" s="460">
        <v>4507839</v>
      </c>
      <c r="B5287" s="461" t="s">
        <v>6085</v>
      </c>
      <c r="C5287" s="460" t="s">
        <v>93</v>
      </c>
      <c r="D5287" s="454">
        <v>52.49</v>
      </c>
    </row>
    <row r="5288" spans="1:4" ht="26.4" x14ac:dyDescent="0.3">
      <c r="A5288" s="460">
        <v>4508175</v>
      </c>
      <c r="B5288" s="461" t="s">
        <v>6086</v>
      </c>
      <c r="C5288" s="460" t="s">
        <v>93</v>
      </c>
      <c r="D5288" s="454">
        <v>52.3</v>
      </c>
    </row>
    <row r="5289" spans="1:4" ht="26.4" x14ac:dyDescent="0.3">
      <c r="A5289" s="460">
        <v>4507840</v>
      </c>
      <c r="B5289" s="461" t="s">
        <v>6087</v>
      </c>
      <c r="C5289" s="460" t="s">
        <v>93</v>
      </c>
      <c r="D5289" s="454">
        <v>52.27</v>
      </c>
    </row>
    <row r="5290" spans="1:4" ht="26.4" x14ac:dyDescent="0.3">
      <c r="A5290" s="460">
        <v>4507841</v>
      </c>
      <c r="B5290" s="461" t="s">
        <v>6088</v>
      </c>
      <c r="C5290" s="460" t="s">
        <v>93</v>
      </c>
      <c r="D5290" s="454">
        <v>52</v>
      </c>
    </row>
    <row r="5291" spans="1:4" ht="26.4" x14ac:dyDescent="0.3">
      <c r="A5291" s="460">
        <v>4507842</v>
      </c>
      <c r="B5291" s="461" t="s">
        <v>6089</v>
      </c>
      <c r="C5291" s="460" t="s">
        <v>93</v>
      </c>
      <c r="D5291" s="454">
        <v>56.46</v>
      </c>
    </row>
    <row r="5292" spans="1:4" ht="26.4" x14ac:dyDescent="0.3">
      <c r="A5292" s="460">
        <v>4508185</v>
      </c>
      <c r="B5292" s="461" t="s">
        <v>6090</v>
      </c>
      <c r="C5292" s="460" t="s">
        <v>93</v>
      </c>
      <c r="D5292" s="454">
        <v>56.22</v>
      </c>
    </row>
    <row r="5293" spans="1:4" ht="26.4" x14ac:dyDescent="0.3">
      <c r="A5293" s="460">
        <v>4507843</v>
      </c>
      <c r="B5293" s="461" t="s">
        <v>6091</v>
      </c>
      <c r="C5293" s="460" t="s">
        <v>93</v>
      </c>
      <c r="D5293" s="454">
        <v>56.09</v>
      </c>
    </row>
    <row r="5294" spans="1:4" ht="26.4" x14ac:dyDescent="0.3">
      <c r="A5294" s="460">
        <v>4507844</v>
      </c>
      <c r="B5294" s="461" t="s">
        <v>6092</v>
      </c>
      <c r="C5294" s="460" t="s">
        <v>93</v>
      </c>
      <c r="D5294" s="454">
        <v>59.39</v>
      </c>
    </row>
    <row r="5295" spans="1:4" ht="26.4" x14ac:dyDescent="0.3">
      <c r="A5295" s="460">
        <v>4508186</v>
      </c>
      <c r="B5295" s="461" t="s">
        <v>6093</v>
      </c>
      <c r="C5295" s="460" t="s">
        <v>93</v>
      </c>
      <c r="D5295" s="454">
        <v>59.45</v>
      </c>
    </row>
    <row r="5296" spans="1:4" ht="26.4" x14ac:dyDescent="0.3">
      <c r="A5296" s="460">
        <v>4508187</v>
      </c>
      <c r="B5296" s="461" t="s">
        <v>6094</v>
      </c>
      <c r="C5296" s="460" t="s">
        <v>93</v>
      </c>
      <c r="D5296" s="454">
        <v>59.32</v>
      </c>
    </row>
    <row r="5297" spans="1:4" ht="26.4" x14ac:dyDescent="0.3">
      <c r="A5297" s="460">
        <v>4507845</v>
      </c>
      <c r="B5297" s="461" t="s">
        <v>6095</v>
      </c>
      <c r="C5297" s="460" t="s">
        <v>93</v>
      </c>
      <c r="D5297" s="454">
        <v>59.05</v>
      </c>
    </row>
    <row r="5298" spans="1:4" ht="26.4" x14ac:dyDescent="0.3">
      <c r="A5298" s="460">
        <v>4507846</v>
      </c>
      <c r="B5298" s="461" t="s">
        <v>6096</v>
      </c>
      <c r="C5298" s="460" t="s">
        <v>93</v>
      </c>
      <c r="D5298" s="454">
        <v>58.92</v>
      </c>
    </row>
    <row r="5299" spans="1:4" ht="26.4" x14ac:dyDescent="0.3">
      <c r="A5299" s="460">
        <v>4507847</v>
      </c>
      <c r="B5299" s="461" t="s">
        <v>6097</v>
      </c>
      <c r="C5299" s="460" t="s">
        <v>93</v>
      </c>
      <c r="D5299" s="454">
        <v>66.959999999999994</v>
      </c>
    </row>
    <row r="5300" spans="1:4" ht="26.4" x14ac:dyDescent="0.3">
      <c r="A5300" s="460">
        <v>4507848</v>
      </c>
      <c r="B5300" s="461" t="s">
        <v>6098</v>
      </c>
      <c r="C5300" s="460" t="s">
        <v>93</v>
      </c>
      <c r="D5300" s="454">
        <v>66.58</v>
      </c>
    </row>
    <row r="5301" spans="1:4" ht="26.4" x14ac:dyDescent="0.3">
      <c r="A5301" s="460">
        <v>4507849</v>
      </c>
      <c r="B5301" s="461" t="s">
        <v>6099</v>
      </c>
      <c r="C5301" s="460" t="s">
        <v>93</v>
      </c>
      <c r="D5301" s="454">
        <v>66.42</v>
      </c>
    </row>
    <row r="5302" spans="1:4" ht="26.4" x14ac:dyDescent="0.3">
      <c r="A5302" s="460">
        <v>4508176</v>
      </c>
      <c r="B5302" s="461" t="s">
        <v>6100</v>
      </c>
      <c r="C5302" s="460" t="s">
        <v>93</v>
      </c>
      <c r="D5302" s="454">
        <v>69.989999999999995</v>
      </c>
    </row>
    <row r="5303" spans="1:4" ht="26.4" x14ac:dyDescent="0.3">
      <c r="A5303" s="460">
        <v>4507850</v>
      </c>
      <c r="B5303" s="461" t="s">
        <v>6101</v>
      </c>
      <c r="C5303" s="460" t="s">
        <v>93</v>
      </c>
      <c r="D5303" s="454">
        <v>69.8</v>
      </c>
    </row>
    <row r="5304" spans="1:4" ht="13.2" x14ac:dyDescent="0.3">
      <c r="A5304" s="460">
        <v>4507956</v>
      </c>
      <c r="B5304" s="461" t="s">
        <v>6102</v>
      </c>
      <c r="C5304" s="460" t="s">
        <v>48</v>
      </c>
      <c r="D5304" s="454">
        <v>11.85</v>
      </c>
    </row>
    <row r="5305" spans="1:4" ht="13.2" x14ac:dyDescent="0.3">
      <c r="A5305" s="460">
        <v>4507957</v>
      </c>
      <c r="B5305" s="461" t="s">
        <v>6103</v>
      </c>
      <c r="C5305" s="460" t="s">
        <v>48</v>
      </c>
      <c r="D5305" s="454">
        <v>11.83</v>
      </c>
    </row>
    <row r="5306" spans="1:4" ht="13.2" x14ac:dyDescent="0.3">
      <c r="A5306" s="460">
        <v>4507958</v>
      </c>
      <c r="B5306" s="461" t="s">
        <v>6104</v>
      </c>
      <c r="C5306" s="460" t="s">
        <v>48</v>
      </c>
      <c r="D5306" s="454">
        <v>15.01</v>
      </c>
    </row>
    <row r="5307" spans="1:4" ht="13.2" x14ac:dyDescent="0.3">
      <c r="A5307" s="460">
        <v>4507959</v>
      </c>
      <c r="B5307" s="461" t="s">
        <v>6105</v>
      </c>
      <c r="C5307" s="460" t="s">
        <v>48</v>
      </c>
      <c r="D5307" s="454">
        <v>15.01</v>
      </c>
    </row>
    <row r="5308" spans="1:4" ht="13.2" x14ac:dyDescent="0.3">
      <c r="A5308" s="460">
        <v>4516138</v>
      </c>
      <c r="B5308" s="461" t="s">
        <v>6106</v>
      </c>
      <c r="C5308" s="460" t="s">
        <v>48</v>
      </c>
      <c r="D5308" s="454">
        <v>10.48</v>
      </c>
    </row>
    <row r="5309" spans="1:4" ht="13.2" x14ac:dyDescent="0.3">
      <c r="A5309" s="460">
        <v>4516137</v>
      </c>
      <c r="B5309" s="461" t="s">
        <v>6107</v>
      </c>
      <c r="C5309" s="460" t="s">
        <v>84</v>
      </c>
      <c r="D5309" s="454">
        <v>132.96</v>
      </c>
    </row>
    <row r="5310" spans="1:4" ht="13.2" x14ac:dyDescent="0.3">
      <c r="A5310" s="460">
        <v>4805755</v>
      </c>
      <c r="B5310" s="461" t="s">
        <v>6108</v>
      </c>
      <c r="C5310" s="460" t="s">
        <v>2</v>
      </c>
      <c r="D5310" s="454">
        <v>30.58</v>
      </c>
    </row>
    <row r="5311" spans="1:4" ht="13.2" x14ac:dyDescent="0.3">
      <c r="A5311" s="460">
        <v>4805756</v>
      </c>
      <c r="B5311" s="461" t="s">
        <v>6109</v>
      </c>
      <c r="C5311" s="460" t="s">
        <v>84</v>
      </c>
      <c r="D5311" s="454">
        <v>4.59</v>
      </c>
    </row>
    <row r="5312" spans="1:4" ht="13.2" x14ac:dyDescent="0.3">
      <c r="A5312" s="460">
        <v>4816020</v>
      </c>
      <c r="B5312" s="461" t="s">
        <v>6110</v>
      </c>
      <c r="C5312" s="460" t="s">
        <v>2</v>
      </c>
      <c r="D5312" s="454">
        <v>11.7</v>
      </c>
    </row>
    <row r="5313" spans="1:4" ht="13.2" x14ac:dyDescent="0.3">
      <c r="A5313" s="460">
        <v>4816019</v>
      </c>
      <c r="B5313" s="461" t="s">
        <v>6111</v>
      </c>
      <c r="C5313" s="460" t="s">
        <v>2</v>
      </c>
      <c r="D5313" s="454">
        <v>7.3</v>
      </c>
    </row>
    <row r="5314" spans="1:4" ht="13.2" x14ac:dyDescent="0.3">
      <c r="A5314" s="460">
        <v>4816018</v>
      </c>
      <c r="B5314" s="461" t="s">
        <v>6112</v>
      </c>
      <c r="C5314" s="460" t="s">
        <v>2</v>
      </c>
      <c r="D5314" s="454">
        <v>4.99</v>
      </c>
    </row>
    <row r="5315" spans="1:4" ht="13.2" x14ac:dyDescent="0.3">
      <c r="A5315" s="460">
        <v>4816012</v>
      </c>
      <c r="B5315" s="461" t="s">
        <v>6113</v>
      </c>
      <c r="C5315" s="460" t="s">
        <v>2</v>
      </c>
      <c r="D5315" s="454">
        <v>54.42</v>
      </c>
    </row>
    <row r="5316" spans="1:4" ht="13.2" x14ac:dyDescent="0.3">
      <c r="A5316" s="460">
        <v>4815805</v>
      </c>
      <c r="B5316" s="461" t="s">
        <v>6114</v>
      </c>
      <c r="C5316" s="460" t="s">
        <v>84</v>
      </c>
      <c r="D5316" s="454">
        <v>13.43</v>
      </c>
    </row>
    <row r="5317" spans="1:4" ht="13.2" x14ac:dyDescent="0.3">
      <c r="A5317" s="460">
        <v>4815802</v>
      </c>
      <c r="B5317" s="461" t="s">
        <v>6115</v>
      </c>
      <c r="C5317" s="460" t="s">
        <v>84</v>
      </c>
      <c r="D5317" s="454">
        <v>19.829999999999998</v>
      </c>
    </row>
    <row r="5318" spans="1:4" ht="13.2" x14ac:dyDescent="0.3">
      <c r="A5318" s="460">
        <v>4805754</v>
      </c>
      <c r="B5318" s="461" t="s">
        <v>6116</v>
      </c>
      <c r="C5318" s="460" t="s">
        <v>2</v>
      </c>
      <c r="D5318" s="454">
        <v>6.41</v>
      </c>
    </row>
    <row r="5319" spans="1:4" ht="13.2" x14ac:dyDescent="0.3">
      <c r="A5319" s="460">
        <v>4816145</v>
      </c>
      <c r="B5319" s="461" t="s">
        <v>6117</v>
      </c>
      <c r="C5319" s="460" t="s">
        <v>93</v>
      </c>
      <c r="D5319" s="454">
        <v>26.27</v>
      </c>
    </row>
    <row r="5320" spans="1:4" ht="13.2" x14ac:dyDescent="0.3">
      <c r="A5320" s="460">
        <v>4816144</v>
      </c>
      <c r="B5320" s="461" t="s">
        <v>6118</v>
      </c>
      <c r="C5320" s="460" t="s">
        <v>93</v>
      </c>
      <c r="D5320" s="454">
        <v>23.5</v>
      </c>
    </row>
    <row r="5321" spans="1:4" ht="13.2" x14ac:dyDescent="0.3">
      <c r="A5321" s="460">
        <v>4816147</v>
      </c>
      <c r="B5321" s="461" t="s">
        <v>6119</v>
      </c>
      <c r="C5321" s="460" t="s">
        <v>93</v>
      </c>
      <c r="D5321" s="454">
        <v>36.75</v>
      </c>
    </row>
    <row r="5322" spans="1:4" ht="13.2" x14ac:dyDescent="0.3">
      <c r="A5322" s="460">
        <v>4816146</v>
      </c>
      <c r="B5322" s="461" t="s">
        <v>6120</v>
      </c>
      <c r="C5322" s="460" t="s">
        <v>93</v>
      </c>
      <c r="D5322" s="454">
        <v>31.77</v>
      </c>
    </row>
    <row r="5323" spans="1:4" ht="13.2" x14ac:dyDescent="0.3">
      <c r="A5323" s="460">
        <v>4816121</v>
      </c>
      <c r="B5323" s="461" t="s">
        <v>6121</v>
      </c>
      <c r="C5323" s="460" t="s">
        <v>93</v>
      </c>
      <c r="D5323" s="454">
        <v>30.45</v>
      </c>
    </row>
    <row r="5324" spans="1:4" ht="13.2" x14ac:dyDescent="0.3">
      <c r="A5324" s="460">
        <v>4816120</v>
      </c>
      <c r="B5324" s="461" t="s">
        <v>6122</v>
      </c>
      <c r="C5324" s="460" t="s">
        <v>93</v>
      </c>
      <c r="D5324" s="454">
        <v>26.58</v>
      </c>
    </row>
    <row r="5325" spans="1:4" ht="13.2" x14ac:dyDescent="0.3">
      <c r="A5325" s="460">
        <v>4816123</v>
      </c>
      <c r="B5325" s="461" t="s">
        <v>6123</v>
      </c>
      <c r="C5325" s="460" t="s">
        <v>93</v>
      </c>
      <c r="D5325" s="454">
        <v>40.340000000000003</v>
      </c>
    </row>
    <row r="5326" spans="1:4" ht="13.2" x14ac:dyDescent="0.3">
      <c r="A5326" s="460">
        <v>4816122</v>
      </c>
      <c r="B5326" s="461" t="s">
        <v>6124</v>
      </c>
      <c r="C5326" s="460" t="s">
        <v>93</v>
      </c>
      <c r="D5326" s="454">
        <v>34.81</v>
      </c>
    </row>
    <row r="5327" spans="1:4" ht="13.2" x14ac:dyDescent="0.3">
      <c r="A5327" s="460">
        <v>4816125</v>
      </c>
      <c r="B5327" s="461" t="s">
        <v>6125</v>
      </c>
      <c r="C5327" s="460" t="s">
        <v>93</v>
      </c>
      <c r="D5327" s="454">
        <v>57.71</v>
      </c>
    </row>
    <row r="5328" spans="1:4" ht="13.2" x14ac:dyDescent="0.3">
      <c r="A5328" s="460">
        <v>4816124</v>
      </c>
      <c r="B5328" s="461" t="s">
        <v>6126</v>
      </c>
      <c r="C5328" s="460" t="s">
        <v>93</v>
      </c>
      <c r="D5328" s="454">
        <v>47.76</v>
      </c>
    </row>
    <row r="5329" spans="1:4" ht="13.2" x14ac:dyDescent="0.3">
      <c r="A5329" s="460">
        <v>4816022</v>
      </c>
      <c r="B5329" s="461" t="s">
        <v>6127</v>
      </c>
      <c r="C5329" s="460" t="s">
        <v>93</v>
      </c>
      <c r="D5329" s="454">
        <v>77.91</v>
      </c>
    </row>
    <row r="5330" spans="1:4" ht="13.2" x14ac:dyDescent="0.3">
      <c r="A5330" s="460">
        <v>4816021</v>
      </c>
      <c r="B5330" s="461" t="s">
        <v>6128</v>
      </c>
      <c r="C5330" s="460" t="s">
        <v>93</v>
      </c>
      <c r="D5330" s="454">
        <v>62.43</v>
      </c>
    </row>
    <row r="5331" spans="1:4" ht="13.2" x14ac:dyDescent="0.3">
      <c r="A5331" s="460">
        <v>4816106</v>
      </c>
      <c r="B5331" s="461" t="s">
        <v>6129</v>
      </c>
      <c r="C5331" s="460" t="s">
        <v>93</v>
      </c>
      <c r="D5331" s="454">
        <v>31.47</v>
      </c>
    </row>
    <row r="5332" spans="1:4" ht="13.2" x14ac:dyDescent="0.3">
      <c r="A5332" s="460">
        <v>4816105</v>
      </c>
      <c r="B5332" s="461" t="s">
        <v>6130</v>
      </c>
      <c r="C5332" s="460" t="s">
        <v>93</v>
      </c>
      <c r="D5332" s="454">
        <v>27.6</v>
      </c>
    </row>
    <row r="5333" spans="1:4" ht="13.2" x14ac:dyDescent="0.3">
      <c r="A5333" s="460">
        <v>4816108</v>
      </c>
      <c r="B5333" s="461" t="s">
        <v>6131</v>
      </c>
      <c r="C5333" s="460" t="s">
        <v>93</v>
      </c>
      <c r="D5333" s="454">
        <v>41.35</v>
      </c>
    </row>
    <row r="5334" spans="1:4" ht="13.2" x14ac:dyDescent="0.3">
      <c r="A5334" s="460">
        <v>4816107</v>
      </c>
      <c r="B5334" s="461" t="s">
        <v>6132</v>
      </c>
      <c r="C5334" s="460" t="s">
        <v>93</v>
      </c>
      <c r="D5334" s="454">
        <v>35.82</v>
      </c>
    </row>
    <row r="5335" spans="1:4" ht="13.2" x14ac:dyDescent="0.3">
      <c r="A5335" s="460">
        <v>4816110</v>
      </c>
      <c r="B5335" s="461" t="s">
        <v>6133</v>
      </c>
      <c r="C5335" s="460" t="s">
        <v>93</v>
      </c>
      <c r="D5335" s="454">
        <v>58.73</v>
      </c>
    </row>
    <row r="5336" spans="1:4" ht="13.2" x14ac:dyDescent="0.3">
      <c r="A5336" s="460">
        <v>4816109</v>
      </c>
      <c r="B5336" s="461" t="s">
        <v>6134</v>
      </c>
      <c r="C5336" s="460" t="s">
        <v>93</v>
      </c>
      <c r="D5336" s="454">
        <v>48.78</v>
      </c>
    </row>
    <row r="5337" spans="1:4" ht="13.2" x14ac:dyDescent="0.3">
      <c r="A5337" s="460">
        <v>4816100</v>
      </c>
      <c r="B5337" s="461" t="s">
        <v>6135</v>
      </c>
      <c r="C5337" s="460" t="s">
        <v>93</v>
      </c>
      <c r="D5337" s="454">
        <v>30.62</v>
      </c>
    </row>
    <row r="5338" spans="1:4" ht="13.2" x14ac:dyDescent="0.3">
      <c r="A5338" s="460">
        <v>4816099</v>
      </c>
      <c r="B5338" s="461" t="s">
        <v>6136</v>
      </c>
      <c r="C5338" s="460" t="s">
        <v>93</v>
      </c>
      <c r="D5338" s="454">
        <v>28.34</v>
      </c>
    </row>
    <row r="5339" spans="1:4" ht="13.2" x14ac:dyDescent="0.3">
      <c r="A5339" s="460">
        <v>4816102</v>
      </c>
      <c r="B5339" s="461" t="s">
        <v>6137</v>
      </c>
      <c r="C5339" s="460" t="s">
        <v>93</v>
      </c>
      <c r="D5339" s="454">
        <v>39.21</v>
      </c>
    </row>
    <row r="5340" spans="1:4" ht="13.2" x14ac:dyDescent="0.3">
      <c r="A5340" s="460">
        <v>4816101</v>
      </c>
      <c r="B5340" s="461" t="s">
        <v>6138</v>
      </c>
      <c r="C5340" s="460" t="s">
        <v>93</v>
      </c>
      <c r="D5340" s="454">
        <v>36.880000000000003</v>
      </c>
    </row>
    <row r="5341" spans="1:4" ht="13.2" x14ac:dyDescent="0.3">
      <c r="A5341" s="460">
        <v>4816104</v>
      </c>
      <c r="B5341" s="461" t="s">
        <v>6139</v>
      </c>
      <c r="C5341" s="460" t="s">
        <v>93</v>
      </c>
      <c r="D5341" s="454">
        <v>55.83</v>
      </c>
    </row>
    <row r="5342" spans="1:4" ht="13.2" x14ac:dyDescent="0.3">
      <c r="A5342" s="460">
        <v>4816103</v>
      </c>
      <c r="B5342" s="461" t="s">
        <v>6140</v>
      </c>
      <c r="C5342" s="460" t="s">
        <v>93</v>
      </c>
      <c r="D5342" s="454">
        <v>49.96</v>
      </c>
    </row>
    <row r="5343" spans="1:4" ht="26.4" x14ac:dyDescent="0.3">
      <c r="A5343" s="460">
        <v>4815804</v>
      </c>
      <c r="B5343" s="461" t="s">
        <v>6141</v>
      </c>
      <c r="C5343" s="460" t="s">
        <v>110</v>
      </c>
      <c r="D5343" s="454">
        <v>0.54</v>
      </c>
    </row>
    <row r="5344" spans="1:4" ht="13.2" x14ac:dyDescent="0.3">
      <c r="A5344" s="460">
        <v>4816002</v>
      </c>
      <c r="B5344" s="461" t="s">
        <v>6142</v>
      </c>
      <c r="C5344" s="460" t="s">
        <v>2</v>
      </c>
      <c r="D5344" s="454">
        <v>1267.55</v>
      </c>
    </row>
    <row r="5345" spans="1:4" ht="13.2" x14ac:dyDescent="0.3">
      <c r="A5345" s="460">
        <v>4805765</v>
      </c>
      <c r="B5345" s="461" t="s">
        <v>6143</v>
      </c>
      <c r="C5345" s="460" t="s">
        <v>2</v>
      </c>
      <c r="D5345" s="454">
        <v>202.58</v>
      </c>
    </row>
    <row r="5346" spans="1:4" ht="13.2" x14ac:dyDescent="0.3">
      <c r="A5346" s="460">
        <v>4816000</v>
      </c>
      <c r="B5346" s="461" t="s">
        <v>6144</v>
      </c>
      <c r="C5346" s="460" t="s">
        <v>2</v>
      </c>
      <c r="D5346" s="454">
        <v>437.81</v>
      </c>
    </row>
    <row r="5347" spans="1:4" ht="13.2" x14ac:dyDescent="0.3">
      <c r="A5347" s="460">
        <v>4816001</v>
      </c>
      <c r="B5347" s="461" t="s">
        <v>6145</v>
      </c>
      <c r="C5347" s="460" t="s">
        <v>2</v>
      </c>
      <c r="D5347" s="454">
        <v>746.97</v>
      </c>
    </row>
    <row r="5348" spans="1:4" ht="13.2" x14ac:dyDescent="0.3">
      <c r="A5348" s="460">
        <v>4805749</v>
      </c>
      <c r="B5348" s="461" t="s">
        <v>6146</v>
      </c>
      <c r="C5348" s="460" t="s">
        <v>2</v>
      </c>
      <c r="D5348" s="454">
        <v>69.8</v>
      </c>
    </row>
    <row r="5349" spans="1:4" ht="13.2" x14ac:dyDescent="0.3">
      <c r="A5349" s="460">
        <v>4805751</v>
      </c>
      <c r="B5349" s="461" t="s">
        <v>6147</v>
      </c>
      <c r="C5349" s="460" t="s">
        <v>2</v>
      </c>
      <c r="D5349" s="454">
        <v>52.35</v>
      </c>
    </row>
    <row r="5350" spans="1:4" ht="13.2" x14ac:dyDescent="0.3">
      <c r="A5350" s="460">
        <v>4805752</v>
      </c>
      <c r="B5350" s="461" t="s">
        <v>6148</v>
      </c>
      <c r="C5350" s="460" t="s">
        <v>2</v>
      </c>
      <c r="D5350" s="454">
        <v>62.82</v>
      </c>
    </row>
    <row r="5351" spans="1:4" ht="13.2" x14ac:dyDescent="0.3">
      <c r="A5351" s="460">
        <v>4805753</v>
      </c>
      <c r="B5351" s="461" t="s">
        <v>6149</v>
      </c>
      <c r="C5351" s="460" t="s">
        <v>2</v>
      </c>
      <c r="D5351" s="454">
        <v>73.290000000000006</v>
      </c>
    </row>
    <row r="5352" spans="1:4" ht="13.2" x14ac:dyDescent="0.3">
      <c r="A5352" s="460">
        <v>4805750</v>
      </c>
      <c r="B5352" s="461" t="s">
        <v>6150</v>
      </c>
      <c r="C5352" s="460" t="s">
        <v>2</v>
      </c>
      <c r="D5352" s="454">
        <v>41.88</v>
      </c>
    </row>
    <row r="5353" spans="1:4" ht="13.2" x14ac:dyDescent="0.3">
      <c r="A5353" s="460">
        <v>4805767</v>
      </c>
      <c r="B5353" s="461" t="s">
        <v>6151</v>
      </c>
      <c r="C5353" s="460" t="s">
        <v>2</v>
      </c>
      <c r="D5353" s="454">
        <v>71.989999999999995</v>
      </c>
    </row>
    <row r="5354" spans="1:4" ht="13.2" x14ac:dyDescent="0.3">
      <c r="A5354" s="460">
        <v>4805769</v>
      </c>
      <c r="B5354" s="461" t="s">
        <v>6152</v>
      </c>
      <c r="C5354" s="460" t="s">
        <v>2</v>
      </c>
      <c r="D5354" s="454">
        <v>85.7</v>
      </c>
    </row>
    <row r="5355" spans="1:4" ht="13.2" x14ac:dyDescent="0.3">
      <c r="A5355" s="460">
        <v>4805770</v>
      </c>
      <c r="B5355" s="461" t="s">
        <v>6153</v>
      </c>
      <c r="C5355" s="460" t="s">
        <v>2</v>
      </c>
      <c r="D5355" s="454">
        <v>99.41</v>
      </c>
    </row>
    <row r="5356" spans="1:4" ht="13.2" x14ac:dyDescent="0.3">
      <c r="A5356" s="460">
        <v>4805760</v>
      </c>
      <c r="B5356" s="461" t="s">
        <v>6154</v>
      </c>
      <c r="C5356" s="460" t="s">
        <v>2</v>
      </c>
      <c r="D5356" s="454">
        <v>58.28</v>
      </c>
    </row>
    <row r="5357" spans="1:4" ht="13.2" x14ac:dyDescent="0.3">
      <c r="A5357" s="460">
        <v>4805757</v>
      </c>
      <c r="B5357" s="461" t="s">
        <v>6155</v>
      </c>
      <c r="C5357" s="460" t="s">
        <v>2</v>
      </c>
      <c r="D5357" s="454">
        <v>6.99</v>
      </c>
    </row>
    <row r="5358" spans="1:4" ht="13.2" x14ac:dyDescent="0.3">
      <c r="A5358" s="460">
        <v>4805762</v>
      </c>
      <c r="B5358" s="461" t="s">
        <v>6156</v>
      </c>
      <c r="C5358" s="460" t="s">
        <v>2</v>
      </c>
      <c r="D5358" s="454">
        <v>8.58</v>
      </c>
    </row>
    <row r="5359" spans="1:4" ht="13.2" x14ac:dyDescent="0.3">
      <c r="A5359" s="460">
        <v>4806395</v>
      </c>
      <c r="B5359" s="461" t="s">
        <v>6157</v>
      </c>
      <c r="C5359" s="460" t="s">
        <v>110</v>
      </c>
      <c r="D5359" s="454">
        <v>5.04</v>
      </c>
    </row>
    <row r="5360" spans="1:4" ht="13.2" x14ac:dyDescent="0.3">
      <c r="A5360" s="460">
        <v>4816003</v>
      </c>
      <c r="B5360" s="461" t="s">
        <v>6158</v>
      </c>
      <c r="C5360" s="460" t="s">
        <v>93</v>
      </c>
      <c r="D5360" s="454">
        <v>43.4</v>
      </c>
    </row>
    <row r="5361" spans="1:4" ht="13.2" x14ac:dyDescent="0.3">
      <c r="A5361" s="460">
        <v>4816017</v>
      </c>
      <c r="B5361" s="461" t="s">
        <v>6159</v>
      </c>
      <c r="C5361" s="460" t="s">
        <v>2</v>
      </c>
      <c r="D5361" s="454">
        <v>21.74</v>
      </c>
    </row>
    <row r="5362" spans="1:4" ht="13.2" x14ac:dyDescent="0.3">
      <c r="A5362" s="460">
        <v>4816023</v>
      </c>
      <c r="B5362" s="461" t="s">
        <v>6160</v>
      </c>
      <c r="C5362" s="460" t="s">
        <v>31</v>
      </c>
      <c r="D5362" s="454">
        <v>230.75</v>
      </c>
    </row>
    <row r="5363" spans="1:4" ht="13.2" x14ac:dyDescent="0.3">
      <c r="A5363" s="460">
        <v>4816025</v>
      </c>
      <c r="B5363" s="461" t="s">
        <v>6161</v>
      </c>
      <c r="C5363" s="460" t="s">
        <v>31</v>
      </c>
      <c r="D5363" s="454">
        <v>434.27</v>
      </c>
    </row>
    <row r="5364" spans="1:4" ht="13.2" x14ac:dyDescent="0.3">
      <c r="A5364" s="460">
        <v>4816024</v>
      </c>
      <c r="B5364" s="461" t="s">
        <v>6162</v>
      </c>
      <c r="C5364" s="460" t="s">
        <v>31</v>
      </c>
      <c r="D5364" s="454">
        <v>299.02999999999997</v>
      </c>
    </row>
    <row r="5365" spans="1:4" ht="13.2" x14ac:dyDescent="0.3">
      <c r="A5365" s="460">
        <v>4816005</v>
      </c>
      <c r="B5365" s="461" t="s">
        <v>6163</v>
      </c>
      <c r="C5365" s="460" t="s">
        <v>2</v>
      </c>
      <c r="D5365" s="454">
        <v>82.47</v>
      </c>
    </row>
    <row r="5366" spans="1:4" ht="13.2" x14ac:dyDescent="0.3">
      <c r="A5366" s="460">
        <v>4800400</v>
      </c>
      <c r="B5366" s="461" t="s">
        <v>6164</v>
      </c>
      <c r="C5366" s="460" t="s">
        <v>84</v>
      </c>
      <c r="D5366" s="454">
        <v>4.87</v>
      </c>
    </row>
    <row r="5367" spans="1:4" ht="13.2" x14ac:dyDescent="0.3">
      <c r="A5367" s="460">
        <v>4816016</v>
      </c>
      <c r="B5367" s="461" t="s">
        <v>6165</v>
      </c>
      <c r="C5367" s="460" t="s">
        <v>2</v>
      </c>
      <c r="D5367" s="454">
        <v>40.9</v>
      </c>
    </row>
    <row r="5368" spans="1:4" ht="13.2" x14ac:dyDescent="0.3">
      <c r="A5368" s="460">
        <v>4800412</v>
      </c>
      <c r="B5368" s="461" t="s">
        <v>6166</v>
      </c>
      <c r="C5368" s="460" t="s">
        <v>84</v>
      </c>
      <c r="D5368" s="454">
        <v>4.1900000000000004</v>
      </c>
    </row>
    <row r="5369" spans="1:4" ht="13.2" x14ac:dyDescent="0.3">
      <c r="A5369" s="460">
        <v>4815671</v>
      </c>
      <c r="B5369" s="461" t="s">
        <v>6167</v>
      </c>
      <c r="C5369" s="460" t="s">
        <v>2</v>
      </c>
      <c r="D5369" s="454">
        <v>15.91</v>
      </c>
    </row>
    <row r="5370" spans="1:4" ht="13.2" x14ac:dyDescent="0.3">
      <c r="A5370" s="460">
        <v>4815803</v>
      </c>
      <c r="B5370" s="461" t="s">
        <v>6168</v>
      </c>
      <c r="C5370" s="460" t="s">
        <v>93</v>
      </c>
      <c r="D5370" s="454">
        <v>7.68</v>
      </c>
    </row>
    <row r="5371" spans="1:4" ht="13.2" x14ac:dyDescent="0.3">
      <c r="A5371" s="460">
        <v>4816011</v>
      </c>
      <c r="B5371" s="461" t="s">
        <v>6169</v>
      </c>
      <c r="C5371" s="460" t="s">
        <v>2</v>
      </c>
      <c r="D5371" s="454">
        <v>1456.7</v>
      </c>
    </row>
    <row r="5372" spans="1:4" ht="13.2" x14ac:dyDescent="0.3">
      <c r="A5372" s="460">
        <v>4816014</v>
      </c>
      <c r="B5372" s="461" t="s">
        <v>6170</v>
      </c>
      <c r="C5372" s="460" t="s">
        <v>2</v>
      </c>
      <c r="D5372" s="454">
        <v>51.08</v>
      </c>
    </row>
    <row r="5373" spans="1:4" ht="13.2" x14ac:dyDescent="0.3">
      <c r="A5373" s="460">
        <v>4816010</v>
      </c>
      <c r="B5373" s="461" t="s">
        <v>6171</v>
      </c>
      <c r="C5373" s="460" t="s">
        <v>2</v>
      </c>
      <c r="D5373" s="454">
        <v>36.92</v>
      </c>
    </row>
    <row r="5374" spans="1:4" ht="13.2" x14ac:dyDescent="0.3">
      <c r="A5374" s="460">
        <v>4816015</v>
      </c>
      <c r="B5374" s="461" t="s">
        <v>6172</v>
      </c>
      <c r="C5374" s="460" t="s">
        <v>2</v>
      </c>
      <c r="D5374" s="454">
        <v>21.73</v>
      </c>
    </row>
    <row r="5375" spans="1:4" ht="13.2" x14ac:dyDescent="0.3">
      <c r="A5375" s="460">
        <v>4816119</v>
      </c>
      <c r="B5375" s="461" t="s">
        <v>6173</v>
      </c>
      <c r="C5375" s="460" t="s">
        <v>2</v>
      </c>
      <c r="D5375" s="454">
        <v>34.65</v>
      </c>
    </row>
    <row r="5376" spans="1:4" ht="13.2" x14ac:dyDescent="0.3">
      <c r="A5376" s="460">
        <v>4816004</v>
      </c>
      <c r="B5376" s="461" t="s">
        <v>6174</v>
      </c>
      <c r="C5376" s="460" t="s">
        <v>93</v>
      </c>
      <c r="D5376" s="454">
        <v>58.81</v>
      </c>
    </row>
    <row r="5377" spans="1:4" ht="26.4" x14ac:dyDescent="0.3">
      <c r="A5377" s="460">
        <v>4915652</v>
      </c>
      <c r="B5377" s="461" t="s">
        <v>6175</v>
      </c>
      <c r="C5377" s="460" t="s">
        <v>110</v>
      </c>
      <c r="D5377" s="454">
        <v>7.97</v>
      </c>
    </row>
    <row r="5378" spans="1:4" ht="26.4" x14ac:dyDescent="0.3">
      <c r="A5378" s="460">
        <v>4915651</v>
      </c>
      <c r="B5378" s="461" t="s">
        <v>6176</v>
      </c>
      <c r="C5378" s="460" t="s">
        <v>110</v>
      </c>
      <c r="D5378" s="454">
        <v>8.7799999999999994</v>
      </c>
    </row>
    <row r="5379" spans="1:4" ht="13.2" x14ac:dyDescent="0.3">
      <c r="A5379" s="460">
        <v>4915723</v>
      </c>
      <c r="B5379" s="461" t="s">
        <v>6177</v>
      </c>
      <c r="C5379" s="460" t="s">
        <v>84</v>
      </c>
      <c r="D5379" s="454">
        <v>3.05</v>
      </c>
    </row>
    <row r="5380" spans="1:4" ht="13.2" x14ac:dyDescent="0.3">
      <c r="A5380" s="460">
        <v>4915724</v>
      </c>
      <c r="B5380" s="461" t="s">
        <v>6178</v>
      </c>
      <c r="C5380" s="460" t="s">
        <v>84</v>
      </c>
      <c r="D5380" s="454">
        <v>1.79</v>
      </c>
    </row>
    <row r="5381" spans="1:4" ht="13.2" x14ac:dyDescent="0.3">
      <c r="A5381" s="460">
        <v>4915637</v>
      </c>
      <c r="B5381" s="461" t="s">
        <v>6179</v>
      </c>
      <c r="C5381" s="460" t="s">
        <v>84</v>
      </c>
      <c r="D5381" s="454">
        <v>1.08</v>
      </c>
    </row>
    <row r="5382" spans="1:4" ht="13.2" x14ac:dyDescent="0.3">
      <c r="A5382" s="460">
        <v>4915779</v>
      </c>
      <c r="B5382" s="461" t="s">
        <v>6180</v>
      </c>
      <c r="C5382" s="460" t="s">
        <v>84</v>
      </c>
      <c r="D5382" s="454">
        <v>0.64</v>
      </c>
    </row>
    <row r="5383" spans="1:4" ht="13.2" x14ac:dyDescent="0.3">
      <c r="A5383" s="460">
        <v>4915638</v>
      </c>
      <c r="B5383" s="461" t="s">
        <v>6181</v>
      </c>
      <c r="C5383" s="460" t="s">
        <v>84</v>
      </c>
      <c r="D5383" s="454">
        <v>0.76</v>
      </c>
    </row>
    <row r="5384" spans="1:4" ht="13.2" x14ac:dyDescent="0.3">
      <c r="A5384" s="460">
        <v>4915636</v>
      </c>
      <c r="B5384" s="461" t="s">
        <v>6182</v>
      </c>
      <c r="C5384" s="460" t="s">
        <v>84</v>
      </c>
      <c r="D5384" s="454">
        <v>1.04</v>
      </c>
    </row>
    <row r="5385" spans="1:4" ht="13.2" x14ac:dyDescent="0.3">
      <c r="A5385" s="460">
        <v>4915744</v>
      </c>
      <c r="B5385" s="461" t="s">
        <v>6183</v>
      </c>
      <c r="C5385" s="460" t="s">
        <v>84</v>
      </c>
      <c r="D5385" s="454">
        <v>0.7</v>
      </c>
    </row>
    <row r="5386" spans="1:4" ht="13.2" x14ac:dyDescent="0.3">
      <c r="A5386" s="460">
        <v>4915700</v>
      </c>
      <c r="B5386" s="461" t="s">
        <v>6184</v>
      </c>
      <c r="C5386" s="460" t="s">
        <v>84</v>
      </c>
      <c r="D5386" s="454">
        <v>1.27</v>
      </c>
    </row>
    <row r="5387" spans="1:4" ht="13.2" x14ac:dyDescent="0.3">
      <c r="A5387" s="460">
        <v>4915590</v>
      </c>
      <c r="B5387" s="461" t="s">
        <v>6185</v>
      </c>
      <c r="C5387" s="460" t="s">
        <v>84</v>
      </c>
      <c r="D5387" s="454">
        <v>0.78</v>
      </c>
    </row>
    <row r="5388" spans="1:4" ht="13.2" x14ac:dyDescent="0.3">
      <c r="A5388" s="460">
        <v>4915591</v>
      </c>
      <c r="B5388" s="461" t="s">
        <v>6186</v>
      </c>
      <c r="C5388" s="460" t="s">
        <v>84</v>
      </c>
      <c r="D5388" s="454">
        <v>0.91</v>
      </c>
    </row>
    <row r="5389" spans="1:4" ht="13.2" x14ac:dyDescent="0.3">
      <c r="A5389" s="460">
        <v>4915701</v>
      </c>
      <c r="B5389" s="461" t="s">
        <v>6187</v>
      </c>
      <c r="C5389" s="460" t="s">
        <v>84</v>
      </c>
      <c r="D5389" s="454">
        <v>1.21</v>
      </c>
    </row>
    <row r="5390" spans="1:4" ht="13.2" x14ac:dyDescent="0.3">
      <c r="A5390" s="460">
        <v>4915703</v>
      </c>
      <c r="B5390" s="461" t="s">
        <v>6188</v>
      </c>
      <c r="C5390" s="460" t="s">
        <v>2</v>
      </c>
      <c r="D5390" s="454">
        <v>102.48</v>
      </c>
    </row>
    <row r="5391" spans="1:4" ht="13.2" x14ac:dyDescent="0.3">
      <c r="A5391" s="460">
        <v>4915705</v>
      </c>
      <c r="B5391" s="461" t="s">
        <v>6189</v>
      </c>
      <c r="C5391" s="460" t="s">
        <v>2</v>
      </c>
      <c r="D5391" s="454">
        <v>128.69</v>
      </c>
    </row>
    <row r="5392" spans="1:4" ht="13.2" x14ac:dyDescent="0.3">
      <c r="A5392" s="460">
        <v>4915743</v>
      </c>
      <c r="B5392" s="461" t="s">
        <v>6190</v>
      </c>
      <c r="C5392" s="460" t="s">
        <v>84</v>
      </c>
      <c r="D5392" s="454">
        <v>0.08</v>
      </c>
    </row>
    <row r="5393" spans="1:4" ht="13.2" x14ac:dyDescent="0.3">
      <c r="A5393" s="460">
        <v>4915768</v>
      </c>
      <c r="B5393" s="461" t="s">
        <v>6191</v>
      </c>
      <c r="C5393" s="460" t="s">
        <v>2</v>
      </c>
      <c r="D5393" s="454">
        <v>14.53</v>
      </c>
    </row>
    <row r="5394" spans="1:4" ht="13.2" x14ac:dyDescent="0.3">
      <c r="A5394" s="460">
        <v>4915713</v>
      </c>
      <c r="B5394" s="461" t="s">
        <v>6192</v>
      </c>
      <c r="C5394" s="460" t="s">
        <v>2</v>
      </c>
      <c r="D5394" s="454">
        <v>61.15</v>
      </c>
    </row>
    <row r="5395" spans="1:4" ht="13.2" x14ac:dyDescent="0.3">
      <c r="A5395" s="460">
        <v>4915655</v>
      </c>
      <c r="B5395" s="461" t="s">
        <v>6193</v>
      </c>
      <c r="C5395" s="460" t="s">
        <v>2</v>
      </c>
      <c r="D5395" s="454">
        <v>85.34</v>
      </c>
    </row>
    <row r="5396" spans="1:4" ht="13.2" x14ac:dyDescent="0.3">
      <c r="A5396" s="460">
        <v>4915656</v>
      </c>
      <c r="B5396" s="461" t="s">
        <v>6194</v>
      </c>
      <c r="C5396" s="460" t="s">
        <v>2</v>
      </c>
      <c r="D5396" s="454">
        <v>66.959999999999994</v>
      </c>
    </row>
    <row r="5397" spans="1:4" ht="13.2" x14ac:dyDescent="0.3">
      <c r="A5397" s="460">
        <v>4915657</v>
      </c>
      <c r="B5397" s="461" t="s">
        <v>6195</v>
      </c>
      <c r="C5397" s="460" t="s">
        <v>2</v>
      </c>
      <c r="D5397" s="454">
        <v>56.01</v>
      </c>
    </row>
    <row r="5398" spans="1:4" ht="13.2" x14ac:dyDescent="0.3">
      <c r="A5398" s="460">
        <v>4915658</v>
      </c>
      <c r="B5398" s="461" t="s">
        <v>6196</v>
      </c>
      <c r="C5398" s="460" t="s">
        <v>2</v>
      </c>
      <c r="D5398" s="454">
        <v>48.85</v>
      </c>
    </row>
    <row r="5399" spans="1:4" ht="13.2" x14ac:dyDescent="0.3">
      <c r="A5399" s="460">
        <v>4915659</v>
      </c>
      <c r="B5399" s="461" t="s">
        <v>6197</v>
      </c>
      <c r="C5399" s="460" t="s">
        <v>2</v>
      </c>
      <c r="D5399" s="454">
        <v>43.87</v>
      </c>
    </row>
    <row r="5400" spans="1:4" ht="13.2" x14ac:dyDescent="0.3">
      <c r="A5400" s="460">
        <v>4915660</v>
      </c>
      <c r="B5400" s="461" t="s">
        <v>6198</v>
      </c>
      <c r="C5400" s="460" t="s">
        <v>2</v>
      </c>
      <c r="D5400" s="454">
        <v>40.31</v>
      </c>
    </row>
    <row r="5401" spans="1:4" ht="13.2" x14ac:dyDescent="0.3">
      <c r="A5401" s="460">
        <v>4915661</v>
      </c>
      <c r="B5401" s="461" t="s">
        <v>6199</v>
      </c>
      <c r="C5401" s="460" t="s">
        <v>2</v>
      </c>
      <c r="D5401" s="454">
        <v>111.05</v>
      </c>
    </row>
    <row r="5402" spans="1:4" ht="13.2" x14ac:dyDescent="0.3">
      <c r="A5402" s="460">
        <v>4915662</v>
      </c>
      <c r="B5402" s="461" t="s">
        <v>6200</v>
      </c>
      <c r="C5402" s="460" t="s">
        <v>2</v>
      </c>
      <c r="D5402" s="454">
        <v>87.78</v>
      </c>
    </row>
    <row r="5403" spans="1:4" ht="13.2" x14ac:dyDescent="0.3">
      <c r="A5403" s="460">
        <v>4915663</v>
      </c>
      <c r="B5403" s="461" t="s">
        <v>6201</v>
      </c>
      <c r="C5403" s="460" t="s">
        <v>2</v>
      </c>
      <c r="D5403" s="454">
        <v>72.53</v>
      </c>
    </row>
    <row r="5404" spans="1:4" ht="13.2" x14ac:dyDescent="0.3">
      <c r="A5404" s="460">
        <v>4915664</v>
      </c>
      <c r="B5404" s="461" t="s">
        <v>6202</v>
      </c>
      <c r="C5404" s="460" t="s">
        <v>2</v>
      </c>
      <c r="D5404" s="454">
        <v>63.8</v>
      </c>
    </row>
    <row r="5405" spans="1:4" ht="13.2" x14ac:dyDescent="0.3">
      <c r="A5405" s="460">
        <v>4915665</v>
      </c>
      <c r="B5405" s="461" t="s">
        <v>6203</v>
      </c>
      <c r="C5405" s="460" t="s">
        <v>2</v>
      </c>
      <c r="D5405" s="454">
        <v>57.8</v>
      </c>
    </row>
    <row r="5406" spans="1:4" ht="13.2" x14ac:dyDescent="0.3">
      <c r="A5406" s="460">
        <v>4915666</v>
      </c>
      <c r="B5406" s="461" t="s">
        <v>6204</v>
      </c>
      <c r="C5406" s="460" t="s">
        <v>2</v>
      </c>
      <c r="D5406" s="454">
        <v>53.51</v>
      </c>
    </row>
    <row r="5407" spans="1:4" ht="26.4" x14ac:dyDescent="0.3">
      <c r="A5407" s="460">
        <v>4915650</v>
      </c>
      <c r="B5407" s="461" t="s">
        <v>6205</v>
      </c>
      <c r="C5407" s="460" t="s">
        <v>48</v>
      </c>
      <c r="D5407" s="454">
        <v>295.60000000000002</v>
      </c>
    </row>
    <row r="5408" spans="1:4" ht="26.4" x14ac:dyDescent="0.3">
      <c r="A5408" s="460">
        <v>4915645</v>
      </c>
      <c r="B5408" s="461" t="s">
        <v>6206</v>
      </c>
      <c r="C5408" s="460" t="s">
        <v>48</v>
      </c>
      <c r="D5408" s="454">
        <v>223.44</v>
      </c>
    </row>
    <row r="5409" spans="1:4" ht="13.2" x14ac:dyDescent="0.3">
      <c r="A5409" s="460">
        <v>4915712</v>
      </c>
      <c r="B5409" s="461" t="s">
        <v>6207</v>
      </c>
      <c r="C5409" s="460" t="s">
        <v>2</v>
      </c>
      <c r="D5409" s="454">
        <v>20.38</v>
      </c>
    </row>
    <row r="5410" spans="1:4" ht="13.2" x14ac:dyDescent="0.3">
      <c r="A5410" s="460">
        <v>4915711</v>
      </c>
      <c r="B5410" s="461" t="s">
        <v>6208</v>
      </c>
      <c r="C5410" s="460" t="s">
        <v>93</v>
      </c>
      <c r="D5410" s="454">
        <v>1.36</v>
      </c>
    </row>
    <row r="5411" spans="1:4" ht="26.4" x14ac:dyDescent="0.3">
      <c r="A5411" s="460">
        <v>4915790</v>
      </c>
      <c r="B5411" s="461" t="s">
        <v>6209</v>
      </c>
      <c r="C5411" s="460" t="s">
        <v>55</v>
      </c>
      <c r="D5411" s="454">
        <v>250.18</v>
      </c>
    </row>
    <row r="5412" spans="1:4" ht="26.4" x14ac:dyDescent="0.3">
      <c r="A5412" s="460">
        <v>4915793</v>
      </c>
      <c r="B5412" s="461" t="s">
        <v>6210</v>
      </c>
      <c r="C5412" s="460" t="s">
        <v>55</v>
      </c>
      <c r="D5412" s="454">
        <v>199.04</v>
      </c>
    </row>
    <row r="5413" spans="1:4" ht="26.4" x14ac:dyDescent="0.3">
      <c r="A5413" s="460">
        <v>4915792</v>
      </c>
      <c r="B5413" s="461" t="s">
        <v>6211</v>
      </c>
      <c r="C5413" s="460" t="s">
        <v>55</v>
      </c>
      <c r="D5413" s="454">
        <v>94.19</v>
      </c>
    </row>
    <row r="5414" spans="1:4" ht="13.2" x14ac:dyDescent="0.3">
      <c r="A5414" s="460">
        <v>4915718</v>
      </c>
      <c r="B5414" s="461" t="s">
        <v>6212</v>
      </c>
      <c r="C5414" s="460" t="s">
        <v>84</v>
      </c>
      <c r="D5414" s="454">
        <v>8.84</v>
      </c>
    </row>
    <row r="5415" spans="1:4" ht="13.2" x14ac:dyDescent="0.3">
      <c r="A5415" s="460">
        <v>4915672</v>
      </c>
      <c r="B5415" s="461" t="s">
        <v>6213</v>
      </c>
      <c r="C5415" s="460" t="s">
        <v>93</v>
      </c>
      <c r="D5415" s="454">
        <v>4.08</v>
      </c>
    </row>
    <row r="5416" spans="1:4" ht="13.2" x14ac:dyDescent="0.3">
      <c r="A5416" s="460">
        <v>4915708</v>
      </c>
      <c r="B5416" s="461" t="s">
        <v>6214</v>
      </c>
      <c r="C5416" s="460" t="s">
        <v>93</v>
      </c>
      <c r="D5416" s="454">
        <v>0.68</v>
      </c>
    </row>
    <row r="5417" spans="1:4" ht="13.2" x14ac:dyDescent="0.3">
      <c r="A5417" s="460">
        <v>4915710</v>
      </c>
      <c r="B5417" s="461" t="s">
        <v>6215</v>
      </c>
      <c r="C5417" s="460" t="s">
        <v>93</v>
      </c>
      <c r="D5417" s="454">
        <v>4.08</v>
      </c>
    </row>
    <row r="5418" spans="1:4" ht="13.2" x14ac:dyDescent="0.3">
      <c r="A5418" s="460">
        <v>4915709</v>
      </c>
      <c r="B5418" s="461" t="s">
        <v>6216</v>
      </c>
      <c r="C5418" s="460" t="s">
        <v>93</v>
      </c>
      <c r="D5418" s="454">
        <v>1.02</v>
      </c>
    </row>
    <row r="5419" spans="1:4" ht="13.2" x14ac:dyDescent="0.3">
      <c r="A5419" s="460">
        <v>4915686</v>
      </c>
      <c r="B5419" s="461" t="s">
        <v>6217</v>
      </c>
      <c r="C5419" s="460" t="s">
        <v>110</v>
      </c>
      <c r="D5419" s="454">
        <v>4.08</v>
      </c>
    </row>
    <row r="5420" spans="1:4" ht="13.2" x14ac:dyDescent="0.3">
      <c r="A5420" s="460">
        <v>4915687</v>
      </c>
      <c r="B5420" s="461" t="s">
        <v>6218</v>
      </c>
      <c r="C5420" s="460" t="s">
        <v>110</v>
      </c>
      <c r="D5420" s="454">
        <v>2.5499999999999998</v>
      </c>
    </row>
    <row r="5421" spans="1:4" ht="13.2" x14ac:dyDescent="0.3">
      <c r="A5421" s="460">
        <v>4915634</v>
      </c>
      <c r="B5421" s="461" t="s">
        <v>6219</v>
      </c>
      <c r="C5421" s="460" t="s">
        <v>93</v>
      </c>
      <c r="D5421" s="454">
        <v>61.61</v>
      </c>
    </row>
    <row r="5422" spans="1:4" ht="13.2" x14ac:dyDescent="0.3">
      <c r="A5422" s="460">
        <v>4915633</v>
      </c>
      <c r="B5422" s="461" t="s">
        <v>6220</v>
      </c>
      <c r="C5422" s="460" t="s">
        <v>93</v>
      </c>
      <c r="D5422" s="454">
        <v>20.32</v>
      </c>
    </row>
    <row r="5423" spans="1:4" ht="26.4" x14ac:dyDescent="0.3">
      <c r="A5423" s="460">
        <v>4915714</v>
      </c>
      <c r="B5423" s="461" t="s">
        <v>6221</v>
      </c>
      <c r="C5423" s="460" t="s">
        <v>93</v>
      </c>
      <c r="D5423" s="454">
        <v>3.05</v>
      </c>
    </row>
    <row r="5424" spans="1:4" ht="13.2" x14ac:dyDescent="0.3">
      <c r="A5424" s="460">
        <v>4915759</v>
      </c>
      <c r="B5424" s="461" t="s">
        <v>6222</v>
      </c>
      <c r="C5424" s="460" t="s">
        <v>110</v>
      </c>
      <c r="D5424" s="454">
        <v>6.87</v>
      </c>
    </row>
    <row r="5425" spans="1:4" ht="13.2" x14ac:dyDescent="0.3">
      <c r="A5425" s="460">
        <v>4915758</v>
      </c>
      <c r="B5425" s="461" t="s">
        <v>6223</v>
      </c>
      <c r="C5425" s="460" t="s">
        <v>93</v>
      </c>
      <c r="D5425" s="454">
        <v>4.0999999999999996</v>
      </c>
    </row>
    <row r="5426" spans="1:4" ht="13.2" x14ac:dyDescent="0.3">
      <c r="A5426" s="460">
        <v>4915640</v>
      </c>
      <c r="B5426" s="461" t="s">
        <v>6224</v>
      </c>
      <c r="C5426" s="460" t="s">
        <v>2</v>
      </c>
      <c r="D5426" s="454">
        <v>20.38</v>
      </c>
    </row>
    <row r="5427" spans="1:4" ht="13.2" x14ac:dyDescent="0.3">
      <c r="A5427" s="460">
        <v>4915639</v>
      </c>
      <c r="B5427" s="461" t="s">
        <v>6225</v>
      </c>
      <c r="C5427" s="460" t="s">
        <v>84</v>
      </c>
      <c r="D5427" s="454">
        <v>4.08</v>
      </c>
    </row>
    <row r="5428" spans="1:4" ht="26.4" x14ac:dyDescent="0.3">
      <c r="A5428" s="460">
        <v>4915695</v>
      </c>
      <c r="B5428" s="461" t="s">
        <v>6226</v>
      </c>
      <c r="C5428" s="460" t="s">
        <v>93</v>
      </c>
      <c r="D5428" s="454">
        <v>6.38</v>
      </c>
    </row>
    <row r="5429" spans="1:4" ht="26.4" x14ac:dyDescent="0.3">
      <c r="A5429" s="460">
        <v>4915696</v>
      </c>
      <c r="B5429" s="461" t="s">
        <v>6227</v>
      </c>
      <c r="C5429" s="460" t="s">
        <v>93</v>
      </c>
      <c r="D5429" s="454">
        <v>6.38</v>
      </c>
    </row>
    <row r="5430" spans="1:4" ht="26.4" x14ac:dyDescent="0.3">
      <c r="A5430" s="460">
        <v>4915694</v>
      </c>
      <c r="B5430" s="461" t="s">
        <v>6228</v>
      </c>
      <c r="C5430" s="460" t="s">
        <v>93</v>
      </c>
      <c r="D5430" s="454">
        <v>29.94</v>
      </c>
    </row>
    <row r="5431" spans="1:4" ht="13.2" x14ac:dyDescent="0.3">
      <c r="A5431" s="460">
        <v>4915654</v>
      </c>
      <c r="B5431" s="461" t="s">
        <v>6229</v>
      </c>
      <c r="C5431" s="460" t="s">
        <v>84</v>
      </c>
      <c r="D5431" s="454">
        <v>11.26</v>
      </c>
    </row>
    <row r="5432" spans="1:4" ht="13.2" x14ac:dyDescent="0.3">
      <c r="A5432" s="460">
        <v>4900001</v>
      </c>
      <c r="B5432" s="461" t="s">
        <v>6230</v>
      </c>
      <c r="C5432" s="460" t="s">
        <v>2</v>
      </c>
      <c r="D5432" s="454">
        <v>0</v>
      </c>
    </row>
    <row r="5433" spans="1:4" ht="13.2" x14ac:dyDescent="0.3">
      <c r="A5433" s="460">
        <v>4915801</v>
      </c>
      <c r="B5433" s="461" t="s">
        <v>6231</v>
      </c>
      <c r="C5433" s="460" t="s">
        <v>2</v>
      </c>
      <c r="D5433" s="454">
        <v>0</v>
      </c>
    </row>
    <row r="5434" spans="1:4" ht="13.2" x14ac:dyDescent="0.3">
      <c r="A5434" s="460">
        <v>4916290</v>
      </c>
      <c r="B5434" s="461" t="s">
        <v>6232</v>
      </c>
      <c r="C5434" s="460" t="s">
        <v>2</v>
      </c>
      <c r="D5434" s="454">
        <v>367.37</v>
      </c>
    </row>
    <row r="5435" spans="1:4" ht="13.2" x14ac:dyDescent="0.3">
      <c r="A5435" s="460">
        <v>4915765</v>
      </c>
      <c r="B5435" s="461" t="s">
        <v>6233</v>
      </c>
      <c r="C5435" s="460" t="s">
        <v>2</v>
      </c>
      <c r="D5435" s="454">
        <v>204.51</v>
      </c>
    </row>
    <row r="5436" spans="1:4" ht="13.2" x14ac:dyDescent="0.3">
      <c r="A5436" s="460">
        <v>4915766</v>
      </c>
      <c r="B5436" s="461" t="s">
        <v>6234</v>
      </c>
      <c r="C5436" s="460" t="s">
        <v>2</v>
      </c>
      <c r="D5436" s="454">
        <v>120.04</v>
      </c>
    </row>
    <row r="5437" spans="1:4" ht="13.2" x14ac:dyDescent="0.3">
      <c r="A5437" s="460">
        <v>4915764</v>
      </c>
      <c r="B5437" s="461" t="s">
        <v>6235</v>
      </c>
      <c r="C5437" s="460" t="s">
        <v>2</v>
      </c>
      <c r="D5437" s="454">
        <v>368.12</v>
      </c>
    </row>
    <row r="5438" spans="1:4" ht="13.2" x14ac:dyDescent="0.3">
      <c r="A5438" s="460">
        <v>4915767</v>
      </c>
      <c r="B5438" s="461" t="s">
        <v>6236</v>
      </c>
      <c r="C5438" s="460" t="s">
        <v>2</v>
      </c>
      <c r="D5438" s="454">
        <v>78.88</v>
      </c>
    </row>
    <row r="5439" spans="1:4" ht="13.2" x14ac:dyDescent="0.3">
      <c r="A5439" s="460">
        <v>4915777</v>
      </c>
      <c r="B5439" s="461" t="s">
        <v>6237</v>
      </c>
      <c r="C5439" s="460" t="s">
        <v>93</v>
      </c>
      <c r="D5439" s="454">
        <v>13.5</v>
      </c>
    </row>
    <row r="5440" spans="1:4" ht="13.2" x14ac:dyDescent="0.3">
      <c r="A5440" s="460">
        <v>4915618</v>
      </c>
      <c r="B5440" s="461" t="s">
        <v>6238</v>
      </c>
      <c r="C5440" s="460" t="s">
        <v>84</v>
      </c>
      <c r="D5440" s="454">
        <v>3.19</v>
      </c>
    </row>
    <row r="5441" spans="1:4" ht="13.2" x14ac:dyDescent="0.3">
      <c r="A5441" s="460">
        <v>4915774</v>
      </c>
      <c r="B5441" s="461" t="s">
        <v>6239</v>
      </c>
      <c r="C5441" s="460" t="s">
        <v>2</v>
      </c>
      <c r="D5441" s="454">
        <v>22.71</v>
      </c>
    </row>
    <row r="5442" spans="1:4" ht="13.2" x14ac:dyDescent="0.3">
      <c r="A5442" s="460">
        <v>4915719</v>
      </c>
      <c r="B5442" s="461" t="s">
        <v>6240</v>
      </c>
      <c r="C5442" s="460" t="s">
        <v>84</v>
      </c>
      <c r="D5442" s="454">
        <v>33.07</v>
      </c>
    </row>
    <row r="5443" spans="1:4" ht="13.2" x14ac:dyDescent="0.3">
      <c r="A5443" s="460">
        <v>4915611</v>
      </c>
      <c r="B5443" s="461" t="s">
        <v>6241</v>
      </c>
      <c r="C5443" s="460" t="s">
        <v>2</v>
      </c>
      <c r="D5443" s="454">
        <v>10.95</v>
      </c>
    </row>
    <row r="5444" spans="1:4" ht="13.2" x14ac:dyDescent="0.3">
      <c r="A5444" s="460">
        <v>4915733</v>
      </c>
      <c r="B5444" s="461" t="s">
        <v>6242</v>
      </c>
      <c r="C5444" s="460" t="s">
        <v>2</v>
      </c>
      <c r="D5444" s="454">
        <v>37.6</v>
      </c>
    </row>
    <row r="5445" spans="1:4" ht="13.2" x14ac:dyDescent="0.3">
      <c r="A5445" s="460">
        <v>4915734</v>
      </c>
      <c r="B5445" s="461" t="s">
        <v>6243</v>
      </c>
      <c r="C5445" s="460" t="s">
        <v>2</v>
      </c>
      <c r="D5445" s="454">
        <v>11.91</v>
      </c>
    </row>
    <row r="5446" spans="1:4" ht="13.2" x14ac:dyDescent="0.3">
      <c r="A5446" s="460">
        <v>4915727</v>
      </c>
      <c r="B5446" s="461" t="s">
        <v>6244</v>
      </c>
      <c r="C5446" s="460" t="s">
        <v>93</v>
      </c>
      <c r="D5446" s="454">
        <v>10.33</v>
      </c>
    </row>
    <row r="5447" spans="1:4" ht="26.4" x14ac:dyDescent="0.3">
      <c r="A5447" s="460">
        <v>4915726</v>
      </c>
      <c r="B5447" s="461" t="s">
        <v>6245</v>
      </c>
      <c r="C5447" s="460" t="s">
        <v>93</v>
      </c>
      <c r="D5447" s="454">
        <v>24.16</v>
      </c>
    </row>
    <row r="5448" spans="1:4" ht="26.4" x14ac:dyDescent="0.3">
      <c r="A5448" s="460">
        <v>4915594</v>
      </c>
      <c r="B5448" s="461" t="s">
        <v>6246</v>
      </c>
      <c r="C5448" s="460" t="s">
        <v>93</v>
      </c>
      <c r="D5448" s="454">
        <v>22.32</v>
      </c>
    </row>
    <row r="5449" spans="1:4" ht="26.4" x14ac:dyDescent="0.3">
      <c r="A5449" s="460">
        <v>4915729</v>
      </c>
      <c r="B5449" s="461" t="s">
        <v>6247</v>
      </c>
      <c r="C5449" s="460" t="s">
        <v>93</v>
      </c>
      <c r="D5449" s="454">
        <v>18.62</v>
      </c>
    </row>
    <row r="5450" spans="1:4" ht="26.4" x14ac:dyDescent="0.3">
      <c r="A5450" s="460">
        <v>4915596</v>
      </c>
      <c r="B5450" s="461" t="s">
        <v>6248</v>
      </c>
      <c r="C5450" s="460" t="s">
        <v>93</v>
      </c>
      <c r="D5450" s="454">
        <v>17.82</v>
      </c>
    </row>
    <row r="5451" spans="1:4" ht="13.2" x14ac:dyDescent="0.3">
      <c r="A5451" s="460">
        <v>4915732</v>
      </c>
      <c r="B5451" s="461" t="s">
        <v>6249</v>
      </c>
      <c r="C5451" s="460" t="s">
        <v>93</v>
      </c>
      <c r="D5451" s="454">
        <v>7.94</v>
      </c>
    </row>
    <row r="5452" spans="1:4" ht="13.2" x14ac:dyDescent="0.3">
      <c r="A5452" s="460">
        <v>4915731</v>
      </c>
      <c r="B5452" s="461" t="s">
        <v>6250</v>
      </c>
      <c r="C5452" s="460" t="s">
        <v>93</v>
      </c>
      <c r="D5452" s="454">
        <v>17.07</v>
      </c>
    </row>
    <row r="5453" spans="1:4" ht="13.2" x14ac:dyDescent="0.3">
      <c r="A5453" s="460">
        <v>4915725</v>
      </c>
      <c r="B5453" s="461" t="s">
        <v>6251</v>
      </c>
      <c r="C5453" s="460" t="s">
        <v>93</v>
      </c>
      <c r="D5453" s="454">
        <v>29.14</v>
      </c>
    </row>
    <row r="5454" spans="1:4" ht="26.4" x14ac:dyDescent="0.3">
      <c r="A5454" s="460">
        <v>4915593</v>
      </c>
      <c r="B5454" s="461" t="s">
        <v>6252</v>
      </c>
      <c r="C5454" s="460" t="s">
        <v>93</v>
      </c>
      <c r="D5454" s="454">
        <v>27.29</v>
      </c>
    </row>
    <row r="5455" spans="1:4" ht="13.2" x14ac:dyDescent="0.3">
      <c r="A5455" s="460">
        <v>4915728</v>
      </c>
      <c r="B5455" s="461" t="s">
        <v>6253</v>
      </c>
      <c r="C5455" s="460" t="s">
        <v>93</v>
      </c>
      <c r="D5455" s="454">
        <v>28.51</v>
      </c>
    </row>
    <row r="5456" spans="1:4" ht="26.4" x14ac:dyDescent="0.3">
      <c r="A5456" s="460">
        <v>4915595</v>
      </c>
      <c r="B5456" s="461" t="s">
        <v>6254</v>
      </c>
      <c r="C5456" s="460" t="s">
        <v>93</v>
      </c>
      <c r="D5456" s="454">
        <v>27.72</v>
      </c>
    </row>
    <row r="5457" spans="1:4" ht="13.2" x14ac:dyDescent="0.3">
      <c r="A5457" s="460">
        <v>4915730</v>
      </c>
      <c r="B5457" s="461" t="s">
        <v>6255</v>
      </c>
      <c r="C5457" s="460" t="s">
        <v>93</v>
      </c>
      <c r="D5457" s="454">
        <v>24.22</v>
      </c>
    </row>
    <row r="5458" spans="1:4" ht="13.2" x14ac:dyDescent="0.3">
      <c r="A5458" s="460">
        <v>4915598</v>
      </c>
      <c r="B5458" s="461" t="s">
        <v>6256</v>
      </c>
      <c r="C5458" s="460" t="s">
        <v>84</v>
      </c>
      <c r="D5458" s="454">
        <v>0.1</v>
      </c>
    </row>
    <row r="5459" spans="1:4" ht="13.2" x14ac:dyDescent="0.3">
      <c r="A5459" s="460">
        <v>4915748</v>
      </c>
      <c r="B5459" s="461" t="s">
        <v>6257</v>
      </c>
      <c r="C5459" s="460" t="s">
        <v>84</v>
      </c>
      <c r="D5459" s="454">
        <v>226.27</v>
      </c>
    </row>
    <row r="5460" spans="1:4" ht="13.2" x14ac:dyDescent="0.3">
      <c r="A5460" s="460">
        <v>4915608</v>
      </c>
      <c r="B5460" s="461" t="s">
        <v>6258</v>
      </c>
      <c r="C5460" s="460" t="s">
        <v>84</v>
      </c>
      <c r="D5460" s="454">
        <v>2.4500000000000002</v>
      </c>
    </row>
    <row r="5461" spans="1:4" ht="13.2" x14ac:dyDescent="0.3">
      <c r="A5461" s="460">
        <v>4915613</v>
      </c>
      <c r="B5461" s="461" t="s">
        <v>6259</v>
      </c>
      <c r="C5461" s="460" t="s">
        <v>84</v>
      </c>
      <c r="D5461" s="454">
        <v>0.17</v>
      </c>
    </row>
    <row r="5462" spans="1:4" ht="13.2" x14ac:dyDescent="0.3">
      <c r="A5462" s="460">
        <v>4915692</v>
      </c>
      <c r="B5462" s="461" t="s">
        <v>6260</v>
      </c>
      <c r="C5462" s="460" t="s">
        <v>2</v>
      </c>
      <c r="D5462" s="454">
        <v>350.66</v>
      </c>
    </row>
    <row r="5463" spans="1:4" ht="13.2" x14ac:dyDescent="0.3">
      <c r="A5463" s="460">
        <v>4915746</v>
      </c>
      <c r="B5463" s="461" t="s">
        <v>6261</v>
      </c>
      <c r="C5463" s="460" t="s">
        <v>2</v>
      </c>
      <c r="D5463" s="454">
        <v>273.83999999999997</v>
      </c>
    </row>
    <row r="5464" spans="1:4" ht="13.2" x14ac:dyDescent="0.3">
      <c r="A5464" s="460">
        <v>4915630</v>
      </c>
      <c r="B5464" s="461" t="s">
        <v>6262</v>
      </c>
      <c r="C5464" s="460" t="s">
        <v>2</v>
      </c>
      <c r="D5464" s="454">
        <v>350.66</v>
      </c>
    </row>
    <row r="5465" spans="1:4" ht="26.4" x14ac:dyDescent="0.3">
      <c r="A5465" s="460">
        <v>4915631</v>
      </c>
      <c r="B5465" s="461" t="s">
        <v>6263</v>
      </c>
      <c r="C5465" s="460" t="s">
        <v>2</v>
      </c>
      <c r="D5465" s="454">
        <v>273.83999999999997</v>
      </c>
    </row>
    <row r="5466" spans="1:4" ht="13.2" x14ac:dyDescent="0.3">
      <c r="A5466" s="460">
        <v>4915785</v>
      </c>
      <c r="B5466" s="461" t="s">
        <v>6264</v>
      </c>
      <c r="C5466" s="460" t="s">
        <v>55</v>
      </c>
      <c r="D5466" s="454">
        <v>392.75</v>
      </c>
    </row>
    <row r="5467" spans="1:4" ht="13.2" x14ac:dyDescent="0.3">
      <c r="A5467" s="460">
        <v>4915786</v>
      </c>
      <c r="B5467" s="461" t="s">
        <v>6265</v>
      </c>
      <c r="C5467" s="460" t="s">
        <v>55</v>
      </c>
      <c r="D5467" s="454">
        <v>156.69</v>
      </c>
    </row>
    <row r="5468" spans="1:4" ht="13.2" x14ac:dyDescent="0.3">
      <c r="A5468" s="460">
        <v>4915795</v>
      </c>
      <c r="B5468" s="461" t="s">
        <v>6266</v>
      </c>
      <c r="C5468" s="460" t="s">
        <v>55</v>
      </c>
      <c r="D5468" s="454">
        <v>337.79</v>
      </c>
    </row>
    <row r="5469" spans="1:4" ht="13.2" x14ac:dyDescent="0.3">
      <c r="A5469" s="460">
        <v>4915800</v>
      </c>
      <c r="B5469" s="461" t="s">
        <v>6267</v>
      </c>
      <c r="C5469" s="460" t="s">
        <v>55</v>
      </c>
      <c r="D5469" s="454">
        <v>53.55</v>
      </c>
    </row>
    <row r="5470" spans="1:4" ht="13.2" x14ac:dyDescent="0.3">
      <c r="A5470" s="460">
        <v>4915799</v>
      </c>
      <c r="B5470" s="461" t="s">
        <v>6268</v>
      </c>
      <c r="C5470" s="460" t="s">
        <v>55</v>
      </c>
      <c r="D5470" s="454">
        <v>42.1</v>
      </c>
    </row>
    <row r="5471" spans="1:4" ht="13.2" x14ac:dyDescent="0.3">
      <c r="A5471" s="460">
        <v>4915698</v>
      </c>
      <c r="B5471" s="461" t="s">
        <v>6269</v>
      </c>
      <c r="C5471" s="460" t="s">
        <v>55</v>
      </c>
      <c r="D5471" s="454">
        <v>19.37</v>
      </c>
    </row>
    <row r="5472" spans="1:4" ht="13.2" x14ac:dyDescent="0.3">
      <c r="A5472" s="460">
        <v>4915794</v>
      </c>
      <c r="B5472" s="461" t="s">
        <v>6270</v>
      </c>
      <c r="C5472" s="460" t="s">
        <v>55</v>
      </c>
      <c r="D5472" s="454">
        <v>590.61</v>
      </c>
    </row>
    <row r="5473" spans="1:4" ht="26.4" x14ac:dyDescent="0.3">
      <c r="A5473" s="460">
        <v>4915789</v>
      </c>
      <c r="B5473" s="461" t="s">
        <v>6271</v>
      </c>
      <c r="C5473" s="460" t="s">
        <v>110</v>
      </c>
      <c r="D5473" s="454">
        <v>1653.83</v>
      </c>
    </row>
    <row r="5474" spans="1:4" ht="13.2" x14ac:dyDescent="0.3">
      <c r="A5474" s="460">
        <v>4915798</v>
      </c>
      <c r="B5474" s="461" t="s">
        <v>6272</v>
      </c>
      <c r="C5474" s="460" t="s">
        <v>110</v>
      </c>
      <c r="D5474" s="454">
        <v>1572.23</v>
      </c>
    </row>
    <row r="5475" spans="1:4" ht="26.4" x14ac:dyDescent="0.3">
      <c r="A5475" s="460">
        <v>4915788</v>
      </c>
      <c r="B5475" s="461" t="s">
        <v>6273</v>
      </c>
      <c r="C5475" s="460" t="s">
        <v>110</v>
      </c>
      <c r="D5475" s="454">
        <v>1500</v>
      </c>
    </row>
    <row r="5476" spans="1:4" ht="13.2" x14ac:dyDescent="0.3">
      <c r="A5476" s="460">
        <v>4915797</v>
      </c>
      <c r="B5476" s="461" t="s">
        <v>6274</v>
      </c>
      <c r="C5476" s="460" t="s">
        <v>110</v>
      </c>
      <c r="D5476" s="454">
        <v>772.52</v>
      </c>
    </row>
    <row r="5477" spans="1:4" ht="26.4" x14ac:dyDescent="0.3">
      <c r="A5477" s="460">
        <v>4915787</v>
      </c>
      <c r="B5477" s="461" t="s">
        <v>6275</v>
      </c>
      <c r="C5477" s="460" t="s">
        <v>110</v>
      </c>
      <c r="D5477" s="454">
        <v>885.26</v>
      </c>
    </row>
    <row r="5478" spans="1:4" ht="13.2" x14ac:dyDescent="0.3">
      <c r="A5478" s="460">
        <v>4915796</v>
      </c>
      <c r="B5478" s="461" t="s">
        <v>6276</v>
      </c>
      <c r="C5478" s="460" t="s">
        <v>110</v>
      </c>
      <c r="D5478" s="454">
        <v>310.2</v>
      </c>
    </row>
    <row r="5479" spans="1:4" ht="13.2" x14ac:dyDescent="0.3">
      <c r="A5479" s="460">
        <v>4915760</v>
      </c>
      <c r="B5479" s="461" t="s">
        <v>6277</v>
      </c>
      <c r="C5479" s="460" t="s">
        <v>84</v>
      </c>
      <c r="D5479" s="454">
        <v>54.43</v>
      </c>
    </row>
    <row r="5480" spans="1:4" ht="13.2" x14ac:dyDescent="0.3">
      <c r="A5480" s="460">
        <v>4915699</v>
      </c>
      <c r="B5480" s="461" t="s">
        <v>6278</v>
      </c>
      <c r="C5480" s="460" t="s">
        <v>55</v>
      </c>
      <c r="D5480" s="454">
        <v>30.03</v>
      </c>
    </row>
    <row r="5481" spans="1:4" ht="13.2" x14ac:dyDescent="0.3">
      <c r="A5481" s="460">
        <v>4915736</v>
      </c>
      <c r="B5481" s="461" t="s">
        <v>6279</v>
      </c>
      <c r="C5481" s="460" t="s">
        <v>2</v>
      </c>
      <c r="D5481" s="454">
        <v>15.36</v>
      </c>
    </row>
    <row r="5482" spans="1:4" ht="13.2" x14ac:dyDescent="0.3">
      <c r="A5482" s="460">
        <v>4915735</v>
      </c>
      <c r="B5482" s="461" t="s">
        <v>6280</v>
      </c>
      <c r="C5482" s="460" t="s">
        <v>2</v>
      </c>
      <c r="D5482" s="454">
        <v>12.56</v>
      </c>
    </row>
    <row r="5483" spans="1:4" ht="13.2" x14ac:dyDescent="0.3">
      <c r="A5483" s="460">
        <v>4915670</v>
      </c>
      <c r="B5483" s="461" t="s">
        <v>6281</v>
      </c>
      <c r="C5483" s="460" t="s">
        <v>2</v>
      </c>
      <c r="D5483" s="454">
        <v>183.79</v>
      </c>
    </row>
    <row r="5484" spans="1:4" ht="13.2" x14ac:dyDescent="0.3">
      <c r="A5484" s="460">
        <v>4915668</v>
      </c>
      <c r="B5484" s="461" t="s">
        <v>6282</v>
      </c>
      <c r="C5484" s="460" t="s">
        <v>2</v>
      </c>
      <c r="D5484" s="454">
        <v>285.64999999999998</v>
      </c>
    </row>
    <row r="5485" spans="1:4" ht="13.2" x14ac:dyDescent="0.3">
      <c r="A5485" s="460">
        <v>4915761</v>
      </c>
      <c r="B5485" s="461" t="s">
        <v>6283</v>
      </c>
      <c r="C5485" s="460" t="s">
        <v>84</v>
      </c>
      <c r="D5485" s="454">
        <v>4.08</v>
      </c>
    </row>
    <row r="5486" spans="1:4" ht="13.2" x14ac:dyDescent="0.3">
      <c r="A5486" s="460">
        <v>4915762</v>
      </c>
      <c r="B5486" s="461" t="s">
        <v>6284</v>
      </c>
      <c r="C5486" s="460" t="s">
        <v>93</v>
      </c>
      <c r="D5486" s="454">
        <v>2.04</v>
      </c>
    </row>
    <row r="5487" spans="1:4" ht="13.2" x14ac:dyDescent="0.3">
      <c r="A5487" s="460">
        <v>4915738</v>
      </c>
      <c r="B5487" s="461" t="s">
        <v>6285</v>
      </c>
      <c r="C5487" s="460" t="s">
        <v>2</v>
      </c>
      <c r="D5487" s="454">
        <v>5.64</v>
      </c>
    </row>
    <row r="5488" spans="1:4" ht="13.2" x14ac:dyDescent="0.3">
      <c r="A5488" s="460">
        <v>4915737</v>
      </c>
      <c r="B5488" s="461" t="s">
        <v>6286</v>
      </c>
      <c r="C5488" s="460" t="s">
        <v>2</v>
      </c>
      <c r="D5488" s="454">
        <v>4.75</v>
      </c>
    </row>
    <row r="5489" spans="1:4" ht="13.2" x14ac:dyDescent="0.3">
      <c r="A5489" s="460">
        <v>4915669</v>
      </c>
      <c r="B5489" s="461" t="s">
        <v>6287</v>
      </c>
      <c r="C5489" s="460" t="s">
        <v>2</v>
      </c>
      <c r="D5489" s="454">
        <v>7.56</v>
      </c>
    </row>
    <row r="5490" spans="1:4" ht="13.2" x14ac:dyDescent="0.3">
      <c r="A5490" s="460">
        <v>4915667</v>
      </c>
      <c r="B5490" s="461" t="s">
        <v>6288</v>
      </c>
      <c r="C5490" s="460" t="s">
        <v>2</v>
      </c>
      <c r="D5490" s="454">
        <v>12.12</v>
      </c>
    </row>
    <row r="5491" spans="1:4" ht="13.2" x14ac:dyDescent="0.3">
      <c r="A5491" s="460">
        <v>4915632</v>
      </c>
      <c r="B5491" s="461" t="s">
        <v>6289</v>
      </c>
      <c r="C5491" s="460" t="s">
        <v>2</v>
      </c>
      <c r="D5491" s="454">
        <v>397.96</v>
      </c>
    </row>
    <row r="5492" spans="1:4" ht="13.2" x14ac:dyDescent="0.3">
      <c r="A5492" s="460">
        <v>4915753</v>
      </c>
      <c r="B5492" s="461" t="s">
        <v>6290</v>
      </c>
      <c r="C5492" s="460" t="s">
        <v>2</v>
      </c>
      <c r="D5492" s="454">
        <v>1360.47</v>
      </c>
    </row>
    <row r="5493" spans="1:4" ht="13.2" x14ac:dyDescent="0.3">
      <c r="A5493" s="460">
        <v>4915776</v>
      </c>
      <c r="B5493" s="461" t="s">
        <v>6291</v>
      </c>
      <c r="C5493" s="460" t="s">
        <v>6292</v>
      </c>
      <c r="D5493" s="454">
        <v>732.71</v>
      </c>
    </row>
    <row r="5494" spans="1:4" ht="13.2" x14ac:dyDescent="0.3">
      <c r="A5494" s="460">
        <v>4915740</v>
      </c>
      <c r="B5494" s="461" t="s">
        <v>6293</v>
      </c>
      <c r="C5494" s="460" t="s">
        <v>6292</v>
      </c>
      <c r="D5494" s="454">
        <v>1744.92</v>
      </c>
    </row>
    <row r="5495" spans="1:4" ht="13.2" x14ac:dyDescent="0.3">
      <c r="A5495" s="460">
        <v>4915741</v>
      </c>
      <c r="B5495" s="461" t="s">
        <v>6294</v>
      </c>
      <c r="C5495" s="460" t="s">
        <v>6292</v>
      </c>
      <c r="D5495" s="454">
        <v>4187.8100000000004</v>
      </c>
    </row>
    <row r="5496" spans="1:4" ht="13.2" x14ac:dyDescent="0.3">
      <c r="A5496" s="460">
        <v>4915775</v>
      </c>
      <c r="B5496" s="461" t="s">
        <v>6295</v>
      </c>
      <c r="C5496" s="460" t="s">
        <v>6292</v>
      </c>
      <c r="D5496" s="454">
        <v>702.81</v>
      </c>
    </row>
    <row r="5497" spans="1:4" ht="13.2" x14ac:dyDescent="0.3">
      <c r="A5497" s="460">
        <v>4915742</v>
      </c>
      <c r="B5497" s="461" t="s">
        <v>6296</v>
      </c>
      <c r="C5497" s="460" t="s">
        <v>6292</v>
      </c>
      <c r="D5497" s="454">
        <v>436.68</v>
      </c>
    </row>
    <row r="5498" spans="1:4" ht="13.2" x14ac:dyDescent="0.3">
      <c r="A5498" s="460">
        <v>4915626</v>
      </c>
      <c r="B5498" s="461" t="s">
        <v>6297</v>
      </c>
      <c r="C5498" s="460" t="s">
        <v>93</v>
      </c>
      <c r="D5498" s="454">
        <v>2.08</v>
      </c>
    </row>
    <row r="5499" spans="1:4" ht="26.4" x14ac:dyDescent="0.3">
      <c r="A5499" s="460">
        <v>4915653</v>
      </c>
      <c r="B5499" s="461" t="s">
        <v>6298</v>
      </c>
      <c r="C5499" s="460" t="s">
        <v>48</v>
      </c>
      <c r="D5499" s="454">
        <v>73.989999999999995</v>
      </c>
    </row>
    <row r="5500" spans="1:4" ht="13.2" x14ac:dyDescent="0.3">
      <c r="A5500" s="460">
        <v>4915623</v>
      </c>
      <c r="B5500" s="461" t="s">
        <v>6299</v>
      </c>
      <c r="C5500" s="460" t="s">
        <v>2</v>
      </c>
      <c r="D5500" s="454">
        <v>66.040000000000006</v>
      </c>
    </row>
    <row r="5501" spans="1:4" ht="13.2" x14ac:dyDescent="0.3">
      <c r="A5501" s="460">
        <v>4915625</v>
      </c>
      <c r="B5501" s="461" t="s">
        <v>6300</v>
      </c>
      <c r="C5501" s="460" t="s">
        <v>2</v>
      </c>
      <c r="D5501" s="454">
        <v>43.24</v>
      </c>
    </row>
    <row r="5502" spans="1:4" ht="13.2" x14ac:dyDescent="0.3">
      <c r="A5502" s="460">
        <v>4915621</v>
      </c>
      <c r="B5502" s="461" t="s">
        <v>6301</v>
      </c>
      <c r="C5502" s="460" t="s">
        <v>2</v>
      </c>
      <c r="D5502" s="454">
        <v>4.6100000000000003</v>
      </c>
    </row>
    <row r="5503" spans="1:4" ht="13.2" x14ac:dyDescent="0.3">
      <c r="A5503" s="460">
        <v>4915720</v>
      </c>
      <c r="B5503" s="461" t="s">
        <v>6302</v>
      </c>
      <c r="C5503" s="460" t="s">
        <v>110</v>
      </c>
      <c r="D5503" s="454">
        <v>30.4</v>
      </c>
    </row>
    <row r="5504" spans="1:4" ht="13.2" x14ac:dyDescent="0.3">
      <c r="A5504" s="460">
        <v>4915592</v>
      </c>
      <c r="B5504" s="461" t="s">
        <v>6303</v>
      </c>
      <c r="C5504" s="460" t="s">
        <v>110</v>
      </c>
      <c r="D5504" s="454">
        <v>29.42</v>
      </c>
    </row>
    <row r="5505" spans="1:4" ht="26.4" x14ac:dyDescent="0.3">
      <c r="A5505" s="460">
        <v>4913703</v>
      </c>
      <c r="B5505" s="461" t="s">
        <v>6304</v>
      </c>
      <c r="C5505" s="460" t="s">
        <v>110</v>
      </c>
      <c r="D5505" s="454">
        <v>5588.25</v>
      </c>
    </row>
    <row r="5506" spans="1:4" ht="26.4" x14ac:dyDescent="0.3">
      <c r="A5506" s="460">
        <v>4913704</v>
      </c>
      <c r="B5506" s="461" t="s">
        <v>6305</v>
      </c>
      <c r="C5506" s="460" t="s">
        <v>110</v>
      </c>
      <c r="D5506" s="454">
        <v>5468.3</v>
      </c>
    </row>
    <row r="5507" spans="1:4" ht="13.2" x14ac:dyDescent="0.3">
      <c r="A5507" s="460">
        <v>4915757</v>
      </c>
      <c r="B5507" s="461" t="s">
        <v>6306</v>
      </c>
      <c r="C5507" s="460" t="s">
        <v>2</v>
      </c>
      <c r="D5507" s="454">
        <v>408.98</v>
      </c>
    </row>
    <row r="5508" spans="1:4" ht="13.2" x14ac:dyDescent="0.3">
      <c r="A5508" s="460">
        <v>4915678</v>
      </c>
      <c r="B5508" s="461" t="s">
        <v>6307</v>
      </c>
      <c r="C5508" s="460" t="s">
        <v>2</v>
      </c>
      <c r="D5508" s="454">
        <v>357.45</v>
      </c>
    </row>
    <row r="5509" spans="1:4" ht="13.2" x14ac:dyDescent="0.3">
      <c r="A5509" s="460">
        <v>4919547</v>
      </c>
      <c r="B5509" s="461" t="s">
        <v>6308</v>
      </c>
      <c r="C5509" s="460" t="s">
        <v>110</v>
      </c>
      <c r="D5509" s="454">
        <v>497.85</v>
      </c>
    </row>
    <row r="5510" spans="1:4" ht="13.2" x14ac:dyDescent="0.3">
      <c r="A5510" s="460">
        <v>4915716</v>
      </c>
      <c r="B5510" s="461" t="s">
        <v>6309</v>
      </c>
      <c r="C5510" s="460" t="s">
        <v>84</v>
      </c>
      <c r="D5510" s="454">
        <v>12.85</v>
      </c>
    </row>
    <row r="5511" spans="1:4" ht="13.2" x14ac:dyDescent="0.3">
      <c r="A5511" s="460">
        <v>4915750</v>
      </c>
      <c r="B5511" s="461" t="s">
        <v>6310</v>
      </c>
      <c r="C5511" s="460" t="s">
        <v>93</v>
      </c>
      <c r="D5511" s="454">
        <v>203.55</v>
      </c>
    </row>
    <row r="5512" spans="1:4" ht="13.2" x14ac:dyDescent="0.3">
      <c r="A5512" s="460">
        <v>4915769</v>
      </c>
      <c r="B5512" s="461" t="s">
        <v>6311</v>
      </c>
      <c r="C5512" s="460" t="s">
        <v>2</v>
      </c>
      <c r="D5512" s="454">
        <v>31.84</v>
      </c>
    </row>
    <row r="5513" spans="1:4" ht="26.4" x14ac:dyDescent="0.3">
      <c r="A5513" s="460">
        <v>5213836</v>
      </c>
      <c r="B5513" s="461" t="s">
        <v>6312</v>
      </c>
      <c r="C5513" s="460" t="s">
        <v>6313</v>
      </c>
      <c r="D5513" s="454">
        <v>1.1299999999999999</v>
      </c>
    </row>
    <row r="5514" spans="1:4" ht="13.2" x14ac:dyDescent="0.3">
      <c r="A5514" s="460">
        <v>5213368</v>
      </c>
      <c r="B5514" s="461" t="s">
        <v>6314</v>
      </c>
      <c r="C5514" s="460" t="s">
        <v>110</v>
      </c>
      <c r="D5514" s="454">
        <v>19.489999999999998</v>
      </c>
    </row>
    <row r="5515" spans="1:4" ht="13.2" x14ac:dyDescent="0.3">
      <c r="A5515" s="460">
        <v>5213367</v>
      </c>
      <c r="B5515" s="461" t="s">
        <v>6315</v>
      </c>
      <c r="C5515" s="460" t="s">
        <v>110</v>
      </c>
      <c r="D5515" s="454">
        <v>17.86</v>
      </c>
    </row>
    <row r="5516" spans="1:4" ht="13.2" x14ac:dyDescent="0.3">
      <c r="A5516" s="460">
        <v>5213385</v>
      </c>
      <c r="B5516" s="461" t="s">
        <v>6316</v>
      </c>
      <c r="C5516" s="460" t="s">
        <v>110</v>
      </c>
      <c r="D5516" s="454">
        <v>324.12</v>
      </c>
    </row>
    <row r="5517" spans="1:4" ht="26.4" x14ac:dyDescent="0.3">
      <c r="A5517" s="460">
        <v>5213343</v>
      </c>
      <c r="B5517" s="461" t="s">
        <v>6317</v>
      </c>
      <c r="C5517" s="460" t="s">
        <v>6313</v>
      </c>
      <c r="D5517" s="454">
        <v>3.66</v>
      </c>
    </row>
    <row r="5518" spans="1:4" ht="13.2" x14ac:dyDescent="0.3">
      <c r="A5518" s="460">
        <v>5213390</v>
      </c>
      <c r="B5518" s="461" t="s">
        <v>6318</v>
      </c>
      <c r="C5518" s="460" t="s">
        <v>93</v>
      </c>
      <c r="D5518" s="454">
        <v>278.19</v>
      </c>
    </row>
    <row r="5519" spans="1:4" ht="26.4" x14ac:dyDescent="0.3">
      <c r="A5519" s="460">
        <v>5213344</v>
      </c>
      <c r="B5519" s="461" t="s">
        <v>6319</v>
      </c>
      <c r="C5519" s="460" t="s">
        <v>6320</v>
      </c>
      <c r="D5519" s="454">
        <v>3.2</v>
      </c>
    </row>
    <row r="5520" spans="1:4" ht="13.2" x14ac:dyDescent="0.3">
      <c r="A5520" s="460">
        <v>5213386</v>
      </c>
      <c r="B5520" s="461" t="s">
        <v>6321</v>
      </c>
      <c r="C5520" s="460" t="s">
        <v>110</v>
      </c>
      <c r="D5520" s="454">
        <v>532.6</v>
      </c>
    </row>
    <row r="5521" spans="1:4" ht="26.4" x14ac:dyDescent="0.3">
      <c r="A5521" s="460">
        <v>5213345</v>
      </c>
      <c r="B5521" s="461" t="s">
        <v>6322</v>
      </c>
      <c r="C5521" s="460" t="s">
        <v>6313</v>
      </c>
      <c r="D5521" s="454">
        <v>5.39</v>
      </c>
    </row>
    <row r="5522" spans="1:4" ht="13.2" x14ac:dyDescent="0.3">
      <c r="A5522" s="460">
        <v>5213387</v>
      </c>
      <c r="B5522" s="461" t="s">
        <v>6323</v>
      </c>
      <c r="C5522" s="460" t="s">
        <v>110</v>
      </c>
      <c r="D5522" s="454">
        <v>763.92</v>
      </c>
    </row>
    <row r="5523" spans="1:4" ht="26.4" x14ac:dyDescent="0.3">
      <c r="A5523" s="460">
        <v>5213346</v>
      </c>
      <c r="B5523" s="461" t="s">
        <v>6324</v>
      </c>
      <c r="C5523" s="460" t="s">
        <v>6313</v>
      </c>
      <c r="D5523" s="454">
        <v>7.54</v>
      </c>
    </row>
    <row r="5524" spans="1:4" ht="26.4" x14ac:dyDescent="0.3">
      <c r="A5524" s="460">
        <v>5213843</v>
      </c>
      <c r="B5524" s="461" t="s">
        <v>6325</v>
      </c>
      <c r="C5524" s="460" t="s">
        <v>6320</v>
      </c>
      <c r="D5524" s="454">
        <v>1</v>
      </c>
    </row>
    <row r="5525" spans="1:4" ht="26.4" x14ac:dyDescent="0.3">
      <c r="A5525" s="460">
        <v>5213833</v>
      </c>
      <c r="B5525" s="461" t="s">
        <v>6326</v>
      </c>
      <c r="C5525" s="460" t="s">
        <v>6313</v>
      </c>
      <c r="D5525" s="454">
        <v>10.119999999999999</v>
      </c>
    </row>
    <row r="5526" spans="1:4" ht="26.4" x14ac:dyDescent="0.3">
      <c r="A5526" s="460">
        <v>5213834</v>
      </c>
      <c r="B5526" s="461" t="s">
        <v>6327</v>
      </c>
      <c r="C5526" s="460" t="s">
        <v>6313</v>
      </c>
      <c r="D5526" s="454">
        <v>6.59</v>
      </c>
    </row>
    <row r="5527" spans="1:4" ht="13.2" x14ac:dyDescent="0.3">
      <c r="A5527" s="460">
        <v>5219544</v>
      </c>
      <c r="B5527" s="461" t="s">
        <v>6328</v>
      </c>
      <c r="C5527" s="460" t="s">
        <v>110</v>
      </c>
      <c r="D5527" s="454">
        <v>229.3</v>
      </c>
    </row>
    <row r="5528" spans="1:4" ht="26.4" x14ac:dyDescent="0.3">
      <c r="A5528" s="460">
        <v>5213383</v>
      </c>
      <c r="B5528" s="461" t="s">
        <v>6329</v>
      </c>
      <c r="C5528" s="460" t="s">
        <v>6313</v>
      </c>
      <c r="D5528" s="454">
        <v>0.81</v>
      </c>
    </row>
    <row r="5529" spans="1:4" ht="26.4" x14ac:dyDescent="0.3">
      <c r="A5529" s="460">
        <v>5213380</v>
      </c>
      <c r="B5529" s="461" t="s">
        <v>6330</v>
      </c>
      <c r="C5529" s="460" t="s">
        <v>6313</v>
      </c>
      <c r="D5529" s="454">
        <v>1.88</v>
      </c>
    </row>
    <row r="5530" spans="1:4" ht="26.4" x14ac:dyDescent="0.3">
      <c r="A5530" s="460">
        <v>5213838</v>
      </c>
      <c r="B5530" s="461" t="s">
        <v>6331</v>
      </c>
      <c r="C5530" s="460" t="s">
        <v>6313</v>
      </c>
      <c r="D5530" s="454">
        <v>4.47</v>
      </c>
    </row>
    <row r="5531" spans="1:4" ht="26.4" x14ac:dyDescent="0.3">
      <c r="A5531" s="460">
        <v>5213837</v>
      </c>
      <c r="B5531" s="461" t="s">
        <v>6332</v>
      </c>
      <c r="C5531" s="460" t="s">
        <v>110</v>
      </c>
      <c r="D5531" s="454">
        <v>183.52</v>
      </c>
    </row>
    <row r="5532" spans="1:4" ht="26.4" x14ac:dyDescent="0.3">
      <c r="A5532" s="460">
        <v>5213835</v>
      </c>
      <c r="B5532" s="461" t="s">
        <v>6333</v>
      </c>
      <c r="C5532" s="460" t="s">
        <v>6313</v>
      </c>
      <c r="D5532" s="454">
        <v>0.83</v>
      </c>
    </row>
    <row r="5533" spans="1:4" ht="13.2" x14ac:dyDescent="0.3">
      <c r="A5533" s="460">
        <v>5213839</v>
      </c>
      <c r="B5533" s="461" t="s">
        <v>6334</v>
      </c>
      <c r="C5533" s="460" t="s">
        <v>84</v>
      </c>
      <c r="D5533" s="454">
        <v>302.81</v>
      </c>
    </row>
    <row r="5534" spans="1:4" ht="26.4" x14ac:dyDescent="0.3">
      <c r="A5534" s="460">
        <v>5213347</v>
      </c>
      <c r="B5534" s="461" t="s">
        <v>6335</v>
      </c>
      <c r="C5534" s="460" t="s">
        <v>6336</v>
      </c>
      <c r="D5534" s="454">
        <v>7.11</v>
      </c>
    </row>
    <row r="5535" spans="1:4" ht="13.2" x14ac:dyDescent="0.3">
      <c r="A5535" s="460">
        <v>5213840</v>
      </c>
      <c r="B5535" s="461" t="s">
        <v>6337</v>
      </c>
      <c r="C5535" s="460" t="s">
        <v>84</v>
      </c>
      <c r="D5535" s="454">
        <v>36.46</v>
      </c>
    </row>
    <row r="5536" spans="1:4" ht="26.4" x14ac:dyDescent="0.3">
      <c r="A5536" s="460">
        <v>5213349</v>
      </c>
      <c r="B5536" s="461" t="s">
        <v>6338</v>
      </c>
      <c r="C5536" s="460" t="s">
        <v>6336</v>
      </c>
      <c r="D5536" s="454">
        <v>0.68</v>
      </c>
    </row>
    <row r="5537" spans="1:4" ht="26.4" x14ac:dyDescent="0.3">
      <c r="A5537" s="460">
        <v>5213841</v>
      </c>
      <c r="B5537" s="461" t="s">
        <v>6339</v>
      </c>
      <c r="C5537" s="460" t="s">
        <v>84</v>
      </c>
      <c r="D5537" s="454">
        <v>64.989999999999995</v>
      </c>
    </row>
    <row r="5538" spans="1:4" ht="26.4" x14ac:dyDescent="0.3">
      <c r="A5538" s="460">
        <v>5213348</v>
      </c>
      <c r="B5538" s="461" t="s">
        <v>6340</v>
      </c>
      <c r="C5538" s="460" t="s">
        <v>6336</v>
      </c>
      <c r="D5538" s="454">
        <v>0.78</v>
      </c>
    </row>
    <row r="5539" spans="1:4" ht="13.2" x14ac:dyDescent="0.3">
      <c r="A5539" s="460">
        <v>5216116</v>
      </c>
      <c r="B5539" s="461" t="s">
        <v>6341</v>
      </c>
      <c r="C5539" s="460" t="s">
        <v>110</v>
      </c>
      <c r="D5539" s="454">
        <v>16.68</v>
      </c>
    </row>
    <row r="5540" spans="1:4" ht="13.2" x14ac:dyDescent="0.3">
      <c r="A5540" s="460">
        <v>5216115</v>
      </c>
      <c r="B5540" s="461" t="s">
        <v>6342</v>
      </c>
      <c r="C5540" s="460" t="s">
        <v>110</v>
      </c>
      <c r="D5540" s="454">
        <v>15.7</v>
      </c>
    </row>
    <row r="5541" spans="1:4" ht="13.2" x14ac:dyDescent="0.3">
      <c r="A5541" s="460">
        <v>5213842</v>
      </c>
      <c r="B5541" s="461" t="s">
        <v>6343</v>
      </c>
      <c r="C5541" s="460" t="s">
        <v>93</v>
      </c>
      <c r="D5541" s="454">
        <v>0.12</v>
      </c>
    </row>
    <row r="5542" spans="1:4" ht="26.4" x14ac:dyDescent="0.3">
      <c r="A5542" s="460">
        <v>5213358</v>
      </c>
      <c r="B5542" s="461" t="s">
        <v>6344</v>
      </c>
      <c r="C5542" s="460" t="s">
        <v>84</v>
      </c>
      <c r="D5542" s="454">
        <v>231.06</v>
      </c>
    </row>
    <row r="5543" spans="1:4" ht="26.4" x14ac:dyDescent="0.3">
      <c r="A5543" s="460">
        <v>5213848</v>
      </c>
      <c r="B5543" s="461" t="s">
        <v>6345</v>
      </c>
      <c r="C5543" s="460" t="s">
        <v>6313</v>
      </c>
      <c r="D5543" s="454">
        <v>1.08</v>
      </c>
    </row>
    <row r="5544" spans="1:4" ht="26.4" x14ac:dyDescent="0.3">
      <c r="A5544" s="460">
        <v>5214012</v>
      </c>
      <c r="B5544" s="461" t="s">
        <v>6346</v>
      </c>
      <c r="C5544" s="460" t="s">
        <v>84</v>
      </c>
      <c r="D5544" s="454">
        <v>25.49</v>
      </c>
    </row>
    <row r="5545" spans="1:4" ht="26.4" x14ac:dyDescent="0.3">
      <c r="A5545" s="460">
        <v>5213356</v>
      </c>
      <c r="B5545" s="461" t="s">
        <v>6347</v>
      </c>
      <c r="C5545" s="460" t="s">
        <v>84</v>
      </c>
      <c r="D5545" s="454">
        <v>35.659999999999997</v>
      </c>
    </row>
    <row r="5546" spans="1:4" ht="26.4" x14ac:dyDescent="0.3">
      <c r="A5546" s="460">
        <v>5214011</v>
      </c>
      <c r="B5546" s="461" t="s">
        <v>6348</v>
      </c>
      <c r="C5546" s="460" t="s">
        <v>84</v>
      </c>
      <c r="D5546" s="454">
        <v>12.92</v>
      </c>
    </row>
    <row r="5547" spans="1:4" ht="26.4" x14ac:dyDescent="0.3">
      <c r="A5547" s="460">
        <v>5213354</v>
      </c>
      <c r="B5547" s="461" t="s">
        <v>6349</v>
      </c>
      <c r="C5547" s="460" t="s">
        <v>84</v>
      </c>
      <c r="D5547" s="454">
        <v>15.44</v>
      </c>
    </row>
    <row r="5548" spans="1:4" ht="26.4" x14ac:dyDescent="0.3">
      <c r="A5548" s="460">
        <v>5213355</v>
      </c>
      <c r="B5548" s="461" t="s">
        <v>6350</v>
      </c>
      <c r="C5548" s="460" t="s">
        <v>84</v>
      </c>
      <c r="D5548" s="454">
        <v>18</v>
      </c>
    </row>
    <row r="5549" spans="1:4" ht="13.2" x14ac:dyDescent="0.3">
      <c r="A5549" s="460">
        <v>5213850</v>
      </c>
      <c r="B5549" s="461" t="s">
        <v>6351</v>
      </c>
      <c r="C5549" s="460" t="s">
        <v>31</v>
      </c>
      <c r="D5549" s="454">
        <v>20.38</v>
      </c>
    </row>
    <row r="5550" spans="1:4" ht="13.2" x14ac:dyDescent="0.3">
      <c r="A5550" s="460">
        <v>5213846</v>
      </c>
      <c r="B5550" s="461" t="s">
        <v>6352</v>
      </c>
      <c r="C5550" s="460" t="s">
        <v>31</v>
      </c>
      <c r="D5550" s="454">
        <v>5.38</v>
      </c>
    </row>
    <row r="5551" spans="1:4" ht="13.2" x14ac:dyDescent="0.3">
      <c r="A5551" s="460">
        <v>5213847</v>
      </c>
      <c r="B5551" s="461" t="s">
        <v>6353</v>
      </c>
      <c r="C5551" s="460" t="s">
        <v>31</v>
      </c>
      <c r="D5551" s="454">
        <v>90.52</v>
      </c>
    </row>
    <row r="5552" spans="1:4" ht="26.4" x14ac:dyDescent="0.3">
      <c r="A5552" s="460">
        <v>5213845</v>
      </c>
      <c r="B5552" s="461" t="s">
        <v>6354</v>
      </c>
      <c r="C5552" s="460" t="s">
        <v>31</v>
      </c>
      <c r="D5552" s="454">
        <v>23.76</v>
      </c>
    </row>
    <row r="5553" spans="1:4" ht="26.4" x14ac:dyDescent="0.3">
      <c r="A5553" s="460">
        <v>5213412</v>
      </c>
      <c r="B5553" s="461" t="s">
        <v>6355</v>
      </c>
      <c r="C5553" s="460" t="s">
        <v>84</v>
      </c>
      <c r="D5553" s="454">
        <v>112.71</v>
      </c>
    </row>
    <row r="5554" spans="1:4" ht="26.4" x14ac:dyDescent="0.3">
      <c r="A5554" s="460">
        <v>5213411</v>
      </c>
      <c r="B5554" s="461" t="s">
        <v>6356</v>
      </c>
      <c r="C5554" s="460" t="s">
        <v>84</v>
      </c>
      <c r="D5554" s="454">
        <v>199.6</v>
      </c>
    </row>
    <row r="5555" spans="1:4" ht="26.4" x14ac:dyDescent="0.3">
      <c r="A5555" s="460">
        <v>5214009</v>
      </c>
      <c r="B5555" s="461" t="s">
        <v>6357</v>
      </c>
      <c r="C5555" s="460" t="s">
        <v>84</v>
      </c>
      <c r="D5555" s="454">
        <v>112.71</v>
      </c>
    </row>
    <row r="5556" spans="1:4" ht="26.4" x14ac:dyDescent="0.3">
      <c r="A5556" s="460">
        <v>5214010</v>
      </c>
      <c r="B5556" s="461" t="s">
        <v>6358</v>
      </c>
      <c r="C5556" s="460" t="s">
        <v>84</v>
      </c>
      <c r="D5556" s="454">
        <v>207.15</v>
      </c>
    </row>
    <row r="5557" spans="1:4" ht="26.4" x14ac:dyDescent="0.3">
      <c r="A5557" s="460">
        <v>5213413</v>
      </c>
      <c r="B5557" s="461" t="s">
        <v>6359</v>
      </c>
      <c r="C5557" s="460" t="s">
        <v>84</v>
      </c>
      <c r="D5557" s="454">
        <v>69.81</v>
      </c>
    </row>
    <row r="5558" spans="1:4" ht="13.2" x14ac:dyDescent="0.3">
      <c r="A5558" s="460">
        <v>5213410</v>
      </c>
      <c r="B5558" s="461" t="s">
        <v>6360</v>
      </c>
      <c r="C5558" s="460" t="s">
        <v>84</v>
      </c>
      <c r="D5558" s="454">
        <v>140.58000000000001</v>
      </c>
    </row>
    <row r="5559" spans="1:4" ht="26.4" x14ac:dyDescent="0.3">
      <c r="A5559" s="460">
        <v>5214004</v>
      </c>
      <c r="B5559" s="461" t="s">
        <v>6361</v>
      </c>
      <c r="C5559" s="460" t="s">
        <v>84</v>
      </c>
      <c r="D5559" s="454">
        <v>169.39</v>
      </c>
    </row>
    <row r="5560" spans="1:4" ht="13.2" x14ac:dyDescent="0.3">
      <c r="A5560" s="460">
        <v>5214005</v>
      </c>
      <c r="B5560" s="461" t="s">
        <v>6362</v>
      </c>
      <c r="C5560" s="460" t="s">
        <v>84</v>
      </c>
      <c r="D5560" s="454">
        <v>151.63999999999999</v>
      </c>
    </row>
    <row r="5561" spans="1:4" ht="13.2" x14ac:dyDescent="0.3">
      <c r="A5561" s="460">
        <v>5214006</v>
      </c>
      <c r="B5561" s="461" t="s">
        <v>6363</v>
      </c>
      <c r="C5561" s="460" t="s">
        <v>84</v>
      </c>
      <c r="D5561" s="454">
        <v>96.58</v>
      </c>
    </row>
    <row r="5562" spans="1:4" ht="26.4" x14ac:dyDescent="0.3">
      <c r="A5562" s="460">
        <v>5214007</v>
      </c>
      <c r="B5562" s="461" t="s">
        <v>6364</v>
      </c>
      <c r="C5562" s="460" t="s">
        <v>84</v>
      </c>
      <c r="D5562" s="454">
        <v>82.17</v>
      </c>
    </row>
    <row r="5563" spans="1:4" ht="26.4" x14ac:dyDescent="0.3">
      <c r="A5563" s="460">
        <v>5214008</v>
      </c>
      <c r="B5563" s="461" t="s">
        <v>6365</v>
      </c>
      <c r="C5563" s="460" t="s">
        <v>84</v>
      </c>
      <c r="D5563" s="454">
        <v>80.63</v>
      </c>
    </row>
    <row r="5564" spans="1:4" ht="13.2" x14ac:dyDescent="0.3">
      <c r="A5564" s="460">
        <v>5213408</v>
      </c>
      <c r="B5564" s="461" t="s">
        <v>6366</v>
      </c>
      <c r="C5564" s="460" t="s">
        <v>84</v>
      </c>
      <c r="D5564" s="454">
        <v>48.41</v>
      </c>
    </row>
    <row r="5565" spans="1:4" ht="13.2" x14ac:dyDescent="0.3">
      <c r="A5565" s="460">
        <v>5213400</v>
      </c>
      <c r="B5565" s="461" t="s">
        <v>6367</v>
      </c>
      <c r="C5565" s="460" t="s">
        <v>84</v>
      </c>
      <c r="D5565" s="454">
        <v>25.75</v>
      </c>
    </row>
    <row r="5566" spans="1:4" ht="13.2" x14ac:dyDescent="0.3">
      <c r="A5566" s="460">
        <v>5213401</v>
      </c>
      <c r="B5566" s="461" t="s">
        <v>6368</v>
      </c>
      <c r="C5566" s="460" t="s">
        <v>84</v>
      </c>
      <c r="D5566" s="454">
        <v>35.96</v>
      </c>
    </row>
    <row r="5567" spans="1:4" ht="13.2" x14ac:dyDescent="0.3">
      <c r="A5567" s="460">
        <v>5214001</v>
      </c>
      <c r="B5567" s="461" t="s">
        <v>6369</v>
      </c>
      <c r="C5567" s="460" t="s">
        <v>84</v>
      </c>
      <c r="D5567" s="454">
        <v>13.16</v>
      </c>
    </row>
    <row r="5568" spans="1:4" ht="13.2" x14ac:dyDescent="0.3">
      <c r="A5568" s="460">
        <v>5213402</v>
      </c>
      <c r="B5568" s="461" t="s">
        <v>6370</v>
      </c>
      <c r="C5568" s="460" t="s">
        <v>84</v>
      </c>
      <c r="D5568" s="454">
        <v>15.7</v>
      </c>
    </row>
    <row r="5569" spans="1:4" ht="13.2" x14ac:dyDescent="0.3">
      <c r="A5569" s="460">
        <v>5213403</v>
      </c>
      <c r="B5569" s="461" t="s">
        <v>6371</v>
      </c>
      <c r="C5569" s="460" t="s">
        <v>84</v>
      </c>
      <c r="D5569" s="454">
        <v>18.27</v>
      </c>
    </row>
    <row r="5570" spans="1:4" ht="13.2" x14ac:dyDescent="0.3">
      <c r="A5570" s="460">
        <v>5214003</v>
      </c>
      <c r="B5570" s="461" t="s">
        <v>6372</v>
      </c>
      <c r="C5570" s="460" t="s">
        <v>84</v>
      </c>
      <c r="D5570" s="454">
        <v>58.6</v>
      </c>
    </row>
    <row r="5571" spans="1:4" ht="13.2" x14ac:dyDescent="0.3">
      <c r="A5571" s="460">
        <v>5213409</v>
      </c>
      <c r="B5571" s="461" t="s">
        <v>6373</v>
      </c>
      <c r="C5571" s="460" t="s">
        <v>84</v>
      </c>
      <c r="D5571" s="454">
        <v>98.72</v>
      </c>
    </row>
    <row r="5572" spans="1:4" ht="13.2" x14ac:dyDescent="0.3">
      <c r="A5572" s="460">
        <v>5213404</v>
      </c>
      <c r="B5572" s="461" t="s">
        <v>6374</v>
      </c>
      <c r="C5572" s="460" t="s">
        <v>84</v>
      </c>
      <c r="D5572" s="454">
        <v>38.9</v>
      </c>
    </row>
    <row r="5573" spans="1:4" ht="13.2" x14ac:dyDescent="0.3">
      <c r="A5573" s="460">
        <v>5213405</v>
      </c>
      <c r="B5573" s="461" t="s">
        <v>6375</v>
      </c>
      <c r="C5573" s="460" t="s">
        <v>84</v>
      </c>
      <c r="D5573" s="454">
        <v>48.62</v>
      </c>
    </row>
    <row r="5574" spans="1:4" ht="13.2" x14ac:dyDescent="0.3">
      <c r="A5574" s="460">
        <v>5214002</v>
      </c>
      <c r="B5574" s="461" t="s">
        <v>6376</v>
      </c>
      <c r="C5574" s="460" t="s">
        <v>84</v>
      </c>
      <c r="D5574" s="454">
        <v>26.51</v>
      </c>
    </row>
    <row r="5575" spans="1:4" ht="13.2" x14ac:dyDescent="0.3">
      <c r="A5575" s="460">
        <v>5213406</v>
      </c>
      <c r="B5575" s="461" t="s">
        <v>6377</v>
      </c>
      <c r="C5575" s="460" t="s">
        <v>84</v>
      </c>
      <c r="D5575" s="454">
        <v>28.85</v>
      </c>
    </row>
    <row r="5576" spans="1:4" ht="13.2" x14ac:dyDescent="0.3">
      <c r="A5576" s="460">
        <v>5213407</v>
      </c>
      <c r="B5576" s="461" t="s">
        <v>6378</v>
      </c>
      <c r="C5576" s="460" t="s">
        <v>84</v>
      </c>
      <c r="D5576" s="454">
        <v>31.2</v>
      </c>
    </row>
    <row r="5577" spans="1:4" ht="13.2" x14ac:dyDescent="0.3">
      <c r="A5577" s="460">
        <v>5212552</v>
      </c>
      <c r="B5577" s="461" t="s">
        <v>6379</v>
      </c>
      <c r="C5577" s="460" t="s">
        <v>84</v>
      </c>
      <c r="D5577" s="454">
        <v>15.59</v>
      </c>
    </row>
    <row r="5578" spans="1:4" ht="26.4" x14ac:dyDescent="0.3">
      <c r="A5578" s="460">
        <v>5213464</v>
      </c>
      <c r="B5578" s="461" t="s">
        <v>6380</v>
      </c>
      <c r="C5578" s="460" t="s">
        <v>110</v>
      </c>
      <c r="D5578" s="454">
        <v>244.16</v>
      </c>
    </row>
    <row r="5579" spans="1:4" ht="26.4" x14ac:dyDescent="0.3">
      <c r="A5579" s="460">
        <v>5213465</v>
      </c>
      <c r="B5579" s="461" t="s">
        <v>6381</v>
      </c>
      <c r="C5579" s="460" t="s">
        <v>110</v>
      </c>
      <c r="D5579" s="454">
        <v>418.3</v>
      </c>
    </row>
    <row r="5580" spans="1:4" ht="26.4" x14ac:dyDescent="0.3">
      <c r="A5580" s="460">
        <v>5213466</v>
      </c>
      <c r="B5580" s="461" t="s">
        <v>6382</v>
      </c>
      <c r="C5580" s="460" t="s">
        <v>110</v>
      </c>
      <c r="D5580" s="454">
        <v>586.30999999999995</v>
      </c>
    </row>
    <row r="5581" spans="1:4" ht="26.4" x14ac:dyDescent="0.3">
      <c r="A5581" s="460">
        <v>5213467</v>
      </c>
      <c r="B5581" s="461" t="s">
        <v>6383</v>
      </c>
      <c r="C5581" s="460" t="s">
        <v>110</v>
      </c>
      <c r="D5581" s="454">
        <v>947.53</v>
      </c>
    </row>
    <row r="5582" spans="1:4" ht="26.4" x14ac:dyDescent="0.3">
      <c r="A5582" s="460">
        <v>5213468</v>
      </c>
      <c r="B5582" s="461" t="s">
        <v>6384</v>
      </c>
      <c r="C5582" s="460" t="s">
        <v>110</v>
      </c>
      <c r="D5582" s="454">
        <v>236.11</v>
      </c>
    </row>
    <row r="5583" spans="1:4" ht="26.4" x14ac:dyDescent="0.3">
      <c r="A5583" s="460">
        <v>5213469</v>
      </c>
      <c r="B5583" s="461" t="s">
        <v>6385</v>
      </c>
      <c r="C5583" s="460" t="s">
        <v>110</v>
      </c>
      <c r="D5583" s="454">
        <v>402.97</v>
      </c>
    </row>
    <row r="5584" spans="1:4" ht="26.4" x14ac:dyDescent="0.3">
      <c r="A5584" s="460">
        <v>5213470</v>
      </c>
      <c r="B5584" s="461" t="s">
        <v>6386</v>
      </c>
      <c r="C5584" s="460" t="s">
        <v>110</v>
      </c>
      <c r="D5584" s="454">
        <v>563.95000000000005</v>
      </c>
    </row>
    <row r="5585" spans="1:4" ht="26.4" x14ac:dyDescent="0.3">
      <c r="A5585" s="460">
        <v>5213471</v>
      </c>
      <c r="B5585" s="461" t="s">
        <v>6387</v>
      </c>
      <c r="C5585" s="460" t="s">
        <v>110</v>
      </c>
      <c r="D5585" s="454">
        <v>915.35</v>
      </c>
    </row>
    <row r="5586" spans="1:4" ht="26.4" x14ac:dyDescent="0.3">
      <c r="A5586" s="460">
        <v>5212560</v>
      </c>
      <c r="B5586" s="461" t="s">
        <v>6388</v>
      </c>
      <c r="C5586" s="460" t="s">
        <v>6313</v>
      </c>
      <c r="D5586" s="454">
        <v>3.89</v>
      </c>
    </row>
    <row r="5587" spans="1:4" ht="26.4" x14ac:dyDescent="0.3">
      <c r="A5587" s="460">
        <v>5213472</v>
      </c>
      <c r="B5587" s="461" t="s">
        <v>6389</v>
      </c>
      <c r="C5587" s="460" t="s">
        <v>110</v>
      </c>
      <c r="D5587" s="454">
        <v>290.32</v>
      </c>
    </row>
    <row r="5588" spans="1:4" ht="26.4" x14ac:dyDescent="0.3">
      <c r="A5588" s="460">
        <v>5213473</v>
      </c>
      <c r="B5588" s="461" t="s">
        <v>6390</v>
      </c>
      <c r="C5588" s="460" t="s">
        <v>110</v>
      </c>
      <c r="D5588" s="454">
        <v>383.9</v>
      </c>
    </row>
    <row r="5589" spans="1:4" ht="26.4" x14ac:dyDescent="0.3">
      <c r="A5589" s="460">
        <v>5213474</v>
      </c>
      <c r="B5589" s="461" t="s">
        <v>6391</v>
      </c>
      <c r="C5589" s="460" t="s">
        <v>110</v>
      </c>
      <c r="D5589" s="454">
        <v>276.91000000000003</v>
      </c>
    </row>
    <row r="5590" spans="1:4" ht="26.4" x14ac:dyDescent="0.3">
      <c r="A5590" s="460">
        <v>5213475</v>
      </c>
      <c r="B5590" s="461" t="s">
        <v>6392</v>
      </c>
      <c r="C5590" s="460" t="s">
        <v>110</v>
      </c>
      <c r="D5590" s="454">
        <v>367.13</v>
      </c>
    </row>
    <row r="5591" spans="1:4" ht="26.4" x14ac:dyDescent="0.3">
      <c r="A5591" s="460">
        <v>5213440</v>
      </c>
      <c r="B5591" s="461" t="s">
        <v>6393</v>
      </c>
      <c r="C5591" s="460" t="s">
        <v>110</v>
      </c>
      <c r="D5591" s="454">
        <v>244.12</v>
      </c>
    </row>
    <row r="5592" spans="1:4" ht="26.4" x14ac:dyDescent="0.3">
      <c r="A5592" s="460">
        <v>5213441</v>
      </c>
      <c r="B5592" s="461" t="s">
        <v>6394</v>
      </c>
      <c r="C5592" s="460" t="s">
        <v>110</v>
      </c>
      <c r="D5592" s="454">
        <v>418.34</v>
      </c>
    </row>
    <row r="5593" spans="1:4" ht="26.4" x14ac:dyDescent="0.3">
      <c r="A5593" s="460">
        <v>5213442</v>
      </c>
      <c r="B5593" s="461" t="s">
        <v>6395</v>
      </c>
      <c r="C5593" s="460" t="s">
        <v>110</v>
      </c>
      <c r="D5593" s="454">
        <v>586.30999999999995</v>
      </c>
    </row>
    <row r="5594" spans="1:4" ht="26.4" x14ac:dyDescent="0.3">
      <c r="A5594" s="460">
        <v>5213443</v>
      </c>
      <c r="B5594" s="461" t="s">
        <v>6396</v>
      </c>
      <c r="C5594" s="460" t="s">
        <v>110</v>
      </c>
      <c r="D5594" s="454">
        <v>947.55</v>
      </c>
    </row>
    <row r="5595" spans="1:4" ht="26.4" x14ac:dyDescent="0.3">
      <c r="A5595" s="460">
        <v>5213444</v>
      </c>
      <c r="B5595" s="461" t="s">
        <v>6397</v>
      </c>
      <c r="C5595" s="460" t="s">
        <v>110</v>
      </c>
      <c r="D5595" s="454">
        <v>244.18</v>
      </c>
    </row>
    <row r="5596" spans="1:4" ht="26.4" x14ac:dyDescent="0.3">
      <c r="A5596" s="460">
        <v>5213445</v>
      </c>
      <c r="B5596" s="461" t="s">
        <v>6398</v>
      </c>
      <c r="C5596" s="460" t="s">
        <v>110</v>
      </c>
      <c r="D5596" s="454">
        <v>418.27</v>
      </c>
    </row>
    <row r="5597" spans="1:4" ht="26.4" x14ac:dyDescent="0.3">
      <c r="A5597" s="460">
        <v>5213446</v>
      </c>
      <c r="B5597" s="461" t="s">
        <v>6399</v>
      </c>
      <c r="C5597" s="460" t="s">
        <v>110</v>
      </c>
      <c r="D5597" s="454">
        <v>586.30999999999995</v>
      </c>
    </row>
    <row r="5598" spans="1:4" ht="26.4" x14ac:dyDescent="0.3">
      <c r="A5598" s="460">
        <v>5213447</v>
      </c>
      <c r="B5598" s="461" t="s">
        <v>6400</v>
      </c>
      <c r="C5598" s="460" t="s">
        <v>110</v>
      </c>
      <c r="D5598" s="454">
        <v>947.6</v>
      </c>
    </row>
    <row r="5599" spans="1:4" ht="26.4" x14ac:dyDescent="0.3">
      <c r="A5599" s="460">
        <v>5213448</v>
      </c>
      <c r="B5599" s="461" t="s">
        <v>6401</v>
      </c>
      <c r="C5599" s="460" t="s">
        <v>110</v>
      </c>
      <c r="D5599" s="454">
        <v>168.34</v>
      </c>
    </row>
    <row r="5600" spans="1:4" ht="26.4" x14ac:dyDescent="0.3">
      <c r="A5600" s="460">
        <v>5213449</v>
      </c>
      <c r="B5600" s="461" t="s">
        <v>6402</v>
      </c>
      <c r="C5600" s="460" t="s">
        <v>110</v>
      </c>
      <c r="D5600" s="454">
        <v>265.52999999999997</v>
      </c>
    </row>
    <row r="5601" spans="1:4" ht="26.4" x14ac:dyDescent="0.3">
      <c r="A5601" s="460">
        <v>5213450</v>
      </c>
      <c r="B5601" s="461" t="s">
        <v>6403</v>
      </c>
      <c r="C5601" s="460" t="s">
        <v>110</v>
      </c>
      <c r="D5601" s="454">
        <v>372.45</v>
      </c>
    </row>
    <row r="5602" spans="1:4" ht="26.4" x14ac:dyDescent="0.3">
      <c r="A5602" s="460">
        <v>5213451</v>
      </c>
      <c r="B5602" s="461" t="s">
        <v>6404</v>
      </c>
      <c r="C5602" s="460" t="s">
        <v>110</v>
      </c>
      <c r="D5602" s="454">
        <v>549.36</v>
      </c>
    </row>
    <row r="5603" spans="1:4" ht="26.4" x14ac:dyDescent="0.3">
      <c r="A5603" s="460">
        <v>5213452</v>
      </c>
      <c r="B5603" s="461" t="s">
        <v>6405</v>
      </c>
      <c r="C5603" s="460" t="s">
        <v>110</v>
      </c>
      <c r="D5603" s="454">
        <v>236.08</v>
      </c>
    </row>
    <row r="5604" spans="1:4" ht="26.4" x14ac:dyDescent="0.3">
      <c r="A5604" s="460">
        <v>5213453</v>
      </c>
      <c r="B5604" s="461" t="s">
        <v>6406</v>
      </c>
      <c r="C5604" s="460" t="s">
        <v>110</v>
      </c>
      <c r="D5604" s="454">
        <v>403.01</v>
      </c>
    </row>
    <row r="5605" spans="1:4" ht="26.4" x14ac:dyDescent="0.3">
      <c r="A5605" s="460">
        <v>5213454</v>
      </c>
      <c r="B5605" s="461" t="s">
        <v>6407</v>
      </c>
      <c r="C5605" s="460" t="s">
        <v>110</v>
      </c>
      <c r="D5605" s="454">
        <v>563.95000000000005</v>
      </c>
    </row>
    <row r="5606" spans="1:4" ht="26.4" x14ac:dyDescent="0.3">
      <c r="A5606" s="460">
        <v>5213455</v>
      </c>
      <c r="B5606" s="461" t="s">
        <v>6408</v>
      </c>
      <c r="C5606" s="460" t="s">
        <v>110</v>
      </c>
      <c r="D5606" s="454">
        <v>915.37</v>
      </c>
    </row>
    <row r="5607" spans="1:4" ht="26.4" x14ac:dyDescent="0.3">
      <c r="A5607" s="460">
        <v>5213456</v>
      </c>
      <c r="B5607" s="461" t="s">
        <v>6409</v>
      </c>
      <c r="C5607" s="460" t="s">
        <v>110</v>
      </c>
      <c r="D5607" s="454">
        <v>236.13</v>
      </c>
    </row>
    <row r="5608" spans="1:4" ht="26.4" x14ac:dyDescent="0.3">
      <c r="A5608" s="460">
        <v>5213457</v>
      </c>
      <c r="B5608" s="461" t="s">
        <v>6410</v>
      </c>
      <c r="C5608" s="460" t="s">
        <v>110</v>
      </c>
      <c r="D5608" s="454">
        <v>402.94</v>
      </c>
    </row>
    <row r="5609" spans="1:4" ht="26.4" x14ac:dyDescent="0.3">
      <c r="A5609" s="460">
        <v>5213458</v>
      </c>
      <c r="B5609" s="461" t="s">
        <v>6411</v>
      </c>
      <c r="C5609" s="460" t="s">
        <v>110</v>
      </c>
      <c r="D5609" s="454">
        <v>563.95000000000005</v>
      </c>
    </row>
    <row r="5610" spans="1:4" ht="26.4" x14ac:dyDescent="0.3">
      <c r="A5610" s="460">
        <v>5213459</v>
      </c>
      <c r="B5610" s="461" t="s">
        <v>6412</v>
      </c>
      <c r="C5610" s="460" t="s">
        <v>110</v>
      </c>
      <c r="D5610" s="454">
        <v>915.41</v>
      </c>
    </row>
    <row r="5611" spans="1:4" ht="26.4" x14ac:dyDescent="0.3">
      <c r="A5611" s="460">
        <v>5213460</v>
      </c>
      <c r="B5611" s="461" t="s">
        <v>6413</v>
      </c>
      <c r="C5611" s="460" t="s">
        <v>110</v>
      </c>
      <c r="D5611" s="454">
        <v>163.46</v>
      </c>
    </row>
    <row r="5612" spans="1:4" ht="26.4" x14ac:dyDescent="0.3">
      <c r="A5612" s="460">
        <v>5213461</v>
      </c>
      <c r="B5612" s="461" t="s">
        <v>6414</v>
      </c>
      <c r="C5612" s="460" t="s">
        <v>110</v>
      </c>
      <c r="D5612" s="454">
        <v>256.58</v>
      </c>
    </row>
    <row r="5613" spans="1:4" ht="26.4" x14ac:dyDescent="0.3">
      <c r="A5613" s="460">
        <v>5213462</v>
      </c>
      <c r="B5613" s="461" t="s">
        <v>6415</v>
      </c>
      <c r="C5613" s="460" t="s">
        <v>110</v>
      </c>
      <c r="D5613" s="454">
        <v>359.03</v>
      </c>
    </row>
    <row r="5614" spans="1:4" ht="26.4" x14ac:dyDescent="0.3">
      <c r="A5614" s="460">
        <v>5213463</v>
      </c>
      <c r="B5614" s="461" t="s">
        <v>6416</v>
      </c>
      <c r="C5614" s="460" t="s">
        <v>110</v>
      </c>
      <c r="D5614" s="454">
        <v>461.49</v>
      </c>
    </row>
    <row r="5615" spans="1:4" ht="26.4" x14ac:dyDescent="0.3">
      <c r="A5615" s="460">
        <v>5212557</v>
      </c>
      <c r="B5615" s="461" t="s">
        <v>6417</v>
      </c>
      <c r="C5615" s="460" t="s">
        <v>6313</v>
      </c>
      <c r="D5615" s="454">
        <v>3.66</v>
      </c>
    </row>
    <row r="5616" spans="1:4" ht="26.4" x14ac:dyDescent="0.3">
      <c r="A5616" s="460">
        <v>5212558</v>
      </c>
      <c r="B5616" s="461" t="s">
        <v>6418</v>
      </c>
      <c r="C5616" s="460" t="s">
        <v>6313</v>
      </c>
      <c r="D5616" s="454">
        <v>3.7</v>
      </c>
    </row>
    <row r="5617" spans="1:4" ht="26.4" x14ac:dyDescent="0.3">
      <c r="A5617" s="460">
        <v>5212559</v>
      </c>
      <c r="B5617" s="461" t="s">
        <v>6419</v>
      </c>
      <c r="C5617" s="460" t="s">
        <v>6313</v>
      </c>
      <c r="D5617" s="454">
        <v>3.28</v>
      </c>
    </row>
    <row r="5618" spans="1:4" ht="26.4" x14ac:dyDescent="0.3">
      <c r="A5618" s="460">
        <v>5213477</v>
      </c>
      <c r="B5618" s="461" t="s">
        <v>6420</v>
      </c>
      <c r="C5618" s="460" t="s">
        <v>110</v>
      </c>
      <c r="D5618" s="454">
        <v>158.85</v>
      </c>
    </row>
    <row r="5619" spans="1:4" ht="26.4" x14ac:dyDescent="0.3">
      <c r="A5619" s="460">
        <v>5213476</v>
      </c>
      <c r="B5619" s="461" t="s">
        <v>6421</v>
      </c>
      <c r="C5619" s="460" t="s">
        <v>110</v>
      </c>
      <c r="D5619" s="454">
        <v>170.75</v>
      </c>
    </row>
    <row r="5620" spans="1:4" ht="26.4" x14ac:dyDescent="0.3">
      <c r="A5620" s="460">
        <v>5213479</v>
      </c>
      <c r="B5620" s="461" t="s">
        <v>6422</v>
      </c>
      <c r="C5620" s="460" t="s">
        <v>110</v>
      </c>
      <c r="D5620" s="454">
        <v>152.81</v>
      </c>
    </row>
    <row r="5621" spans="1:4" ht="26.4" x14ac:dyDescent="0.3">
      <c r="A5621" s="460">
        <v>5213478</v>
      </c>
      <c r="B5621" s="461" t="s">
        <v>6423</v>
      </c>
      <c r="C5621" s="460" t="s">
        <v>110</v>
      </c>
      <c r="D5621" s="454">
        <v>164.05</v>
      </c>
    </row>
    <row r="5622" spans="1:4" ht="13.2" x14ac:dyDescent="0.3">
      <c r="A5622" s="460">
        <v>5213489</v>
      </c>
      <c r="B5622" s="461" t="s">
        <v>6424</v>
      </c>
      <c r="C5622" s="460" t="s">
        <v>110</v>
      </c>
      <c r="D5622" s="454">
        <v>872.96</v>
      </c>
    </row>
    <row r="5623" spans="1:4" ht="13.2" x14ac:dyDescent="0.3">
      <c r="A5623" s="460">
        <v>5213498</v>
      </c>
      <c r="B5623" s="461" t="s">
        <v>6425</v>
      </c>
      <c r="C5623" s="460" t="s">
        <v>110</v>
      </c>
      <c r="D5623" s="454">
        <v>963.4</v>
      </c>
    </row>
    <row r="5624" spans="1:4" ht="13.2" x14ac:dyDescent="0.3">
      <c r="A5624" s="460">
        <v>5213365</v>
      </c>
      <c r="B5624" s="461" t="s">
        <v>6426</v>
      </c>
      <c r="C5624" s="460" t="s">
        <v>110</v>
      </c>
      <c r="D5624" s="454">
        <v>1114.44</v>
      </c>
    </row>
    <row r="5625" spans="1:4" ht="13.2" x14ac:dyDescent="0.3">
      <c r="A5625" s="460">
        <v>5213507</v>
      </c>
      <c r="B5625" s="461" t="s">
        <v>6427</v>
      </c>
      <c r="C5625" s="460" t="s">
        <v>110</v>
      </c>
      <c r="D5625" s="454">
        <v>1189.46</v>
      </c>
    </row>
    <row r="5626" spans="1:4" ht="13.2" x14ac:dyDescent="0.3">
      <c r="A5626" s="460">
        <v>5213372</v>
      </c>
      <c r="B5626" s="461" t="s">
        <v>6428</v>
      </c>
      <c r="C5626" s="460" t="s">
        <v>110</v>
      </c>
      <c r="D5626" s="454">
        <v>1340.52</v>
      </c>
    </row>
    <row r="5627" spans="1:4" ht="13.2" x14ac:dyDescent="0.3">
      <c r="A5627" s="460">
        <v>5213490</v>
      </c>
      <c r="B5627" s="461" t="s">
        <v>6429</v>
      </c>
      <c r="C5627" s="460" t="s">
        <v>110</v>
      </c>
      <c r="D5627" s="454">
        <v>1867.24</v>
      </c>
    </row>
    <row r="5628" spans="1:4" ht="13.2" x14ac:dyDescent="0.3">
      <c r="A5628" s="460">
        <v>5213499</v>
      </c>
      <c r="B5628" s="461" t="s">
        <v>6430</v>
      </c>
      <c r="C5628" s="460" t="s">
        <v>110</v>
      </c>
      <c r="D5628" s="454">
        <v>2070.73</v>
      </c>
    </row>
    <row r="5629" spans="1:4" ht="13.2" x14ac:dyDescent="0.3">
      <c r="A5629" s="460">
        <v>5213366</v>
      </c>
      <c r="B5629" s="461" t="s">
        <v>6431</v>
      </c>
      <c r="C5629" s="460" t="s">
        <v>110</v>
      </c>
      <c r="D5629" s="454">
        <v>2410.5700000000002</v>
      </c>
    </row>
    <row r="5630" spans="1:4" ht="13.2" x14ac:dyDescent="0.3">
      <c r="A5630" s="460">
        <v>5213508</v>
      </c>
      <c r="B5630" s="461" t="s">
        <v>6432</v>
      </c>
      <c r="C5630" s="460" t="s">
        <v>110</v>
      </c>
      <c r="D5630" s="454">
        <v>2579.36</v>
      </c>
    </row>
    <row r="5631" spans="1:4" ht="13.2" x14ac:dyDescent="0.3">
      <c r="A5631" s="460">
        <v>5213373</v>
      </c>
      <c r="B5631" s="461" t="s">
        <v>6433</v>
      </c>
      <c r="C5631" s="460" t="s">
        <v>110</v>
      </c>
      <c r="D5631" s="454">
        <v>2919.25</v>
      </c>
    </row>
    <row r="5632" spans="1:4" ht="13.2" x14ac:dyDescent="0.3">
      <c r="A5632" s="460">
        <v>5213491</v>
      </c>
      <c r="B5632" s="461" t="s">
        <v>6434</v>
      </c>
      <c r="C5632" s="460" t="s">
        <v>110</v>
      </c>
      <c r="D5632" s="454">
        <v>2463.8000000000002</v>
      </c>
    </row>
    <row r="5633" spans="1:4" ht="13.2" x14ac:dyDescent="0.3">
      <c r="A5633" s="460">
        <v>5213500</v>
      </c>
      <c r="B5633" s="461" t="s">
        <v>6435</v>
      </c>
      <c r="C5633" s="460" t="s">
        <v>110</v>
      </c>
      <c r="D5633" s="454">
        <v>2735.12</v>
      </c>
    </row>
    <row r="5634" spans="1:4" ht="13.2" x14ac:dyDescent="0.3">
      <c r="A5634" s="460">
        <v>5213369</v>
      </c>
      <c r="B5634" s="461" t="s">
        <v>6436</v>
      </c>
      <c r="C5634" s="460" t="s">
        <v>110</v>
      </c>
      <c r="D5634" s="454">
        <v>3188.24</v>
      </c>
    </row>
    <row r="5635" spans="1:4" ht="13.2" x14ac:dyDescent="0.3">
      <c r="A5635" s="460">
        <v>5213509</v>
      </c>
      <c r="B5635" s="461" t="s">
        <v>6437</v>
      </c>
      <c r="C5635" s="460" t="s">
        <v>110</v>
      </c>
      <c r="D5635" s="454">
        <v>3413.3</v>
      </c>
    </row>
    <row r="5636" spans="1:4" ht="13.2" x14ac:dyDescent="0.3">
      <c r="A5636" s="460">
        <v>5213374</v>
      </c>
      <c r="B5636" s="461" t="s">
        <v>6438</v>
      </c>
      <c r="C5636" s="460" t="s">
        <v>110</v>
      </c>
      <c r="D5636" s="454">
        <v>3866.48</v>
      </c>
    </row>
    <row r="5637" spans="1:4" ht="13.2" x14ac:dyDescent="0.3">
      <c r="A5637" s="460">
        <v>5213492</v>
      </c>
      <c r="B5637" s="461" t="s">
        <v>6439</v>
      </c>
      <c r="C5637" s="460" t="s">
        <v>110</v>
      </c>
      <c r="D5637" s="454">
        <v>3336.76</v>
      </c>
    </row>
    <row r="5638" spans="1:4" ht="13.2" x14ac:dyDescent="0.3">
      <c r="A5638" s="460">
        <v>5213501</v>
      </c>
      <c r="B5638" s="461" t="s">
        <v>6440</v>
      </c>
      <c r="C5638" s="460" t="s">
        <v>110</v>
      </c>
      <c r="D5638" s="454">
        <v>3698.52</v>
      </c>
    </row>
    <row r="5639" spans="1:4" ht="13.2" x14ac:dyDescent="0.3">
      <c r="A5639" s="460">
        <v>5213370</v>
      </c>
      <c r="B5639" s="461" t="s">
        <v>6441</v>
      </c>
      <c r="C5639" s="460" t="s">
        <v>110</v>
      </c>
      <c r="D5639" s="454">
        <v>4302.68</v>
      </c>
    </row>
    <row r="5640" spans="1:4" ht="13.2" x14ac:dyDescent="0.3">
      <c r="A5640" s="460">
        <v>5213510</v>
      </c>
      <c r="B5640" s="461" t="s">
        <v>6442</v>
      </c>
      <c r="C5640" s="460" t="s">
        <v>110</v>
      </c>
      <c r="D5640" s="454">
        <v>4602.76</v>
      </c>
    </row>
    <row r="5641" spans="1:4" ht="13.2" x14ac:dyDescent="0.3">
      <c r="A5641" s="460">
        <v>5213375</v>
      </c>
      <c r="B5641" s="461" t="s">
        <v>6443</v>
      </c>
      <c r="C5641" s="460" t="s">
        <v>110</v>
      </c>
      <c r="D5641" s="454">
        <v>5207</v>
      </c>
    </row>
    <row r="5642" spans="1:4" ht="13.2" x14ac:dyDescent="0.3">
      <c r="A5642" s="460">
        <v>5213494</v>
      </c>
      <c r="B5642" s="461" t="s">
        <v>6444</v>
      </c>
      <c r="C5642" s="460" t="s">
        <v>110</v>
      </c>
      <c r="D5642" s="454">
        <v>4927.6000000000004</v>
      </c>
    </row>
    <row r="5643" spans="1:4" ht="13.2" x14ac:dyDescent="0.3">
      <c r="A5643" s="460">
        <v>5213503</v>
      </c>
      <c r="B5643" s="461" t="s">
        <v>6445</v>
      </c>
      <c r="C5643" s="460" t="s">
        <v>110</v>
      </c>
      <c r="D5643" s="454">
        <v>5470.24</v>
      </c>
    </row>
    <row r="5644" spans="1:4" ht="13.2" x14ac:dyDescent="0.3">
      <c r="A5644" s="460">
        <v>5213371</v>
      </c>
      <c r="B5644" s="461" t="s">
        <v>6446</v>
      </c>
      <c r="C5644" s="460" t="s">
        <v>110</v>
      </c>
      <c r="D5644" s="454">
        <v>6376.48</v>
      </c>
    </row>
    <row r="5645" spans="1:4" ht="13.2" x14ac:dyDescent="0.3">
      <c r="A5645" s="460">
        <v>5213512</v>
      </c>
      <c r="B5645" s="461" t="s">
        <v>6447</v>
      </c>
      <c r="C5645" s="460" t="s">
        <v>110</v>
      </c>
      <c r="D5645" s="454">
        <v>6826.6</v>
      </c>
    </row>
    <row r="5646" spans="1:4" ht="13.2" x14ac:dyDescent="0.3">
      <c r="A5646" s="460">
        <v>5213376</v>
      </c>
      <c r="B5646" s="461" t="s">
        <v>6448</v>
      </c>
      <c r="C5646" s="460" t="s">
        <v>110</v>
      </c>
      <c r="D5646" s="454">
        <v>7732.96</v>
      </c>
    </row>
    <row r="5647" spans="1:4" ht="13.2" x14ac:dyDescent="0.3">
      <c r="A5647" s="460">
        <v>5213377</v>
      </c>
      <c r="B5647" s="461" t="s">
        <v>6449</v>
      </c>
      <c r="C5647" s="460" t="s">
        <v>84</v>
      </c>
      <c r="D5647" s="454">
        <v>322.2</v>
      </c>
    </row>
    <row r="5648" spans="1:4" ht="13.2" x14ac:dyDescent="0.3">
      <c r="A5648" s="460">
        <v>5213570</v>
      </c>
      <c r="B5648" s="461" t="s">
        <v>6450</v>
      </c>
      <c r="C5648" s="460" t="s">
        <v>84</v>
      </c>
      <c r="D5648" s="454">
        <v>449.4</v>
      </c>
    </row>
    <row r="5649" spans="1:4" ht="13.2" x14ac:dyDescent="0.3">
      <c r="A5649" s="460">
        <v>5213378</v>
      </c>
      <c r="B5649" s="461" t="s">
        <v>6451</v>
      </c>
      <c r="C5649" s="460" t="s">
        <v>84</v>
      </c>
      <c r="D5649" s="454">
        <v>367.41</v>
      </c>
    </row>
    <row r="5650" spans="1:4" ht="13.2" x14ac:dyDescent="0.3">
      <c r="A5650" s="460">
        <v>5213571</v>
      </c>
      <c r="B5650" s="461" t="s">
        <v>6452</v>
      </c>
      <c r="C5650" s="460" t="s">
        <v>84</v>
      </c>
      <c r="D5650" s="454">
        <v>494.62</v>
      </c>
    </row>
    <row r="5651" spans="1:4" ht="13.2" x14ac:dyDescent="0.3">
      <c r="A5651" s="460">
        <v>5213379</v>
      </c>
      <c r="B5651" s="461" t="s">
        <v>6453</v>
      </c>
      <c r="C5651" s="460" t="s">
        <v>84</v>
      </c>
      <c r="D5651" s="454">
        <v>480.45</v>
      </c>
    </row>
    <row r="5652" spans="1:4" ht="13.2" x14ac:dyDescent="0.3">
      <c r="A5652" s="460">
        <v>5213572</v>
      </c>
      <c r="B5652" s="461" t="s">
        <v>6454</v>
      </c>
      <c r="C5652" s="460" t="s">
        <v>84</v>
      </c>
      <c r="D5652" s="454">
        <v>607.65</v>
      </c>
    </row>
    <row r="5653" spans="1:4" ht="26.4" x14ac:dyDescent="0.3">
      <c r="A5653" s="460">
        <v>5212553</v>
      </c>
      <c r="B5653" s="461" t="s">
        <v>6455</v>
      </c>
      <c r="C5653" s="460" t="s">
        <v>84</v>
      </c>
      <c r="D5653" s="454">
        <v>270.51</v>
      </c>
    </row>
    <row r="5654" spans="1:4" ht="13.2" x14ac:dyDescent="0.3">
      <c r="A5654" s="460">
        <v>5213416</v>
      </c>
      <c r="B5654" s="461" t="s">
        <v>6456</v>
      </c>
      <c r="C5654" s="460" t="s">
        <v>84</v>
      </c>
      <c r="D5654" s="454">
        <v>397.71</v>
      </c>
    </row>
    <row r="5655" spans="1:4" ht="26.4" x14ac:dyDescent="0.3">
      <c r="A5655" s="460">
        <v>5212554</v>
      </c>
      <c r="B5655" s="461" t="s">
        <v>6457</v>
      </c>
      <c r="C5655" s="460" t="s">
        <v>84</v>
      </c>
      <c r="D5655" s="454">
        <v>315.72000000000003</v>
      </c>
    </row>
    <row r="5656" spans="1:4" ht="13.2" x14ac:dyDescent="0.3">
      <c r="A5656" s="460">
        <v>5213417</v>
      </c>
      <c r="B5656" s="461" t="s">
        <v>6458</v>
      </c>
      <c r="C5656" s="460" t="s">
        <v>84</v>
      </c>
      <c r="D5656" s="454">
        <v>442.93</v>
      </c>
    </row>
    <row r="5657" spans="1:4" ht="13.2" x14ac:dyDescent="0.3">
      <c r="A5657" s="460">
        <v>5213421</v>
      </c>
      <c r="B5657" s="461" t="s">
        <v>6459</v>
      </c>
      <c r="C5657" s="460" t="s">
        <v>84</v>
      </c>
      <c r="D5657" s="454">
        <v>396.87</v>
      </c>
    </row>
    <row r="5658" spans="1:4" ht="13.2" x14ac:dyDescent="0.3">
      <c r="A5658" s="460">
        <v>5213414</v>
      </c>
      <c r="B5658" s="461" t="s">
        <v>6460</v>
      </c>
      <c r="C5658" s="460" t="s">
        <v>84</v>
      </c>
      <c r="D5658" s="454">
        <v>534.62</v>
      </c>
    </row>
    <row r="5659" spans="1:4" ht="13.2" x14ac:dyDescent="0.3">
      <c r="A5659" s="460">
        <v>5213419</v>
      </c>
      <c r="B5659" s="461" t="s">
        <v>6461</v>
      </c>
      <c r="C5659" s="460" t="s">
        <v>84</v>
      </c>
      <c r="D5659" s="454">
        <v>518.45000000000005</v>
      </c>
    </row>
    <row r="5660" spans="1:4" ht="26.4" x14ac:dyDescent="0.3">
      <c r="A5660" s="460">
        <v>5212555</v>
      </c>
      <c r="B5660" s="461" t="s">
        <v>6462</v>
      </c>
      <c r="C5660" s="460" t="s">
        <v>84</v>
      </c>
      <c r="D5660" s="454">
        <v>428.76</v>
      </c>
    </row>
    <row r="5661" spans="1:4" ht="13.2" x14ac:dyDescent="0.3">
      <c r="A5661" s="460">
        <v>5213418</v>
      </c>
      <c r="B5661" s="461" t="s">
        <v>6463</v>
      </c>
      <c r="C5661" s="460" t="s">
        <v>84</v>
      </c>
      <c r="D5661" s="454">
        <v>555.96</v>
      </c>
    </row>
    <row r="5662" spans="1:4" ht="13.2" x14ac:dyDescent="0.3">
      <c r="A5662" s="460">
        <v>5213415</v>
      </c>
      <c r="B5662" s="461" t="s">
        <v>6464</v>
      </c>
      <c r="C5662" s="460" t="s">
        <v>84</v>
      </c>
      <c r="D5662" s="454">
        <v>622.11</v>
      </c>
    </row>
    <row r="5663" spans="1:4" ht="13.2" x14ac:dyDescent="0.3">
      <c r="A5663" s="460">
        <v>5213420</v>
      </c>
      <c r="B5663" s="461" t="s">
        <v>6465</v>
      </c>
      <c r="C5663" s="460" t="s">
        <v>84</v>
      </c>
      <c r="D5663" s="454">
        <v>631.49</v>
      </c>
    </row>
    <row r="5664" spans="1:4" ht="26.4" x14ac:dyDescent="0.3">
      <c r="A5664" s="460">
        <v>5213543</v>
      </c>
      <c r="B5664" s="461" t="s">
        <v>6466</v>
      </c>
      <c r="C5664" s="460" t="s">
        <v>110</v>
      </c>
      <c r="D5664" s="454">
        <v>1117.1600000000001</v>
      </c>
    </row>
    <row r="5665" spans="1:4" ht="26.4" x14ac:dyDescent="0.3">
      <c r="A5665" s="460">
        <v>5213552</v>
      </c>
      <c r="B5665" s="461" t="s">
        <v>6467</v>
      </c>
      <c r="C5665" s="460" t="s">
        <v>110</v>
      </c>
      <c r="D5665" s="454">
        <v>1207.5999999999999</v>
      </c>
    </row>
    <row r="5666" spans="1:4" ht="26.4" x14ac:dyDescent="0.3">
      <c r="A5666" s="460">
        <v>5213561</v>
      </c>
      <c r="B5666" s="461" t="s">
        <v>6468</v>
      </c>
      <c r="C5666" s="460" t="s">
        <v>110</v>
      </c>
      <c r="D5666" s="454">
        <v>1433.66</v>
      </c>
    </row>
    <row r="5667" spans="1:4" ht="26.4" x14ac:dyDescent="0.3">
      <c r="A5667" s="460">
        <v>5213544</v>
      </c>
      <c r="B5667" s="461" t="s">
        <v>6469</v>
      </c>
      <c r="C5667" s="460" t="s">
        <v>110</v>
      </c>
      <c r="D5667" s="454">
        <v>2416.69</v>
      </c>
    </row>
    <row r="5668" spans="1:4" ht="26.4" x14ac:dyDescent="0.3">
      <c r="A5668" s="460">
        <v>5213553</v>
      </c>
      <c r="B5668" s="461" t="s">
        <v>6470</v>
      </c>
      <c r="C5668" s="460" t="s">
        <v>110</v>
      </c>
      <c r="D5668" s="454">
        <v>2620.1799999999998</v>
      </c>
    </row>
    <row r="5669" spans="1:4" ht="26.4" x14ac:dyDescent="0.3">
      <c r="A5669" s="460">
        <v>5213562</v>
      </c>
      <c r="B5669" s="461" t="s">
        <v>6471</v>
      </c>
      <c r="C5669" s="460" t="s">
        <v>110</v>
      </c>
      <c r="D5669" s="454">
        <v>3128.81</v>
      </c>
    </row>
    <row r="5670" spans="1:4" ht="26.4" x14ac:dyDescent="0.3">
      <c r="A5670" s="460">
        <v>5213545</v>
      </c>
      <c r="B5670" s="461" t="s">
        <v>6472</v>
      </c>
      <c r="C5670" s="460" t="s">
        <v>110</v>
      </c>
      <c r="D5670" s="454">
        <v>3196.4</v>
      </c>
    </row>
    <row r="5671" spans="1:4" ht="26.4" x14ac:dyDescent="0.3">
      <c r="A5671" s="460">
        <v>5213554</v>
      </c>
      <c r="B5671" s="461" t="s">
        <v>6473</v>
      </c>
      <c r="C5671" s="460" t="s">
        <v>110</v>
      </c>
      <c r="D5671" s="454">
        <v>3467.72</v>
      </c>
    </row>
    <row r="5672" spans="1:4" ht="26.4" x14ac:dyDescent="0.3">
      <c r="A5672" s="460">
        <v>5213563</v>
      </c>
      <c r="B5672" s="461" t="s">
        <v>6474</v>
      </c>
      <c r="C5672" s="460" t="s">
        <v>110</v>
      </c>
      <c r="D5672" s="454">
        <v>4145.8999999999996</v>
      </c>
    </row>
    <row r="5673" spans="1:4" ht="26.4" x14ac:dyDescent="0.3">
      <c r="A5673" s="460">
        <v>5213546</v>
      </c>
      <c r="B5673" s="461" t="s">
        <v>6475</v>
      </c>
      <c r="C5673" s="460" t="s">
        <v>110</v>
      </c>
      <c r="D5673" s="454">
        <v>4313.5600000000004</v>
      </c>
    </row>
    <row r="5674" spans="1:4" ht="26.4" x14ac:dyDescent="0.3">
      <c r="A5674" s="460">
        <v>5213555</v>
      </c>
      <c r="B5674" s="461" t="s">
        <v>6476</v>
      </c>
      <c r="C5674" s="460" t="s">
        <v>110</v>
      </c>
      <c r="D5674" s="454">
        <v>4675.32</v>
      </c>
    </row>
    <row r="5675" spans="1:4" ht="26.4" x14ac:dyDescent="0.3">
      <c r="A5675" s="460">
        <v>5213564</v>
      </c>
      <c r="B5675" s="461" t="s">
        <v>6477</v>
      </c>
      <c r="C5675" s="460" t="s">
        <v>110</v>
      </c>
      <c r="D5675" s="454">
        <v>5579.56</v>
      </c>
    </row>
    <row r="5676" spans="1:4" ht="26.4" x14ac:dyDescent="0.3">
      <c r="A5676" s="460">
        <v>5213548</v>
      </c>
      <c r="B5676" s="461" t="s">
        <v>6478</v>
      </c>
      <c r="C5676" s="460" t="s">
        <v>110</v>
      </c>
      <c r="D5676" s="454">
        <v>6392.8</v>
      </c>
    </row>
    <row r="5677" spans="1:4" ht="26.4" x14ac:dyDescent="0.3">
      <c r="A5677" s="460">
        <v>5213557</v>
      </c>
      <c r="B5677" s="461" t="s">
        <v>6479</v>
      </c>
      <c r="C5677" s="460" t="s">
        <v>110</v>
      </c>
      <c r="D5677" s="454">
        <v>6935.44</v>
      </c>
    </row>
    <row r="5678" spans="1:4" ht="26.4" x14ac:dyDescent="0.3">
      <c r="A5678" s="460">
        <v>5213566</v>
      </c>
      <c r="B5678" s="461" t="s">
        <v>6480</v>
      </c>
      <c r="C5678" s="460" t="s">
        <v>110</v>
      </c>
      <c r="D5678" s="454">
        <v>8291.7999999999993</v>
      </c>
    </row>
    <row r="5679" spans="1:4" ht="13.2" x14ac:dyDescent="0.3">
      <c r="A5679" s="460">
        <v>5213576</v>
      </c>
      <c r="B5679" s="461" t="s">
        <v>6481</v>
      </c>
      <c r="C5679" s="460" t="s">
        <v>84</v>
      </c>
      <c r="D5679" s="454">
        <v>571.5</v>
      </c>
    </row>
    <row r="5680" spans="1:4" ht="13.2" x14ac:dyDescent="0.3">
      <c r="A5680" s="460">
        <v>5213577</v>
      </c>
      <c r="B5680" s="461" t="s">
        <v>6482</v>
      </c>
      <c r="C5680" s="460" t="s">
        <v>84</v>
      </c>
      <c r="D5680" s="454">
        <v>616.72</v>
      </c>
    </row>
    <row r="5681" spans="1:4" ht="13.2" x14ac:dyDescent="0.3">
      <c r="A5681" s="460">
        <v>5213578</v>
      </c>
      <c r="B5681" s="461" t="s">
        <v>6483</v>
      </c>
      <c r="C5681" s="460" t="s">
        <v>84</v>
      </c>
      <c r="D5681" s="454">
        <v>729.75</v>
      </c>
    </row>
    <row r="5682" spans="1:4" ht="26.4" x14ac:dyDescent="0.3">
      <c r="A5682" s="460">
        <v>5213425</v>
      </c>
      <c r="B5682" s="461" t="s">
        <v>6484</v>
      </c>
      <c r="C5682" s="460" t="s">
        <v>84</v>
      </c>
      <c r="D5682" s="454">
        <v>592.16999999999996</v>
      </c>
    </row>
    <row r="5683" spans="1:4" ht="26.4" x14ac:dyDescent="0.3">
      <c r="A5683" s="460">
        <v>5213426</v>
      </c>
      <c r="B5683" s="461" t="s">
        <v>6485</v>
      </c>
      <c r="C5683" s="460" t="s">
        <v>84</v>
      </c>
      <c r="D5683" s="454">
        <v>705.21</v>
      </c>
    </row>
    <row r="5684" spans="1:4" ht="26.4" x14ac:dyDescent="0.3">
      <c r="A5684" s="460">
        <v>5213427</v>
      </c>
      <c r="B5684" s="461" t="s">
        <v>6486</v>
      </c>
      <c r="C5684" s="460" t="s">
        <v>84</v>
      </c>
      <c r="D5684" s="454">
        <v>780.73</v>
      </c>
    </row>
    <row r="5685" spans="1:4" ht="26.4" x14ac:dyDescent="0.3">
      <c r="A5685" s="460">
        <v>5213567</v>
      </c>
      <c r="B5685" s="461" t="s">
        <v>6487</v>
      </c>
      <c r="C5685" s="460" t="s">
        <v>84</v>
      </c>
      <c r="D5685" s="454">
        <v>869.47</v>
      </c>
    </row>
    <row r="5686" spans="1:4" ht="26.4" x14ac:dyDescent="0.3">
      <c r="A5686" s="460">
        <v>5213486</v>
      </c>
      <c r="B5686" s="461" t="s">
        <v>6488</v>
      </c>
      <c r="C5686" s="460" t="s">
        <v>84</v>
      </c>
      <c r="D5686" s="454">
        <v>949.59</v>
      </c>
    </row>
    <row r="5687" spans="1:4" ht="26.4" x14ac:dyDescent="0.3">
      <c r="A5687" s="460">
        <v>5213487</v>
      </c>
      <c r="B5687" s="461" t="s">
        <v>6489</v>
      </c>
      <c r="C5687" s="460" t="s">
        <v>84</v>
      </c>
      <c r="D5687" s="454">
        <v>1062.6300000000001</v>
      </c>
    </row>
    <row r="5688" spans="1:4" ht="26.4" x14ac:dyDescent="0.3">
      <c r="A5688" s="460">
        <v>5213488</v>
      </c>
      <c r="B5688" s="461" t="s">
        <v>6490</v>
      </c>
      <c r="C5688" s="460" t="s">
        <v>84</v>
      </c>
      <c r="D5688" s="454">
        <v>1138.1500000000001</v>
      </c>
    </row>
    <row r="5689" spans="1:4" ht="26.4" x14ac:dyDescent="0.3">
      <c r="A5689" s="460">
        <v>5213568</v>
      </c>
      <c r="B5689" s="461" t="s">
        <v>6491</v>
      </c>
      <c r="C5689" s="460" t="s">
        <v>84</v>
      </c>
      <c r="D5689" s="454">
        <v>1226.8900000000001</v>
      </c>
    </row>
    <row r="5690" spans="1:4" ht="26.4" x14ac:dyDescent="0.3">
      <c r="A5690" s="460">
        <v>5213483</v>
      </c>
      <c r="B5690" s="461" t="s">
        <v>6492</v>
      </c>
      <c r="C5690" s="460" t="s">
        <v>84</v>
      </c>
      <c r="D5690" s="454">
        <v>996.41</v>
      </c>
    </row>
    <row r="5691" spans="1:4" ht="26.4" x14ac:dyDescent="0.3">
      <c r="A5691" s="460">
        <v>5213484</v>
      </c>
      <c r="B5691" s="461" t="s">
        <v>6493</v>
      </c>
      <c r="C5691" s="460" t="s">
        <v>84</v>
      </c>
      <c r="D5691" s="454">
        <v>1109.45</v>
      </c>
    </row>
    <row r="5692" spans="1:4" ht="26.4" x14ac:dyDescent="0.3">
      <c r="A5692" s="460">
        <v>5213485</v>
      </c>
      <c r="B5692" s="461" t="s">
        <v>6494</v>
      </c>
      <c r="C5692" s="460" t="s">
        <v>84</v>
      </c>
      <c r="D5692" s="454">
        <v>1184.97</v>
      </c>
    </row>
    <row r="5693" spans="1:4" ht="26.4" x14ac:dyDescent="0.3">
      <c r="A5693" s="460">
        <v>5213434</v>
      </c>
      <c r="B5693" s="461" t="s">
        <v>6495</v>
      </c>
      <c r="C5693" s="460" t="s">
        <v>84</v>
      </c>
      <c r="D5693" s="454">
        <v>638.99</v>
      </c>
    </row>
    <row r="5694" spans="1:4" ht="26.4" x14ac:dyDescent="0.3">
      <c r="A5694" s="460">
        <v>5213435</v>
      </c>
      <c r="B5694" s="461" t="s">
        <v>6496</v>
      </c>
      <c r="C5694" s="460" t="s">
        <v>84</v>
      </c>
      <c r="D5694" s="454">
        <v>752.03</v>
      </c>
    </row>
    <row r="5695" spans="1:4" ht="26.4" x14ac:dyDescent="0.3">
      <c r="A5695" s="460">
        <v>5213436</v>
      </c>
      <c r="B5695" s="461" t="s">
        <v>6497</v>
      </c>
      <c r="C5695" s="460" t="s">
        <v>84</v>
      </c>
      <c r="D5695" s="454">
        <v>827.55</v>
      </c>
    </row>
    <row r="5696" spans="1:4" ht="26.4" x14ac:dyDescent="0.3">
      <c r="A5696" s="460">
        <v>5213430</v>
      </c>
      <c r="B5696" s="461" t="s">
        <v>6498</v>
      </c>
      <c r="C5696" s="460" t="s">
        <v>84</v>
      </c>
      <c r="D5696" s="454">
        <v>375.36</v>
      </c>
    </row>
    <row r="5697" spans="1:4" ht="26.4" x14ac:dyDescent="0.3">
      <c r="A5697" s="460">
        <v>5213431</v>
      </c>
      <c r="B5697" s="461" t="s">
        <v>6499</v>
      </c>
      <c r="C5697" s="460" t="s">
        <v>84</v>
      </c>
      <c r="D5697" s="454">
        <v>420.57</v>
      </c>
    </row>
    <row r="5698" spans="1:4" ht="26.4" x14ac:dyDescent="0.3">
      <c r="A5698" s="460">
        <v>5213433</v>
      </c>
      <c r="B5698" s="461" t="s">
        <v>6500</v>
      </c>
      <c r="C5698" s="460" t="s">
        <v>84</v>
      </c>
      <c r="D5698" s="454">
        <v>374.51</v>
      </c>
    </row>
    <row r="5699" spans="1:4" ht="26.4" x14ac:dyDescent="0.3">
      <c r="A5699" s="460">
        <v>5213428</v>
      </c>
      <c r="B5699" s="461" t="s">
        <v>6501</v>
      </c>
      <c r="C5699" s="460" t="s">
        <v>84</v>
      </c>
      <c r="D5699" s="454">
        <v>512.26</v>
      </c>
    </row>
    <row r="5700" spans="1:4" ht="26.4" x14ac:dyDescent="0.3">
      <c r="A5700" s="460">
        <v>5213432</v>
      </c>
      <c r="B5700" s="461" t="s">
        <v>6502</v>
      </c>
      <c r="C5700" s="460" t="s">
        <v>84</v>
      </c>
      <c r="D5700" s="454">
        <v>533.61</v>
      </c>
    </row>
    <row r="5701" spans="1:4" ht="26.4" x14ac:dyDescent="0.3">
      <c r="A5701" s="460">
        <v>5213429</v>
      </c>
      <c r="B5701" s="461" t="s">
        <v>6503</v>
      </c>
      <c r="C5701" s="460" t="s">
        <v>84</v>
      </c>
      <c r="D5701" s="454">
        <v>599.76</v>
      </c>
    </row>
    <row r="5702" spans="1:4" ht="13.2" x14ac:dyDescent="0.3">
      <c r="A5702" s="460">
        <v>5213516</v>
      </c>
      <c r="B5702" s="461" t="s">
        <v>6504</v>
      </c>
      <c r="C5702" s="460" t="s">
        <v>110</v>
      </c>
      <c r="D5702" s="454">
        <v>828.26</v>
      </c>
    </row>
    <row r="5703" spans="1:4" ht="13.2" x14ac:dyDescent="0.3">
      <c r="A5703" s="460">
        <v>5213525</v>
      </c>
      <c r="B5703" s="461" t="s">
        <v>6505</v>
      </c>
      <c r="C5703" s="460" t="s">
        <v>110</v>
      </c>
      <c r="D5703" s="454">
        <v>918.68</v>
      </c>
    </row>
    <row r="5704" spans="1:4" ht="13.2" x14ac:dyDescent="0.3">
      <c r="A5704" s="460">
        <v>5213534</v>
      </c>
      <c r="B5704" s="461" t="s">
        <v>6506</v>
      </c>
      <c r="C5704" s="460" t="s">
        <v>110</v>
      </c>
      <c r="D5704" s="454">
        <v>1144.76</v>
      </c>
    </row>
    <row r="5705" spans="1:4" ht="13.2" x14ac:dyDescent="0.3">
      <c r="A5705" s="460">
        <v>5213517</v>
      </c>
      <c r="B5705" s="461" t="s">
        <v>6507</v>
      </c>
      <c r="C5705" s="460" t="s">
        <v>110</v>
      </c>
      <c r="D5705" s="454">
        <v>1766.66</v>
      </c>
    </row>
    <row r="5706" spans="1:4" ht="13.2" x14ac:dyDescent="0.3">
      <c r="A5706" s="460">
        <v>5213526</v>
      </c>
      <c r="B5706" s="461" t="s">
        <v>6508</v>
      </c>
      <c r="C5706" s="460" t="s">
        <v>110</v>
      </c>
      <c r="D5706" s="454">
        <v>1970.11</v>
      </c>
    </row>
    <row r="5707" spans="1:4" ht="13.2" x14ac:dyDescent="0.3">
      <c r="A5707" s="460">
        <v>5213535</v>
      </c>
      <c r="B5707" s="461" t="s">
        <v>6509</v>
      </c>
      <c r="C5707" s="460" t="s">
        <v>110</v>
      </c>
      <c r="D5707" s="454">
        <v>2478.79</v>
      </c>
    </row>
    <row r="5708" spans="1:4" ht="13.2" x14ac:dyDescent="0.3">
      <c r="A5708" s="460">
        <v>5213518</v>
      </c>
      <c r="B5708" s="461" t="s">
        <v>6510</v>
      </c>
      <c r="C5708" s="460" t="s">
        <v>110</v>
      </c>
      <c r="D5708" s="454">
        <v>2329.6999999999998</v>
      </c>
    </row>
    <row r="5709" spans="1:4" ht="13.2" x14ac:dyDescent="0.3">
      <c r="A5709" s="460">
        <v>5213527</v>
      </c>
      <c r="B5709" s="461" t="s">
        <v>6511</v>
      </c>
      <c r="C5709" s="460" t="s">
        <v>110</v>
      </c>
      <c r="D5709" s="454">
        <v>2600.96</v>
      </c>
    </row>
    <row r="5710" spans="1:4" ht="13.2" x14ac:dyDescent="0.3">
      <c r="A5710" s="460">
        <v>5213536</v>
      </c>
      <c r="B5710" s="461" t="s">
        <v>6512</v>
      </c>
      <c r="C5710" s="460" t="s">
        <v>110</v>
      </c>
      <c r="D5710" s="454">
        <v>3279.2</v>
      </c>
    </row>
    <row r="5711" spans="1:4" ht="13.2" x14ac:dyDescent="0.3">
      <c r="A5711" s="460">
        <v>5213519</v>
      </c>
      <c r="B5711" s="461" t="s">
        <v>6513</v>
      </c>
      <c r="C5711" s="460" t="s">
        <v>110</v>
      </c>
      <c r="D5711" s="454">
        <v>3157.96</v>
      </c>
    </row>
    <row r="5712" spans="1:4" ht="13.2" x14ac:dyDescent="0.3">
      <c r="A5712" s="460">
        <v>5213528</v>
      </c>
      <c r="B5712" s="461" t="s">
        <v>6514</v>
      </c>
      <c r="C5712" s="460" t="s">
        <v>110</v>
      </c>
      <c r="D5712" s="454">
        <v>3519.64</v>
      </c>
    </row>
    <row r="5713" spans="1:4" ht="13.2" x14ac:dyDescent="0.3">
      <c r="A5713" s="460">
        <v>5213537</v>
      </c>
      <c r="B5713" s="461" t="s">
        <v>6515</v>
      </c>
      <c r="C5713" s="460" t="s">
        <v>110</v>
      </c>
      <c r="D5713" s="454">
        <v>4423.96</v>
      </c>
    </row>
    <row r="5714" spans="1:4" ht="13.2" x14ac:dyDescent="0.3">
      <c r="A5714" s="460">
        <v>5213521</v>
      </c>
      <c r="B5714" s="461" t="s">
        <v>6516</v>
      </c>
      <c r="C5714" s="460" t="s">
        <v>110</v>
      </c>
      <c r="D5714" s="454">
        <v>4659.3999999999996</v>
      </c>
    </row>
    <row r="5715" spans="1:4" ht="13.2" x14ac:dyDescent="0.3">
      <c r="A5715" s="460">
        <v>5213530</v>
      </c>
      <c r="B5715" s="461" t="s">
        <v>6517</v>
      </c>
      <c r="C5715" s="460" t="s">
        <v>110</v>
      </c>
      <c r="D5715" s="454">
        <v>5201.92</v>
      </c>
    </row>
    <row r="5716" spans="1:4" ht="13.2" x14ac:dyDescent="0.3">
      <c r="A5716" s="460">
        <v>5213539</v>
      </c>
      <c r="B5716" s="461" t="s">
        <v>6518</v>
      </c>
      <c r="C5716" s="460" t="s">
        <v>110</v>
      </c>
      <c r="D5716" s="454">
        <v>6558.4</v>
      </c>
    </row>
    <row r="5717" spans="1:4" ht="13.2" x14ac:dyDescent="0.3">
      <c r="A5717" s="460">
        <v>5213573</v>
      </c>
      <c r="B5717" s="461" t="s">
        <v>6519</v>
      </c>
      <c r="C5717" s="460" t="s">
        <v>84</v>
      </c>
      <c r="D5717" s="454">
        <v>427.05</v>
      </c>
    </row>
    <row r="5718" spans="1:4" ht="13.2" x14ac:dyDescent="0.3">
      <c r="A5718" s="460">
        <v>5213574</v>
      </c>
      <c r="B5718" s="461" t="s">
        <v>6520</v>
      </c>
      <c r="C5718" s="460" t="s">
        <v>84</v>
      </c>
      <c r="D5718" s="454">
        <v>472.26</v>
      </c>
    </row>
    <row r="5719" spans="1:4" ht="13.2" x14ac:dyDescent="0.3">
      <c r="A5719" s="460">
        <v>5213575</v>
      </c>
      <c r="B5719" s="461" t="s">
        <v>6521</v>
      </c>
      <c r="C5719" s="460" t="s">
        <v>84</v>
      </c>
      <c r="D5719" s="454">
        <v>585.29999999999995</v>
      </c>
    </row>
    <row r="5720" spans="1:4" ht="13.2" x14ac:dyDescent="0.3">
      <c r="A5720" s="460">
        <v>5213480</v>
      </c>
      <c r="B5720" s="461" t="s">
        <v>6522</v>
      </c>
      <c r="C5720" s="460" t="s">
        <v>84</v>
      </c>
      <c r="D5720" s="454">
        <v>893.9</v>
      </c>
    </row>
    <row r="5721" spans="1:4" ht="13.2" x14ac:dyDescent="0.3">
      <c r="A5721" s="460">
        <v>5213481</v>
      </c>
      <c r="B5721" s="461" t="s">
        <v>6523</v>
      </c>
      <c r="C5721" s="460" t="s">
        <v>84</v>
      </c>
      <c r="D5721" s="454">
        <v>1006.93</v>
      </c>
    </row>
    <row r="5722" spans="1:4" ht="13.2" x14ac:dyDescent="0.3">
      <c r="A5722" s="460">
        <v>5213482</v>
      </c>
      <c r="B5722" s="461" t="s">
        <v>6524</v>
      </c>
      <c r="C5722" s="460" t="s">
        <v>84</v>
      </c>
      <c r="D5722" s="454">
        <v>1082.46</v>
      </c>
    </row>
    <row r="5723" spans="1:4" ht="13.2" x14ac:dyDescent="0.3">
      <c r="A5723" s="460">
        <v>5213422</v>
      </c>
      <c r="B5723" s="461" t="s">
        <v>6525</v>
      </c>
      <c r="C5723" s="460" t="s">
        <v>84</v>
      </c>
      <c r="D5723" s="454">
        <v>519.80999999999995</v>
      </c>
    </row>
    <row r="5724" spans="1:4" ht="13.2" x14ac:dyDescent="0.3">
      <c r="A5724" s="460">
        <v>5213423</v>
      </c>
      <c r="B5724" s="461" t="s">
        <v>6526</v>
      </c>
      <c r="C5724" s="460" t="s">
        <v>84</v>
      </c>
      <c r="D5724" s="454">
        <v>565.03</v>
      </c>
    </row>
    <row r="5725" spans="1:4" ht="13.2" x14ac:dyDescent="0.3">
      <c r="A5725" s="460">
        <v>5213424</v>
      </c>
      <c r="B5725" s="461" t="s">
        <v>6527</v>
      </c>
      <c r="C5725" s="460" t="s">
        <v>84</v>
      </c>
      <c r="D5725" s="454">
        <v>678.06</v>
      </c>
    </row>
    <row r="5726" spans="1:4" ht="26.4" x14ac:dyDescent="0.3">
      <c r="A5726" s="460">
        <v>5213437</v>
      </c>
      <c r="B5726" s="461" t="s">
        <v>6528</v>
      </c>
      <c r="C5726" s="460" t="s">
        <v>84</v>
      </c>
      <c r="D5726" s="454">
        <v>536.48</v>
      </c>
    </row>
    <row r="5727" spans="1:4" ht="26.4" x14ac:dyDescent="0.3">
      <c r="A5727" s="460">
        <v>5213438</v>
      </c>
      <c r="B5727" s="461" t="s">
        <v>6529</v>
      </c>
      <c r="C5727" s="460" t="s">
        <v>84</v>
      </c>
      <c r="D5727" s="454">
        <v>649.51</v>
      </c>
    </row>
    <row r="5728" spans="1:4" ht="26.4" x14ac:dyDescent="0.3">
      <c r="A5728" s="460">
        <v>5213439</v>
      </c>
      <c r="B5728" s="461" t="s">
        <v>6530</v>
      </c>
      <c r="C5728" s="460" t="s">
        <v>84</v>
      </c>
      <c r="D5728" s="454">
        <v>725.04</v>
      </c>
    </row>
    <row r="5729" spans="1:4" ht="26.4" x14ac:dyDescent="0.3">
      <c r="A5729" s="460">
        <v>5212556</v>
      </c>
      <c r="B5729" s="461" t="s">
        <v>6531</v>
      </c>
      <c r="C5729" s="460" t="s">
        <v>6313</v>
      </c>
      <c r="D5729" s="454">
        <v>1.93</v>
      </c>
    </row>
    <row r="5730" spans="1:4" ht="26.4" x14ac:dyDescent="0.3">
      <c r="A5730" s="460">
        <v>5213649</v>
      </c>
      <c r="B5730" s="461" t="s">
        <v>6532</v>
      </c>
      <c r="C5730" s="460" t="s">
        <v>110</v>
      </c>
      <c r="D5730" s="454">
        <v>101061.59</v>
      </c>
    </row>
    <row r="5731" spans="1:4" ht="26.4" x14ac:dyDescent="0.3">
      <c r="A5731" s="460">
        <v>5213591</v>
      </c>
      <c r="B5731" s="461" t="s">
        <v>6533</v>
      </c>
      <c r="C5731" s="460" t="s">
        <v>110</v>
      </c>
      <c r="D5731" s="454">
        <v>101061.59</v>
      </c>
    </row>
    <row r="5732" spans="1:4" ht="26.4" x14ac:dyDescent="0.3">
      <c r="A5732" s="460">
        <v>5213718</v>
      </c>
      <c r="B5732" s="461" t="s">
        <v>6534</v>
      </c>
      <c r="C5732" s="460" t="s">
        <v>110</v>
      </c>
      <c r="D5732" s="454">
        <v>111866.51</v>
      </c>
    </row>
    <row r="5733" spans="1:4" ht="26.4" x14ac:dyDescent="0.3">
      <c r="A5733" s="460">
        <v>5213741</v>
      </c>
      <c r="B5733" s="461" t="s">
        <v>6535</v>
      </c>
      <c r="C5733" s="460" t="s">
        <v>110</v>
      </c>
      <c r="D5733" s="454">
        <v>111866.51</v>
      </c>
    </row>
    <row r="5734" spans="1:4" ht="26.4" x14ac:dyDescent="0.3">
      <c r="A5734" s="460">
        <v>5213776</v>
      </c>
      <c r="B5734" s="461" t="s">
        <v>6536</v>
      </c>
      <c r="C5734" s="460" t="s">
        <v>110</v>
      </c>
      <c r="D5734" s="454">
        <v>122671.42</v>
      </c>
    </row>
    <row r="5735" spans="1:4" ht="26.4" x14ac:dyDescent="0.3">
      <c r="A5735" s="460">
        <v>5213799</v>
      </c>
      <c r="B5735" s="461" t="s">
        <v>6537</v>
      </c>
      <c r="C5735" s="460" t="s">
        <v>110</v>
      </c>
      <c r="D5735" s="454">
        <v>122671.42</v>
      </c>
    </row>
    <row r="5736" spans="1:4" ht="13.2" x14ac:dyDescent="0.3">
      <c r="A5736" s="460">
        <v>5213363</v>
      </c>
      <c r="B5736" s="461" t="s">
        <v>6538</v>
      </c>
      <c r="C5736" s="460" t="s">
        <v>84</v>
      </c>
      <c r="D5736" s="454">
        <v>35.369999999999997</v>
      </c>
    </row>
    <row r="5737" spans="1:4" ht="13.2" x14ac:dyDescent="0.3">
      <c r="A5737" s="460">
        <v>5213667</v>
      </c>
      <c r="B5737" s="461" t="s">
        <v>6539</v>
      </c>
      <c r="C5737" s="460" t="s">
        <v>110</v>
      </c>
      <c r="D5737" s="454">
        <v>337.25</v>
      </c>
    </row>
    <row r="5738" spans="1:4" ht="13.2" x14ac:dyDescent="0.3">
      <c r="A5738" s="460">
        <v>5213683</v>
      </c>
      <c r="B5738" s="461" t="s">
        <v>6540</v>
      </c>
      <c r="C5738" s="460" t="s">
        <v>110</v>
      </c>
      <c r="D5738" s="454">
        <v>240.7</v>
      </c>
    </row>
    <row r="5739" spans="1:4" ht="13.2" x14ac:dyDescent="0.3">
      <c r="A5739" s="460">
        <v>5213660</v>
      </c>
      <c r="B5739" s="461" t="s">
        <v>6541</v>
      </c>
      <c r="C5739" s="460" t="s">
        <v>110</v>
      </c>
      <c r="D5739" s="454">
        <v>200.59</v>
      </c>
    </row>
    <row r="5740" spans="1:4" ht="13.2" x14ac:dyDescent="0.3">
      <c r="A5740" s="460">
        <v>5213364</v>
      </c>
      <c r="B5740" s="461" t="s">
        <v>6542</v>
      </c>
      <c r="C5740" s="460" t="s">
        <v>84</v>
      </c>
      <c r="D5740" s="454">
        <v>19.920000000000002</v>
      </c>
    </row>
    <row r="5741" spans="1:4" ht="13.2" x14ac:dyDescent="0.3">
      <c r="A5741" s="460">
        <v>5213832</v>
      </c>
      <c r="B5741" s="461" t="s">
        <v>6543</v>
      </c>
      <c r="C5741" s="460" t="s">
        <v>84</v>
      </c>
      <c r="D5741" s="454">
        <v>3.8</v>
      </c>
    </row>
    <row r="5742" spans="1:4" ht="13.2" x14ac:dyDescent="0.3">
      <c r="A5742" s="460">
        <v>5213830</v>
      </c>
      <c r="B5742" s="461" t="s">
        <v>6544</v>
      </c>
      <c r="C5742" s="460" t="s">
        <v>84</v>
      </c>
      <c r="D5742" s="454">
        <v>4.53</v>
      </c>
    </row>
    <row r="5743" spans="1:4" ht="26.4" x14ac:dyDescent="0.3">
      <c r="A5743" s="460">
        <v>5213831</v>
      </c>
      <c r="B5743" s="461" t="s">
        <v>6545</v>
      </c>
      <c r="C5743" s="460" t="s">
        <v>84</v>
      </c>
      <c r="D5743" s="454">
        <v>56.86</v>
      </c>
    </row>
    <row r="5744" spans="1:4" ht="13.2" x14ac:dyDescent="0.3">
      <c r="A5744" s="460">
        <v>5213849</v>
      </c>
      <c r="B5744" s="461" t="s">
        <v>6546</v>
      </c>
      <c r="C5744" s="460" t="s">
        <v>31</v>
      </c>
      <c r="D5744" s="454">
        <v>3.23</v>
      </c>
    </row>
    <row r="5745" spans="1:4" ht="26.4" x14ac:dyDescent="0.3">
      <c r="A5745" s="460">
        <v>5213636</v>
      </c>
      <c r="B5745" s="461" t="s">
        <v>6547</v>
      </c>
      <c r="C5745" s="460" t="s">
        <v>110</v>
      </c>
      <c r="D5745" s="454">
        <v>99716.22</v>
      </c>
    </row>
    <row r="5746" spans="1:4" ht="26.4" x14ac:dyDescent="0.3">
      <c r="A5746" s="460">
        <v>5213642</v>
      </c>
      <c r="B5746" s="461" t="s">
        <v>6548</v>
      </c>
      <c r="C5746" s="460" t="s">
        <v>110</v>
      </c>
      <c r="D5746" s="454">
        <v>99716.22</v>
      </c>
    </row>
    <row r="5747" spans="1:4" ht="26.4" x14ac:dyDescent="0.3">
      <c r="A5747" s="460">
        <v>5213757</v>
      </c>
      <c r="B5747" s="461" t="s">
        <v>6549</v>
      </c>
      <c r="C5747" s="460" t="s">
        <v>110</v>
      </c>
      <c r="D5747" s="454">
        <v>110552.63</v>
      </c>
    </row>
    <row r="5748" spans="1:4" ht="26.4" x14ac:dyDescent="0.3">
      <c r="A5748" s="460">
        <v>5213763</v>
      </c>
      <c r="B5748" s="461" t="s">
        <v>6550</v>
      </c>
      <c r="C5748" s="460" t="s">
        <v>110</v>
      </c>
      <c r="D5748" s="454">
        <v>110552.63</v>
      </c>
    </row>
    <row r="5749" spans="1:4" ht="26.4" x14ac:dyDescent="0.3">
      <c r="A5749" s="460">
        <v>5213815</v>
      </c>
      <c r="B5749" s="461" t="s">
        <v>6551</v>
      </c>
      <c r="C5749" s="460" t="s">
        <v>110</v>
      </c>
      <c r="D5749" s="454">
        <v>121389.04</v>
      </c>
    </row>
    <row r="5750" spans="1:4" ht="26.4" x14ac:dyDescent="0.3">
      <c r="A5750" s="460">
        <v>5213821</v>
      </c>
      <c r="B5750" s="461" t="s">
        <v>6552</v>
      </c>
      <c r="C5750" s="460" t="s">
        <v>110</v>
      </c>
      <c r="D5750" s="454">
        <v>121389.04</v>
      </c>
    </row>
    <row r="5751" spans="1:4" ht="26.4" x14ac:dyDescent="0.3">
      <c r="A5751" s="460">
        <v>5213630</v>
      </c>
      <c r="B5751" s="461" t="s">
        <v>6553</v>
      </c>
      <c r="C5751" s="460" t="s">
        <v>110</v>
      </c>
      <c r="D5751" s="454">
        <v>59697.31</v>
      </c>
    </row>
    <row r="5752" spans="1:4" ht="26.4" x14ac:dyDescent="0.3">
      <c r="A5752" s="460">
        <v>5213584</v>
      </c>
      <c r="B5752" s="461" t="s">
        <v>6554</v>
      </c>
      <c r="C5752" s="460" t="s">
        <v>110</v>
      </c>
      <c r="D5752" s="454">
        <v>59697.31</v>
      </c>
    </row>
    <row r="5753" spans="1:4" ht="26.4" x14ac:dyDescent="0.3">
      <c r="A5753" s="460">
        <v>5213711</v>
      </c>
      <c r="B5753" s="461" t="s">
        <v>6555</v>
      </c>
      <c r="C5753" s="460" t="s">
        <v>110</v>
      </c>
      <c r="D5753" s="454">
        <v>66309.289999999994</v>
      </c>
    </row>
    <row r="5754" spans="1:4" ht="26.4" x14ac:dyDescent="0.3">
      <c r="A5754" s="460">
        <v>5213734</v>
      </c>
      <c r="B5754" s="461" t="s">
        <v>6556</v>
      </c>
      <c r="C5754" s="460" t="s">
        <v>110</v>
      </c>
      <c r="D5754" s="454">
        <v>66309.289999999994</v>
      </c>
    </row>
    <row r="5755" spans="1:4" ht="26.4" x14ac:dyDescent="0.3">
      <c r="A5755" s="460">
        <v>5213769</v>
      </c>
      <c r="B5755" s="461" t="s">
        <v>6557</v>
      </c>
      <c r="C5755" s="460" t="s">
        <v>110</v>
      </c>
      <c r="D5755" s="454">
        <v>72721.37</v>
      </c>
    </row>
    <row r="5756" spans="1:4" ht="26.4" x14ac:dyDescent="0.3">
      <c r="A5756" s="460">
        <v>5213792</v>
      </c>
      <c r="B5756" s="461" t="s">
        <v>6558</v>
      </c>
      <c r="C5756" s="460" t="s">
        <v>110</v>
      </c>
      <c r="D5756" s="454">
        <v>72721.37</v>
      </c>
    </row>
    <row r="5757" spans="1:4" ht="26.4" x14ac:dyDescent="0.3">
      <c r="A5757" s="460">
        <v>5213844</v>
      </c>
      <c r="B5757" s="461" t="s">
        <v>6559</v>
      </c>
      <c r="C5757" s="460" t="s">
        <v>31</v>
      </c>
      <c r="D5757" s="454">
        <v>3.42</v>
      </c>
    </row>
    <row r="5758" spans="1:4" ht="13.2" x14ac:dyDescent="0.3">
      <c r="A5758" s="460">
        <v>5213869</v>
      </c>
      <c r="B5758" s="461" t="s">
        <v>6560</v>
      </c>
      <c r="C5758" s="460" t="s">
        <v>110</v>
      </c>
      <c r="D5758" s="454">
        <v>2328.89</v>
      </c>
    </row>
    <row r="5759" spans="1:4" ht="13.2" x14ac:dyDescent="0.3">
      <c r="A5759" s="460">
        <v>5213870</v>
      </c>
      <c r="B5759" s="461" t="s">
        <v>6561</v>
      </c>
      <c r="C5759" s="460" t="s">
        <v>110</v>
      </c>
      <c r="D5759" s="454">
        <v>3186.26</v>
      </c>
    </row>
    <row r="5760" spans="1:4" ht="13.2" x14ac:dyDescent="0.3">
      <c r="A5760" s="460">
        <v>5213871</v>
      </c>
      <c r="B5760" s="461" t="s">
        <v>6562</v>
      </c>
      <c r="C5760" s="460" t="s">
        <v>110</v>
      </c>
      <c r="D5760" s="454">
        <v>3263.24</v>
      </c>
    </row>
    <row r="5761" spans="1:4" ht="13.2" x14ac:dyDescent="0.3">
      <c r="A5761" s="460">
        <v>5213872</v>
      </c>
      <c r="B5761" s="461" t="s">
        <v>6563</v>
      </c>
      <c r="C5761" s="460" t="s">
        <v>110</v>
      </c>
      <c r="D5761" s="454">
        <v>5141.3</v>
      </c>
    </row>
    <row r="5762" spans="1:4" ht="13.2" x14ac:dyDescent="0.3">
      <c r="A5762" s="460">
        <v>5213867</v>
      </c>
      <c r="B5762" s="461" t="s">
        <v>6564</v>
      </c>
      <c r="C5762" s="460" t="s">
        <v>110</v>
      </c>
      <c r="D5762" s="454">
        <v>547.55999999999995</v>
      </c>
    </row>
    <row r="5763" spans="1:4" ht="26.4" x14ac:dyDescent="0.3">
      <c r="A5763" s="460">
        <v>5213863</v>
      </c>
      <c r="B5763" s="461" t="s">
        <v>6565</v>
      </c>
      <c r="C5763" s="460" t="s">
        <v>110</v>
      </c>
      <c r="D5763" s="454">
        <v>436.09</v>
      </c>
    </row>
    <row r="5764" spans="1:4" ht="26.4" x14ac:dyDescent="0.3">
      <c r="A5764" s="460">
        <v>5213864</v>
      </c>
      <c r="B5764" s="461" t="s">
        <v>6566</v>
      </c>
      <c r="C5764" s="460" t="s">
        <v>110</v>
      </c>
      <c r="D5764" s="454">
        <v>464.11</v>
      </c>
    </row>
    <row r="5765" spans="1:4" ht="26.4" x14ac:dyDescent="0.3">
      <c r="A5765" s="460">
        <v>5213865</v>
      </c>
      <c r="B5765" s="461" t="s">
        <v>6567</v>
      </c>
      <c r="C5765" s="460" t="s">
        <v>110</v>
      </c>
      <c r="D5765" s="454">
        <v>492.32</v>
      </c>
    </row>
    <row r="5766" spans="1:4" ht="26.4" x14ac:dyDescent="0.3">
      <c r="A5766" s="460">
        <v>5213866</v>
      </c>
      <c r="B5766" s="461" t="s">
        <v>6568</v>
      </c>
      <c r="C5766" s="460" t="s">
        <v>110</v>
      </c>
      <c r="D5766" s="454">
        <v>557.54</v>
      </c>
    </row>
    <row r="5767" spans="1:4" ht="26.4" x14ac:dyDescent="0.3">
      <c r="A5767" s="460">
        <v>5213855</v>
      </c>
      <c r="B5767" s="461" t="s">
        <v>6569</v>
      </c>
      <c r="C5767" s="460" t="s">
        <v>110</v>
      </c>
      <c r="D5767" s="454">
        <v>392.38</v>
      </c>
    </row>
    <row r="5768" spans="1:4" ht="26.4" x14ac:dyDescent="0.3">
      <c r="A5768" s="460">
        <v>5213856</v>
      </c>
      <c r="B5768" s="461" t="s">
        <v>6570</v>
      </c>
      <c r="C5768" s="460" t="s">
        <v>110</v>
      </c>
      <c r="D5768" s="454">
        <v>406.83</v>
      </c>
    </row>
    <row r="5769" spans="1:4" ht="26.4" x14ac:dyDescent="0.3">
      <c r="A5769" s="460">
        <v>5213857</v>
      </c>
      <c r="B5769" s="461" t="s">
        <v>6571</v>
      </c>
      <c r="C5769" s="460" t="s">
        <v>110</v>
      </c>
      <c r="D5769" s="454">
        <v>420.68</v>
      </c>
    </row>
    <row r="5770" spans="1:4" ht="26.4" x14ac:dyDescent="0.3">
      <c r="A5770" s="460">
        <v>5213858</v>
      </c>
      <c r="B5770" s="461" t="s">
        <v>6572</v>
      </c>
      <c r="C5770" s="460" t="s">
        <v>110</v>
      </c>
      <c r="D5770" s="454">
        <v>435.31</v>
      </c>
    </row>
    <row r="5771" spans="1:4" ht="26.4" x14ac:dyDescent="0.3">
      <c r="A5771" s="460">
        <v>5213859</v>
      </c>
      <c r="B5771" s="461" t="s">
        <v>6573</v>
      </c>
      <c r="C5771" s="460" t="s">
        <v>110</v>
      </c>
      <c r="D5771" s="454">
        <v>431.3</v>
      </c>
    </row>
    <row r="5772" spans="1:4" ht="26.4" x14ac:dyDescent="0.3">
      <c r="A5772" s="460">
        <v>5213860</v>
      </c>
      <c r="B5772" s="461" t="s">
        <v>6574</v>
      </c>
      <c r="C5772" s="460" t="s">
        <v>110</v>
      </c>
      <c r="D5772" s="454">
        <v>445.69</v>
      </c>
    </row>
    <row r="5773" spans="1:4" ht="26.4" x14ac:dyDescent="0.3">
      <c r="A5773" s="460">
        <v>5213861</v>
      </c>
      <c r="B5773" s="461" t="s">
        <v>6575</v>
      </c>
      <c r="C5773" s="460" t="s">
        <v>110</v>
      </c>
      <c r="D5773" s="454">
        <v>472.68</v>
      </c>
    </row>
    <row r="5774" spans="1:4" ht="26.4" x14ac:dyDescent="0.3">
      <c r="A5774" s="460">
        <v>5213862</v>
      </c>
      <c r="B5774" s="461" t="s">
        <v>6576</v>
      </c>
      <c r="C5774" s="460" t="s">
        <v>110</v>
      </c>
      <c r="D5774" s="454">
        <v>537.55999999999995</v>
      </c>
    </row>
    <row r="5775" spans="1:4" ht="13.2" x14ac:dyDescent="0.3">
      <c r="A5775" s="460">
        <v>5213868</v>
      </c>
      <c r="B5775" s="461" t="s">
        <v>6577</v>
      </c>
      <c r="C5775" s="460" t="s">
        <v>110</v>
      </c>
      <c r="D5775" s="454">
        <v>1075.98</v>
      </c>
    </row>
    <row r="5776" spans="1:4" ht="13.2" x14ac:dyDescent="0.3">
      <c r="A5776" s="460">
        <v>5219546</v>
      </c>
      <c r="B5776" s="461" t="s">
        <v>6578</v>
      </c>
      <c r="C5776" s="460" t="s">
        <v>110</v>
      </c>
      <c r="D5776" s="454">
        <v>321.77999999999997</v>
      </c>
    </row>
    <row r="5777" spans="1:4" ht="13.2" x14ac:dyDescent="0.3">
      <c r="A5777" s="460">
        <v>5216111</v>
      </c>
      <c r="B5777" s="461" t="s">
        <v>6579</v>
      </c>
      <c r="C5777" s="460" t="s">
        <v>110</v>
      </c>
      <c r="D5777" s="454">
        <v>110.18</v>
      </c>
    </row>
    <row r="5778" spans="1:4" ht="26.4" x14ac:dyDescent="0.3">
      <c r="A5778" s="460">
        <v>5213351</v>
      </c>
      <c r="B5778" s="461" t="s">
        <v>6580</v>
      </c>
      <c r="C5778" s="460" t="s">
        <v>110</v>
      </c>
      <c r="D5778" s="454">
        <v>730.48</v>
      </c>
    </row>
    <row r="5779" spans="1:4" ht="26.4" x14ac:dyDescent="0.3">
      <c r="A5779" s="460">
        <v>5213350</v>
      </c>
      <c r="B5779" s="461" t="s">
        <v>6581</v>
      </c>
      <c r="C5779" s="460" t="s">
        <v>110</v>
      </c>
      <c r="D5779" s="454">
        <v>1948.75</v>
      </c>
    </row>
    <row r="5780" spans="1:4" ht="26.4" x14ac:dyDescent="0.3">
      <c r="A5780" s="460">
        <v>5213352</v>
      </c>
      <c r="B5780" s="461" t="s">
        <v>6582</v>
      </c>
      <c r="C5780" s="460" t="s">
        <v>110</v>
      </c>
      <c r="D5780" s="454">
        <v>1069.6600000000001</v>
      </c>
    </row>
    <row r="5781" spans="1:4" ht="26.4" x14ac:dyDescent="0.3">
      <c r="A5781" s="460">
        <v>5213353</v>
      </c>
      <c r="B5781" s="461" t="s">
        <v>6583</v>
      </c>
      <c r="C5781" s="460" t="s">
        <v>110</v>
      </c>
      <c r="D5781" s="454">
        <v>2975.3</v>
      </c>
    </row>
    <row r="5782" spans="1:4" ht="13.2" x14ac:dyDescent="0.3">
      <c r="A5782" s="460">
        <v>5213360</v>
      </c>
      <c r="B5782" s="461" t="s">
        <v>6584</v>
      </c>
      <c r="C5782" s="460" t="s">
        <v>110</v>
      </c>
      <c r="D5782" s="454">
        <v>34.54</v>
      </c>
    </row>
    <row r="5783" spans="1:4" ht="13.2" x14ac:dyDescent="0.3">
      <c r="A5783" s="460">
        <v>5219605</v>
      </c>
      <c r="B5783" s="461" t="s">
        <v>6585</v>
      </c>
      <c r="C5783" s="460" t="s">
        <v>110</v>
      </c>
      <c r="D5783" s="454">
        <v>32.32</v>
      </c>
    </row>
    <row r="5784" spans="1:4" ht="13.2" x14ac:dyDescent="0.3">
      <c r="A5784" s="460">
        <v>5219606</v>
      </c>
      <c r="B5784" s="461" t="s">
        <v>6586</v>
      </c>
      <c r="C5784" s="460" t="s">
        <v>110</v>
      </c>
      <c r="D5784" s="454">
        <v>42.19</v>
      </c>
    </row>
    <row r="5785" spans="1:4" ht="13.2" x14ac:dyDescent="0.3">
      <c r="A5785" s="460">
        <v>5219607</v>
      </c>
      <c r="B5785" s="461" t="s">
        <v>6587</v>
      </c>
      <c r="C5785" s="460" t="s">
        <v>110</v>
      </c>
      <c r="D5785" s="454">
        <v>35.22</v>
      </c>
    </row>
    <row r="5786" spans="1:4" ht="13.2" x14ac:dyDescent="0.3">
      <c r="A5786" s="460">
        <v>5219608</v>
      </c>
      <c r="B5786" s="461" t="s">
        <v>6588</v>
      </c>
      <c r="C5786" s="460" t="s">
        <v>110</v>
      </c>
      <c r="D5786" s="454">
        <v>42.19</v>
      </c>
    </row>
    <row r="5787" spans="1:4" ht="13.2" x14ac:dyDescent="0.3">
      <c r="A5787" s="460">
        <v>5219609</v>
      </c>
      <c r="B5787" s="461" t="s">
        <v>6589</v>
      </c>
      <c r="C5787" s="460" t="s">
        <v>110</v>
      </c>
      <c r="D5787" s="454">
        <v>35.22</v>
      </c>
    </row>
    <row r="5788" spans="1:4" ht="13.2" x14ac:dyDescent="0.3">
      <c r="A5788" s="460">
        <v>5219610</v>
      </c>
      <c r="B5788" s="461" t="s">
        <v>6590</v>
      </c>
      <c r="C5788" s="460" t="s">
        <v>110</v>
      </c>
      <c r="D5788" s="454">
        <v>42.83</v>
      </c>
    </row>
    <row r="5789" spans="1:4" ht="13.2" x14ac:dyDescent="0.3">
      <c r="A5789" s="460">
        <v>5219611</v>
      </c>
      <c r="B5789" s="461" t="s">
        <v>6591</v>
      </c>
      <c r="C5789" s="460" t="s">
        <v>110</v>
      </c>
      <c r="D5789" s="454">
        <v>41.05</v>
      </c>
    </row>
    <row r="5790" spans="1:4" ht="26.4" x14ac:dyDescent="0.3">
      <c r="A5790" s="460">
        <v>5213359</v>
      </c>
      <c r="B5790" s="461" t="s">
        <v>6592</v>
      </c>
      <c r="C5790" s="460" t="s">
        <v>110</v>
      </c>
      <c r="D5790" s="454">
        <v>30.3</v>
      </c>
    </row>
    <row r="5791" spans="1:4" ht="13.2" x14ac:dyDescent="0.3">
      <c r="A5791" s="460">
        <v>5219612</v>
      </c>
      <c r="B5791" s="461" t="s">
        <v>6593</v>
      </c>
      <c r="C5791" s="460" t="s">
        <v>110</v>
      </c>
      <c r="D5791" s="454">
        <v>27.18</v>
      </c>
    </row>
    <row r="5792" spans="1:4" ht="26.4" x14ac:dyDescent="0.3">
      <c r="A5792" s="460">
        <v>5219613</v>
      </c>
      <c r="B5792" s="461" t="s">
        <v>6594</v>
      </c>
      <c r="C5792" s="460" t="s">
        <v>110</v>
      </c>
      <c r="D5792" s="454">
        <v>34.770000000000003</v>
      </c>
    </row>
    <row r="5793" spans="1:4" ht="13.2" x14ac:dyDescent="0.3">
      <c r="A5793" s="460">
        <v>5219614</v>
      </c>
      <c r="B5793" s="461" t="s">
        <v>6595</v>
      </c>
      <c r="C5793" s="460" t="s">
        <v>110</v>
      </c>
      <c r="D5793" s="454">
        <v>32.4</v>
      </c>
    </row>
    <row r="5794" spans="1:4" ht="26.4" x14ac:dyDescent="0.3">
      <c r="A5794" s="460">
        <v>5219615</v>
      </c>
      <c r="B5794" s="461" t="s">
        <v>6596</v>
      </c>
      <c r="C5794" s="460" t="s">
        <v>110</v>
      </c>
      <c r="D5794" s="454">
        <v>35.700000000000003</v>
      </c>
    </row>
    <row r="5795" spans="1:4" ht="13.2" x14ac:dyDescent="0.3">
      <c r="A5795" s="460">
        <v>5219616</v>
      </c>
      <c r="B5795" s="461" t="s">
        <v>6597</v>
      </c>
      <c r="C5795" s="460" t="s">
        <v>110</v>
      </c>
      <c r="D5795" s="454">
        <v>32.97</v>
      </c>
    </row>
    <row r="5796" spans="1:4" ht="26.4" x14ac:dyDescent="0.3">
      <c r="A5796" s="460">
        <v>5219617</v>
      </c>
      <c r="B5796" s="461" t="s">
        <v>6598</v>
      </c>
      <c r="C5796" s="460" t="s">
        <v>110</v>
      </c>
      <c r="D5796" s="454">
        <v>42.3</v>
      </c>
    </row>
    <row r="5797" spans="1:4" ht="13.2" x14ac:dyDescent="0.3">
      <c r="A5797" s="460">
        <v>5219618</v>
      </c>
      <c r="B5797" s="461" t="s">
        <v>6599</v>
      </c>
      <c r="C5797" s="460" t="s">
        <v>110</v>
      </c>
      <c r="D5797" s="454">
        <v>39.89</v>
      </c>
    </row>
    <row r="5798" spans="1:4" ht="13.2" x14ac:dyDescent="0.3">
      <c r="A5798" s="460">
        <v>5219619</v>
      </c>
      <c r="B5798" s="461" t="s">
        <v>6600</v>
      </c>
      <c r="C5798" s="460" t="s">
        <v>110</v>
      </c>
      <c r="D5798" s="454">
        <v>46.22</v>
      </c>
    </row>
    <row r="5799" spans="1:4" ht="13.2" x14ac:dyDescent="0.3">
      <c r="A5799" s="460">
        <v>5219620</v>
      </c>
      <c r="B5799" s="461" t="s">
        <v>6601</v>
      </c>
      <c r="C5799" s="460" t="s">
        <v>110</v>
      </c>
      <c r="D5799" s="454">
        <v>43.82</v>
      </c>
    </row>
    <row r="5800" spans="1:4" ht="13.2" x14ac:dyDescent="0.3">
      <c r="A5800" s="460">
        <v>5219621</v>
      </c>
      <c r="B5800" s="461" t="s">
        <v>6602</v>
      </c>
      <c r="C5800" s="460" t="s">
        <v>110</v>
      </c>
      <c r="D5800" s="454">
        <v>55.45</v>
      </c>
    </row>
    <row r="5801" spans="1:4" ht="13.2" x14ac:dyDescent="0.3">
      <c r="A5801" s="460">
        <v>5219622</v>
      </c>
      <c r="B5801" s="461" t="s">
        <v>6603</v>
      </c>
      <c r="C5801" s="460" t="s">
        <v>110</v>
      </c>
      <c r="D5801" s="454">
        <v>53.09</v>
      </c>
    </row>
    <row r="5802" spans="1:4" ht="13.2" x14ac:dyDescent="0.3">
      <c r="A5802" s="460">
        <v>5219623</v>
      </c>
      <c r="B5802" s="461" t="s">
        <v>6604</v>
      </c>
      <c r="C5802" s="460" t="s">
        <v>110</v>
      </c>
      <c r="D5802" s="454">
        <v>60.11</v>
      </c>
    </row>
    <row r="5803" spans="1:4" ht="13.2" x14ac:dyDescent="0.3">
      <c r="A5803" s="460">
        <v>5219624</v>
      </c>
      <c r="B5803" s="461" t="s">
        <v>6605</v>
      </c>
      <c r="C5803" s="460" t="s">
        <v>110</v>
      </c>
      <c r="D5803" s="454">
        <v>57.66</v>
      </c>
    </row>
    <row r="5804" spans="1:4" ht="13.2" x14ac:dyDescent="0.3">
      <c r="A5804" s="460">
        <v>5219625</v>
      </c>
      <c r="B5804" s="461" t="s">
        <v>6606</v>
      </c>
      <c r="C5804" s="460" t="s">
        <v>110</v>
      </c>
      <c r="D5804" s="454">
        <v>60.25</v>
      </c>
    </row>
    <row r="5805" spans="1:4" ht="13.2" x14ac:dyDescent="0.3">
      <c r="A5805" s="460">
        <v>5219626</v>
      </c>
      <c r="B5805" s="461" t="s">
        <v>6607</v>
      </c>
      <c r="C5805" s="460" t="s">
        <v>110</v>
      </c>
      <c r="D5805" s="454">
        <v>57.66</v>
      </c>
    </row>
    <row r="5806" spans="1:4" ht="26.4" x14ac:dyDescent="0.3">
      <c r="A5806" s="460">
        <v>5219627</v>
      </c>
      <c r="B5806" s="461" t="s">
        <v>6608</v>
      </c>
      <c r="C5806" s="460" t="s">
        <v>110</v>
      </c>
      <c r="D5806" s="454">
        <v>42.87</v>
      </c>
    </row>
    <row r="5807" spans="1:4" ht="13.2" x14ac:dyDescent="0.3">
      <c r="A5807" s="460">
        <v>5219628</v>
      </c>
      <c r="B5807" s="461" t="s">
        <v>6609</v>
      </c>
      <c r="C5807" s="460" t="s">
        <v>110</v>
      </c>
      <c r="D5807" s="454">
        <v>40.369999999999997</v>
      </c>
    </row>
    <row r="5808" spans="1:4" ht="26.4" x14ac:dyDescent="0.3">
      <c r="A5808" s="460">
        <v>5219629</v>
      </c>
      <c r="B5808" s="461" t="s">
        <v>6610</v>
      </c>
      <c r="C5808" s="460" t="s">
        <v>110</v>
      </c>
      <c r="D5808" s="454">
        <v>49.98</v>
      </c>
    </row>
    <row r="5809" spans="1:4" ht="13.2" x14ac:dyDescent="0.3">
      <c r="A5809" s="460">
        <v>5219630</v>
      </c>
      <c r="B5809" s="461" t="s">
        <v>6611</v>
      </c>
      <c r="C5809" s="460" t="s">
        <v>110</v>
      </c>
      <c r="D5809" s="454">
        <v>47.47</v>
      </c>
    </row>
    <row r="5810" spans="1:4" ht="26.4" x14ac:dyDescent="0.3">
      <c r="A5810" s="460">
        <v>5219631</v>
      </c>
      <c r="B5810" s="461" t="s">
        <v>6612</v>
      </c>
      <c r="C5810" s="460" t="s">
        <v>110</v>
      </c>
      <c r="D5810" s="454">
        <v>54.24</v>
      </c>
    </row>
    <row r="5811" spans="1:4" ht="13.2" x14ac:dyDescent="0.3">
      <c r="A5811" s="460">
        <v>5219632</v>
      </c>
      <c r="B5811" s="461" t="s">
        <v>6613</v>
      </c>
      <c r="C5811" s="460" t="s">
        <v>110</v>
      </c>
      <c r="D5811" s="454">
        <v>51.64</v>
      </c>
    </row>
    <row r="5812" spans="1:4" ht="26.4" x14ac:dyDescent="0.3">
      <c r="A5812" s="460">
        <v>5219633</v>
      </c>
      <c r="B5812" s="461" t="s">
        <v>6614</v>
      </c>
      <c r="C5812" s="460" t="s">
        <v>110</v>
      </c>
      <c r="D5812" s="454">
        <v>58.69</v>
      </c>
    </row>
    <row r="5813" spans="1:4" ht="13.2" x14ac:dyDescent="0.3">
      <c r="A5813" s="460">
        <v>5219634</v>
      </c>
      <c r="B5813" s="461" t="s">
        <v>6615</v>
      </c>
      <c r="C5813" s="460" t="s">
        <v>110</v>
      </c>
      <c r="D5813" s="454">
        <v>56.15</v>
      </c>
    </row>
    <row r="5814" spans="1:4" ht="13.2" x14ac:dyDescent="0.3">
      <c r="A5814" s="460">
        <v>5213395</v>
      </c>
      <c r="B5814" s="461" t="s">
        <v>6616</v>
      </c>
      <c r="C5814" s="460" t="s">
        <v>110</v>
      </c>
      <c r="D5814" s="454">
        <v>40.15</v>
      </c>
    </row>
    <row r="5815" spans="1:4" ht="13.2" x14ac:dyDescent="0.3">
      <c r="A5815" s="460">
        <v>5213394</v>
      </c>
      <c r="B5815" s="461" t="s">
        <v>6617</v>
      </c>
      <c r="C5815" s="460" t="s">
        <v>110</v>
      </c>
      <c r="D5815" s="454">
        <v>35.630000000000003</v>
      </c>
    </row>
    <row r="5816" spans="1:4" ht="13.2" x14ac:dyDescent="0.3">
      <c r="A5816" s="460">
        <v>5219635</v>
      </c>
      <c r="B5816" s="461" t="s">
        <v>6618</v>
      </c>
      <c r="C5816" s="460" t="s">
        <v>110</v>
      </c>
      <c r="D5816" s="454">
        <v>35.17</v>
      </c>
    </row>
    <row r="5817" spans="1:4" ht="13.2" x14ac:dyDescent="0.3">
      <c r="A5817" s="460">
        <v>5219636</v>
      </c>
      <c r="B5817" s="461" t="s">
        <v>6619</v>
      </c>
      <c r="C5817" s="460" t="s">
        <v>110</v>
      </c>
      <c r="D5817" s="454">
        <v>29.98</v>
      </c>
    </row>
    <row r="5818" spans="1:4" ht="13.2" x14ac:dyDescent="0.3">
      <c r="A5818" s="460">
        <v>5219637</v>
      </c>
      <c r="B5818" s="461" t="s">
        <v>6620</v>
      </c>
      <c r="C5818" s="460" t="s">
        <v>110</v>
      </c>
      <c r="D5818" s="454">
        <v>79.02</v>
      </c>
    </row>
    <row r="5819" spans="1:4" ht="13.2" x14ac:dyDescent="0.3">
      <c r="A5819" s="460">
        <v>5219638</v>
      </c>
      <c r="B5819" s="461" t="s">
        <v>6621</v>
      </c>
      <c r="C5819" s="460" t="s">
        <v>110</v>
      </c>
      <c r="D5819" s="454">
        <v>75.64</v>
      </c>
    </row>
    <row r="5820" spans="1:4" ht="13.2" x14ac:dyDescent="0.3">
      <c r="A5820" s="460">
        <v>5213393</v>
      </c>
      <c r="B5820" s="461" t="s">
        <v>6622</v>
      </c>
      <c r="C5820" s="460" t="s">
        <v>110</v>
      </c>
      <c r="D5820" s="454">
        <v>34.99</v>
      </c>
    </row>
    <row r="5821" spans="1:4" ht="13.2" x14ac:dyDescent="0.3">
      <c r="A5821" s="460">
        <v>5213392</v>
      </c>
      <c r="B5821" s="461" t="s">
        <v>6623</v>
      </c>
      <c r="C5821" s="460" t="s">
        <v>110</v>
      </c>
      <c r="D5821" s="454">
        <v>29.52</v>
      </c>
    </row>
    <row r="5822" spans="1:4" ht="13.2" x14ac:dyDescent="0.3">
      <c r="A5822" s="460">
        <v>5219639</v>
      </c>
      <c r="B5822" s="461" t="s">
        <v>6624</v>
      </c>
      <c r="C5822" s="460" t="s">
        <v>110</v>
      </c>
      <c r="D5822" s="454">
        <v>31.77</v>
      </c>
    </row>
    <row r="5823" spans="1:4" ht="13.2" x14ac:dyDescent="0.3">
      <c r="A5823" s="460">
        <v>5219640</v>
      </c>
      <c r="B5823" s="461" t="s">
        <v>6625</v>
      </c>
      <c r="C5823" s="460" t="s">
        <v>110</v>
      </c>
      <c r="D5823" s="454">
        <v>26.88</v>
      </c>
    </row>
    <row r="5824" spans="1:4" ht="13.2" x14ac:dyDescent="0.3">
      <c r="A5824" s="460">
        <v>5219641</v>
      </c>
      <c r="B5824" s="461" t="s">
        <v>6626</v>
      </c>
      <c r="C5824" s="460" t="s">
        <v>110</v>
      </c>
      <c r="D5824" s="454">
        <v>69.75</v>
      </c>
    </row>
    <row r="5825" spans="1:4" ht="13.2" x14ac:dyDescent="0.3">
      <c r="A5825" s="460">
        <v>5219642</v>
      </c>
      <c r="B5825" s="461" t="s">
        <v>6627</v>
      </c>
      <c r="C5825" s="460" t="s">
        <v>110</v>
      </c>
      <c r="D5825" s="454">
        <v>66.42</v>
      </c>
    </row>
    <row r="5826" spans="1:4" ht="13.2" x14ac:dyDescent="0.3">
      <c r="A5826" s="460">
        <v>5213362</v>
      </c>
      <c r="B5826" s="461" t="s">
        <v>6628</v>
      </c>
      <c r="C5826" s="460" t="s">
        <v>110</v>
      </c>
      <c r="D5826" s="454">
        <v>96.87</v>
      </c>
    </row>
    <row r="5827" spans="1:4" ht="13.2" x14ac:dyDescent="0.3">
      <c r="A5827" s="460">
        <v>5213361</v>
      </c>
      <c r="B5827" s="461" t="s">
        <v>6629</v>
      </c>
      <c r="C5827" s="460" t="s">
        <v>110</v>
      </c>
      <c r="D5827" s="454">
        <v>95.39</v>
      </c>
    </row>
    <row r="5828" spans="1:4" ht="13.2" x14ac:dyDescent="0.3">
      <c r="A5828" s="460">
        <v>5219643</v>
      </c>
      <c r="B5828" s="461" t="s">
        <v>6630</v>
      </c>
      <c r="C5828" s="460" t="s">
        <v>110</v>
      </c>
      <c r="D5828" s="454">
        <v>85.04</v>
      </c>
    </row>
    <row r="5829" spans="1:4" ht="13.2" x14ac:dyDescent="0.3">
      <c r="A5829" s="460">
        <v>5219644</v>
      </c>
      <c r="B5829" s="461" t="s">
        <v>6631</v>
      </c>
      <c r="C5829" s="460" t="s">
        <v>110</v>
      </c>
      <c r="D5829" s="454">
        <v>83.49</v>
      </c>
    </row>
    <row r="5830" spans="1:4" ht="26.4" x14ac:dyDescent="0.3">
      <c r="A5830" s="460">
        <v>5214000</v>
      </c>
      <c r="B5830" s="461" t="s">
        <v>6632</v>
      </c>
      <c r="C5830" s="460" t="s">
        <v>84</v>
      </c>
      <c r="D5830" s="454">
        <v>340.27</v>
      </c>
    </row>
    <row r="5831" spans="1:4" ht="13.2" x14ac:dyDescent="0.3">
      <c r="A5831" s="460">
        <v>5301014</v>
      </c>
      <c r="B5831" s="461" t="s">
        <v>6633</v>
      </c>
      <c r="C5831" s="460" t="s">
        <v>3194</v>
      </c>
      <c r="D5831" s="454">
        <v>140.30000000000001</v>
      </c>
    </row>
    <row r="5832" spans="1:4" ht="13.2" x14ac:dyDescent="0.3">
      <c r="A5832" s="460">
        <v>5300995</v>
      </c>
      <c r="B5832" s="461" t="s">
        <v>6634</v>
      </c>
      <c r="C5832" s="460" t="s">
        <v>110</v>
      </c>
      <c r="D5832" s="454">
        <v>2646.3</v>
      </c>
    </row>
    <row r="5833" spans="1:4" ht="13.2" x14ac:dyDescent="0.3">
      <c r="A5833" s="460">
        <v>5300996</v>
      </c>
      <c r="B5833" s="461" t="s">
        <v>6635</v>
      </c>
      <c r="C5833" s="460" t="s">
        <v>110</v>
      </c>
      <c r="D5833" s="454">
        <v>3453.02</v>
      </c>
    </row>
    <row r="5834" spans="1:4" ht="13.2" x14ac:dyDescent="0.3">
      <c r="A5834" s="460">
        <v>5300998</v>
      </c>
      <c r="B5834" s="461" t="s">
        <v>6636</v>
      </c>
      <c r="C5834" s="460" t="s">
        <v>110</v>
      </c>
      <c r="D5834" s="454">
        <v>6818.62</v>
      </c>
    </row>
    <row r="5835" spans="1:4" ht="13.2" x14ac:dyDescent="0.3">
      <c r="A5835" s="460">
        <v>5300997</v>
      </c>
      <c r="B5835" s="461" t="s">
        <v>6637</v>
      </c>
      <c r="C5835" s="460" t="s">
        <v>110</v>
      </c>
      <c r="D5835" s="454">
        <v>5659.36</v>
      </c>
    </row>
    <row r="5836" spans="1:4" ht="13.2" x14ac:dyDescent="0.3">
      <c r="A5836" s="460">
        <v>5300999</v>
      </c>
      <c r="B5836" s="461" t="s">
        <v>6638</v>
      </c>
      <c r="C5836" s="460" t="s">
        <v>110</v>
      </c>
      <c r="D5836" s="454">
        <v>899.79</v>
      </c>
    </row>
    <row r="5837" spans="1:4" ht="13.2" x14ac:dyDescent="0.3">
      <c r="A5837" s="460">
        <v>5301000</v>
      </c>
      <c r="B5837" s="461" t="s">
        <v>6639</v>
      </c>
      <c r="C5837" s="460" t="s">
        <v>110</v>
      </c>
      <c r="D5837" s="454">
        <v>1354.83</v>
      </c>
    </row>
    <row r="5838" spans="1:4" ht="13.2" x14ac:dyDescent="0.3">
      <c r="A5838" s="460">
        <v>5301001</v>
      </c>
      <c r="B5838" s="461" t="s">
        <v>6640</v>
      </c>
      <c r="C5838" s="460" t="s">
        <v>110</v>
      </c>
      <c r="D5838" s="454">
        <v>638.1</v>
      </c>
    </row>
    <row r="5839" spans="1:4" ht="13.2" x14ac:dyDescent="0.3">
      <c r="A5839" s="460">
        <v>5301002</v>
      </c>
      <c r="B5839" s="461" t="s">
        <v>6641</v>
      </c>
      <c r="C5839" s="460" t="s">
        <v>110</v>
      </c>
      <c r="D5839" s="454">
        <v>400.3</v>
      </c>
    </row>
    <row r="5840" spans="1:4" ht="13.2" x14ac:dyDescent="0.3">
      <c r="A5840" s="460">
        <v>5301003</v>
      </c>
      <c r="B5840" s="461" t="s">
        <v>6642</v>
      </c>
      <c r="C5840" s="460" t="s">
        <v>110</v>
      </c>
      <c r="D5840" s="454">
        <v>393.22</v>
      </c>
    </row>
    <row r="5841" spans="1:4" ht="26.4" x14ac:dyDescent="0.3">
      <c r="A5841" s="460">
        <v>5301064</v>
      </c>
      <c r="B5841" s="461" t="s">
        <v>6643</v>
      </c>
      <c r="C5841" s="460" t="s">
        <v>110</v>
      </c>
      <c r="D5841" s="454">
        <v>606.04999999999995</v>
      </c>
    </row>
    <row r="5842" spans="1:4" ht="26.4" x14ac:dyDescent="0.3">
      <c r="A5842" s="460">
        <v>5301046</v>
      </c>
      <c r="B5842" s="461" t="s">
        <v>6644</v>
      </c>
      <c r="C5842" s="460" t="s">
        <v>110</v>
      </c>
      <c r="D5842" s="454">
        <v>1230.3699999999999</v>
      </c>
    </row>
    <row r="5843" spans="1:4" ht="26.4" x14ac:dyDescent="0.3">
      <c r="A5843" s="460">
        <v>5301065</v>
      </c>
      <c r="B5843" s="461" t="s">
        <v>6645</v>
      </c>
      <c r="C5843" s="460" t="s">
        <v>110</v>
      </c>
      <c r="D5843" s="454">
        <v>1082.8800000000001</v>
      </c>
    </row>
    <row r="5844" spans="1:4" ht="26.4" x14ac:dyDescent="0.3">
      <c r="A5844" s="460">
        <v>5301047</v>
      </c>
      <c r="B5844" s="461" t="s">
        <v>6646</v>
      </c>
      <c r="C5844" s="460" t="s">
        <v>110</v>
      </c>
      <c r="D5844" s="454">
        <v>2096.91</v>
      </c>
    </row>
    <row r="5845" spans="1:4" ht="26.4" x14ac:dyDescent="0.3">
      <c r="A5845" s="460">
        <v>5301066</v>
      </c>
      <c r="B5845" s="461" t="s">
        <v>6647</v>
      </c>
      <c r="C5845" s="460" t="s">
        <v>110</v>
      </c>
      <c r="D5845" s="454">
        <v>1214.3800000000001</v>
      </c>
    </row>
    <row r="5846" spans="1:4" ht="26.4" x14ac:dyDescent="0.3">
      <c r="A5846" s="460">
        <v>5301048</v>
      </c>
      <c r="B5846" s="461" t="s">
        <v>6648</v>
      </c>
      <c r="C5846" s="460" t="s">
        <v>110</v>
      </c>
      <c r="D5846" s="454">
        <v>2284.6</v>
      </c>
    </row>
    <row r="5847" spans="1:4" ht="26.4" x14ac:dyDescent="0.3">
      <c r="A5847" s="460">
        <v>5301040</v>
      </c>
      <c r="B5847" s="461" t="s">
        <v>6649</v>
      </c>
      <c r="C5847" s="460" t="s">
        <v>110</v>
      </c>
      <c r="D5847" s="454">
        <v>2206.9499999999998</v>
      </c>
    </row>
    <row r="5848" spans="1:4" ht="26.4" x14ac:dyDescent="0.3">
      <c r="A5848" s="460">
        <v>5301058</v>
      </c>
      <c r="B5848" s="461" t="s">
        <v>6650</v>
      </c>
      <c r="C5848" s="460" t="s">
        <v>110</v>
      </c>
      <c r="D5848" s="454">
        <v>1576.58</v>
      </c>
    </row>
    <row r="5849" spans="1:4" ht="26.4" x14ac:dyDescent="0.3">
      <c r="A5849" s="460">
        <v>5301041</v>
      </c>
      <c r="B5849" s="461" t="s">
        <v>6651</v>
      </c>
      <c r="C5849" s="460" t="s">
        <v>110</v>
      </c>
      <c r="D5849" s="454">
        <v>4886.8</v>
      </c>
    </row>
    <row r="5850" spans="1:4" ht="26.4" x14ac:dyDescent="0.3">
      <c r="A5850" s="460">
        <v>5301059</v>
      </c>
      <c r="B5850" s="461" t="s">
        <v>6652</v>
      </c>
      <c r="C5850" s="460" t="s">
        <v>110</v>
      </c>
      <c r="D5850" s="454">
        <v>3854.58</v>
      </c>
    </row>
    <row r="5851" spans="1:4" ht="26.4" x14ac:dyDescent="0.3">
      <c r="A5851" s="460">
        <v>5301060</v>
      </c>
      <c r="B5851" s="461" t="s">
        <v>6653</v>
      </c>
      <c r="C5851" s="460" t="s">
        <v>110</v>
      </c>
      <c r="D5851" s="454">
        <v>4268.49</v>
      </c>
    </row>
    <row r="5852" spans="1:4" ht="26.4" x14ac:dyDescent="0.3">
      <c r="A5852" s="460">
        <v>5301042</v>
      </c>
      <c r="B5852" s="461" t="s">
        <v>6654</v>
      </c>
      <c r="C5852" s="460" t="s">
        <v>110</v>
      </c>
      <c r="D5852" s="454">
        <v>5358.38</v>
      </c>
    </row>
    <row r="5853" spans="1:4" ht="26.4" x14ac:dyDescent="0.3">
      <c r="A5853" s="460">
        <v>5301072</v>
      </c>
      <c r="B5853" s="461" t="s">
        <v>6655</v>
      </c>
      <c r="C5853" s="460" t="s">
        <v>110</v>
      </c>
      <c r="D5853" s="454">
        <v>5484.56</v>
      </c>
    </row>
    <row r="5854" spans="1:4" ht="26.4" x14ac:dyDescent="0.3">
      <c r="A5854" s="460">
        <v>5301054</v>
      </c>
      <c r="B5854" s="461" t="s">
        <v>6656</v>
      </c>
      <c r="C5854" s="460" t="s">
        <v>110</v>
      </c>
      <c r="D5854" s="454">
        <v>6013.35</v>
      </c>
    </row>
    <row r="5855" spans="1:4" ht="26.4" x14ac:dyDescent="0.3">
      <c r="A5855" s="460">
        <v>5301070</v>
      </c>
      <c r="B5855" s="461" t="s">
        <v>6657</v>
      </c>
      <c r="C5855" s="460" t="s">
        <v>110</v>
      </c>
      <c r="D5855" s="454">
        <v>2480.2600000000002</v>
      </c>
    </row>
    <row r="5856" spans="1:4" ht="26.4" x14ac:dyDescent="0.3">
      <c r="A5856" s="460">
        <v>5301052</v>
      </c>
      <c r="B5856" s="461" t="s">
        <v>6658</v>
      </c>
      <c r="C5856" s="460" t="s">
        <v>110</v>
      </c>
      <c r="D5856" s="454">
        <v>2986.31</v>
      </c>
    </row>
    <row r="5857" spans="1:4" ht="26.4" x14ac:dyDescent="0.3">
      <c r="A5857" s="460">
        <v>5301071</v>
      </c>
      <c r="B5857" s="461" t="s">
        <v>6659</v>
      </c>
      <c r="C5857" s="460" t="s">
        <v>110</v>
      </c>
      <c r="D5857" s="454">
        <v>3299.29</v>
      </c>
    </row>
    <row r="5858" spans="1:4" ht="26.4" x14ac:dyDescent="0.3">
      <c r="A5858" s="460">
        <v>5301053</v>
      </c>
      <c r="B5858" s="461" t="s">
        <v>6660</v>
      </c>
      <c r="C5858" s="460" t="s">
        <v>110</v>
      </c>
      <c r="D5858" s="454">
        <v>3805.71</v>
      </c>
    </row>
    <row r="5859" spans="1:4" ht="26.4" x14ac:dyDescent="0.3">
      <c r="A5859" s="460">
        <v>5301061</v>
      </c>
      <c r="B5859" s="461" t="s">
        <v>6661</v>
      </c>
      <c r="C5859" s="460" t="s">
        <v>110</v>
      </c>
      <c r="D5859" s="454">
        <v>181.05</v>
      </c>
    </row>
    <row r="5860" spans="1:4" ht="26.4" x14ac:dyDescent="0.3">
      <c r="A5860" s="460">
        <v>5301043</v>
      </c>
      <c r="B5860" s="461" t="s">
        <v>6662</v>
      </c>
      <c r="C5860" s="460" t="s">
        <v>110</v>
      </c>
      <c r="D5860" s="454">
        <v>680.79</v>
      </c>
    </row>
    <row r="5861" spans="1:4" ht="26.4" x14ac:dyDescent="0.3">
      <c r="A5861" s="460">
        <v>5301062</v>
      </c>
      <c r="B5861" s="461" t="s">
        <v>6663</v>
      </c>
      <c r="C5861" s="460" t="s">
        <v>110</v>
      </c>
      <c r="D5861" s="454">
        <v>309.98</v>
      </c>
    </row>
    <row r="5862" spans="1:4" ht="26.4" x14ac:dyDescent="0.3">
      <c r="A5862" s="460">
        <v>5301044</v>
      </c>
      <c r="B5862" s="461" t="s">
        <v>6664</v>
      </c>
      <c r="C5862" s="460" t="s">
        <v>110</v>
      </c>
      <c r="D5862" s="454">
        <v>1014.08</v>
      </c>
    </row>
    <row r="5863" spans="1:4" ht="26.4" x14ac:dyDescent="0.3">
      <c r="A5863" s="460">
        <v>5301063</v>
      </c>
      <c r="B5863" s="461" t="s">
        <v>6665</v>
      </c>
      <c r="C5863" s="460" t="s">
        <v>110</v>
      </c>
      <c r="D5863" s="454">
        <v>360.44</v>
      </c>
    </row>
    <row r="5864" spans="1:4" ht="26.4" x14ac:dyDescent="0.3">
      <c r="A5864" s="460">
        <v>5301045</v>
      </c>
      <c r="B5864" s="461" t="s">
        <v>6666</v>
      </c>
      <c r="C5864" s="460" t="s">
        <v>110</v>
      </c>
      <c r="D5864" s="454">
        <v>1113.26</v>
      </c>
    </row>
    <row r="5865" spans="1:4" ht="26.4" x14ac:dyDescent="0.3">
      <c r="A5865" s="460">
        <v>5301037</v>
      </c>
      <c r="B5865" s="461" t="s">
        <v>6667</v>
      </c>
      <c r="C5865" s="460" t="s">
        <v>110</v>
      </c>
      <c r="D5865" s="454">
        <v>1155.47</v>
      </c>
    </row>
    <row r="5866" spans="1:4" ht="26.4" x14ac:dyDescent="0.3">
      <c r="A5866" s="460">
        <v>5301055</v>
      </c>
      <c r="B5866" s="461" t="s">
        <v>6668</v>
      </c>
      <c r="C5866" s="460" t="s">
        <v>110</v>
      </c>
      <c r="D5866" s="454">
        <v>652.62</v>
      </c>
    </row>
    <row r="5867" spans="1:4" ht="26.4" x14ac:dyDescent="0.3">
      <c r="A5867" s="460">
        <v>5301038</v>
      </c>
      <c r="B5867" s="461" t="s">
        <v>6669</v>
      </c>
      <c r="C5867" s="460" t="s">
        <v>110</v>
      </c>
      <c r="D5867" s="454">
        <v>2381.09</v>
      </c>
    </row>
    <row r="5868" spans="1:4" ht="26.4" x14ac:dyDescent="0.3">
      <c r="A5868" s="460">
        <v>5301056</v>
      </c>
      <c r="B5868" s="461" t="s">
        <v>6670</v>
      </c>
      <c r="C5868" s="460" t="s">
        <v>110</v>
      </c>
      <c r="D5868" s="454">
        <v>1667.59</v>
      </c>
    </row>
    <row r="5869" spans="1:4" ht="26.4" x14ac:dyDescent="0.3">
      <c r="A5869" s="460">
        <v>5301057</v>
      </c>
      <c r="B5869" s="461" t="s">
        <v>6671</v>
      </c>
      <c r="C5869" s="460" t="s">
        <v>110</v>
      </c>
      <c r="D5869" s="454">
        <v>1855.95</v>
      </c>
    </row>
    <row r="5870" spans="1:4" ht="26.4" x14ac:dyDescent="0.3">
      <c r="A5870" s="460">
        <v>5301039</v>
      </c>
      <c r="B5870" s="461" t="s">
        <v>6672</v>
      </c>
      <c r="C5870" s="460" t="s">
        <v>110</v>
      </c>
      <c r="D5870" s="454">
        <v>2619.46</v>
      </c>
    </row>
    <row r="5871" spans="1:4" ht="26.4" x14ac:dyDescent="0.3">
      <c r="A5871" s="460">
        <v>5301069</v>
      </c>
      <c r="B5871" s="461" t="s">
        <v>6673</v>
      </c>
      <c r="C5871" s="460" t="s">
        <v>110</v>
      </c>
      <c r="D5871" s="454">
        <v>2484.31</v>
      </c>
    </row>
    <row r="5872" spans="1:4" ht="26.4" x14ac:dyDescent="0.3">
      <c r="A5872" s="460">
        <v>5301051</v>
      </c>
      <c r="B5872" s="461" t="s">
        <v>6674</v>
      </c>
      <c r="C5872" s="460" t="s">
        <v>110</v>
      </c>
      <c r="D5872" s="454">
        <v>2921.2</v>
      </c>
    </row>
    <row r="5873" spans="1:4" ht="26.4" x14ac:dyDescent="0.3">
      <c r="A5873" s="460">
        <v>5301067</v>
      </c>
      <c r="B5873" s="461" t="s">
        <v>6675</v>
      </c>
      <c r="C5873" s="460" t="s">
        <v>110</v>
      </c>
      <c r="D5873" s="454">
        <v>1116.75</v>
      </c>
    </row>
    <row r="5874" spans="1:4" ht="26.4" x14ac:dyDescent="0.3">
      <c r="A5874" s="460">
        <v>5301049</v>
      </c>
      <c r="B5874" s="461" t="s">
        <v>6676</v>
      </c>
      <c r="C5874" s="460" t="s">
        <v>110</v>
      </c>
      <c r="D5874" s="454">
        <v>1552.79</v>
      </c>
    </row>
    <row r="5875" spans="1:4" ht="26.4" x14ac:dyDescent="0.3">
      <c r="A5875" s="460">
        <v>5301068</v>
      </c>
      <c r="B5875" s="461" t="s">
        <v>6677</v>
      </c>
      <c r="C5875" s="460" t="s">
        <v>110</v>
      </c>
      <c r="D5875" s="454">
        <v>1413.63</v>
      </c>
    </row>
    <row r="5876" spans="1:4" ht="26.4" x14ac:dyDescent="0.3">
      <c r="A5876" s="460">
        <v>5301050</v>
      </c>
      <c r="B5876" s="461" t="s">
        <v>6678</v>
      </c>
      <c r="C5876" s="460" t="s">
        <v>110</v>
      </c>
      <c r="D5876" s="454">
        <v>1849.85</v>
      </c>
    </row>
    <row r="5877" spans="1:4" ht="26.4" x14ac:dyDescent="0.3">
      <c r="A5877" s="460">
        <v>5301022</v>
      </c>
      <c r="B5877" s="461" t="s">
        <v>6679</v>
      </c>
      <c r="C5877" s="460" t="s">
        <v>110</v>
      </c>
      <c r="D5877" s="454">
        <v>949.83</v>
      </c>
    </row>
    <row r="5878" spans="1:4" ht="26.4" x14ac:dyDescent="0.3">
      <c r="A5878" s="460">
        <v>5301021</v>
      </c>
      <c r="B5878" s="461" t="s">
        <v>6680</v>
      </c>
      <c r="C5878" s="460" t="s">
        <v>110</v>
      </c>
      <c r="D5878" s="454">
        <v>614.04999999999995</v>
      </c>
    </row>
    <row r="5879" spans="1:4" ht="13.2" x14ac:dyDescent="0.3">
      <c r="A5879" s="460">
        <v>5301020</v>
      </c>
      <c r="B5879" s="461" t="s">
        <v>6681</v>
      </c>
      <c r="C5879" s="460" t="s">
        <v>93</v>
      </c>
      <c r="D5879" s="454">
        <v>346.29</v>
      </c>
    </row>
    <row r="5880" spans="1:4" ht="13.2" x14ac:dyDescent="0.3">
      <c r="A5880" s="460">
        <v>5301018</v>
      </c>
      <c r="B5880" s="461" t="s">
        <v>6682</v>
      </c>
      <c r="C5880" s="460" t="s">
        <v>93</v>
      </c>
      <c r="D5880" s="454">
        <v>94.26</v>
      </c>
    </row>
    <row r="5881" spans="1:4" ht="13.2" x14ac:dyDescent="0.3">
      <c r="A5881" s="460">
        <v>5301019</v>
      </c>
      <c r="B5881" s="461" t="s">
        <v>6683</v>
      </c>
      <c r="C5881" s="460" t="s">
        <v>93</v>
      </c>
      <c r="D5881" s="454">
        <v>227.06</v>
      </c>
    </row>
    <row r="5882" spans="1:4" ht="26.4" x14ac:dyDescent="0.3">
      <c r="A5882" s="460">
        <v>5301077</v>
      </c>
      <c r="B5882" s="461" t="s">
        <v>6684</v>
      </c>
      <c r="C5882" s="460" t="s">
        <v>110</v>
      </c>
      <c r="D5882" s="454">
        <v>5155.42</v>
      </c>
    </row>
    <row r="5883" spans="1:4" ht="26.4" x14ac:dyDescent="0.3">
      <c r="A5883" s="460">
        <v>5301078</v>
      </c>
      <c r="B5883" s="461" t="s">
        <v>6685</v>
      </c>
      <c r="C5883" s="460" t="s">
        <v>110</v>
      </c>
      <c r="D5883" s="454">
        <v>5811.83</v>
      </c>
    </row>
    <row r="5884" spans="1:4" ht="26.4" x14ac:dyDescent="0.3">
      <c r="A5884" s="460">
        <v>5301079</v>
      </c>
      <c r="B5884" s="461" t="s">
        <v>6686</v>
      </c>
      <c r="C5884" s="460" t="s">
        <v>110</v>
      </c>
      <c r="D5884" s="454">
        <v>8285.23</v>
      </c>
    </row>
    <row r="5885" spans="1:4" ht="26.4" x14ac:dyDescent="0.3">
      <c r="A5885" s="460">
        <v>5301080</v>
      </c>
      <c r="B5885" s="461" t="s">
        <v>6687</v>
      </c>
      <c r="C5885" s="460" t="s">
        <v>110</v>
      </c>
      <c r="D5885" s="454">
        <v>9916.93</v>
      </c>
    </row>
    <row r="5886" spans="1:4" ht="26.4" x14ac:dyDescent="0.3">
      <c r="A5886" s="460">
        <v>5301081</v>
      </c>
      <c r="B5886" s="461" t="s">
        <v>6688</v>
      </c>
      <c r="C5886" s="460" t="s">
        <v>110</v>
      </c>
      <c r="D5886" s="454">
        <v>11445.53</v>
      </c>
    </row>
    <row r="5887" spans="1:4" ht="26.4" x14ac:dyDescent="0.3">
      <c r="A5887" s="460">
        <v>5301023</v>
      </c>
      <c r="B5887" s="461" t="s">
        <v>6689</v>
      </c>
      <c r="C5887" s="460" t="s">
        <v>110</v>
      </c>
      <c r="D5887" s="454">
        <v>4016.88</v>
      </c>
    </row>
    <row r="5888" spans="1:4" ht="26.4" x14ac:dyDescent="0.3">
      <c r="A5888" s="460">
        <v>5301024</v>
      </c>
      <c r="B5888" s="461" t="s">
        <v>6690</v>
      </c>
      <c r="C5888" s="460" t="s">
        <v>110</v>
      </c>
      <c r="D5888" s="454">
        <v>4673.29</v>
      </c>
    </row>
    <row r="5889" spans="1:4" ht="26.4" x14ac:dyDescent="0.3">
      <c r="A5889" s="460">
        <v>5301025</v>
      </c>
      <c r="B5889" s="461" t="s">
        <v>6691</v>
      </c>
      <c r="C5889" s="460" t="s">
        <v>110</v>
      </c>
      <c r="D5889" s="454">
        <v>7146.68</v>
      </c>
    </row>
    <row r="5890" spans="1:4" ht="26.4" x14ac:dyDescent="0.3">
      <c r="A5890" s="460">
        <v>5301026</v>
      </c>
      <c r="B5890" s="461" t="s">
        <v>6692</v>
      </c>
      <c r="C5890" s="460" t="s">
        <v>110</v>
      </c>
      <c r="D5890" s="454">
        <v>8778.3799999999992</v>
      </c>
    </row>
    <row r="5891" spans="1:4" ht="26.4" x14ac:dyDescent="0.3">
      <c r="A5891" s="460">
        <v>5301027</v>
      </c>
      <c r="B5891" s="461" t="s">
        <v>6693</v>
      </c>
      <c r="C5891" s="460" t="s">
        <v>110</v>
      </c>
      <c r="D5891" s="454">
        <v>10306.99</v>
      </c>
    </row>
    <row r="5892" spans="1:4" ht="26.4" x14ac:dyDescent="0.3">
      <c r="A5892" s="460">
        <v>5301028</v>
      </c>
      <c r="B5892" s="461" t="s">
        <v>6694</v>
      </c>
      <c r="C5892" s="460" t="s">
        <v>110</v>
      </c>
      <c r="D5892" s="454">
        <v>3961.32</v>
      </c>
    </row>
    <row r="5893" spans="1:4" ht="26.4" x14ac:dyDescent="0.3">
      <c r="A5893" s="460">
        <v>5301082</v>
      </c>
      <c r="B5893" s="461" t="s">
        <v>6695</v>
      </c>
      <c r="C5893" s="460" t="s">
        <v>110</v>
      </c>
      <c r="D5893" s="454">
        <v>5012.09</v>
      </c>
    </row>
    <row r="5894" spans="1:4" ht="26.4" x14ac:dyDescent="0.3">
      <c r="A5894" s="460">
        <v>5301029</v>
      </c>
      <c r="B5894" s="461" t="s">
        <v>6696</v>
      </c>
      <c r="C5894" s="460" t="s">
        <v>110</v>
      </c>
      <c r="D5894" s="454">
        <v>4617.72</v>
      </c>
    </row>
    <row r="5895" spans="1:4" ht="26.4" x14ac:dyDescent="0.3">
      <c r="A5895" s="460">
        <v>5301083</v>
      </c>
      <c r="B5895" s="461" t="s">
        <v>6697</v>
      </c>
      <c r="C5895" s="460" t="s">
        <v>110</v>
      </c>
      <c r="D5895" s="454">
        <v>5668.5</v>
      </c>
    </row>
    <row r="5896" spans="1:4" ht="26.4" x14ac:dyDescent="0.3">
      <c r="A5896" s="460">
        <v>5301030</v>
      </c>
      <c r="B5896" s="461" t="s">
        <v>6698</v>
      </c>
      <c r="C5896" s="460" t="s">
        <v>110</v>
      </c>
      <c r="D5896" s="454">
        <v>7091.12</v>
      </c>
    </row>
    <row r="5897" spans="1:4" ht="26.4" x14ac:dyDescent="0.3">
      <c r="A5897" s="460">
        <v>5301084</v>
      </c>
      <c r="B5897" s="461" t="s">
        <v>6699</v>
      </c>
      <c r="C5897" s="460" t="s">
        <v>110</v>
      </c>
      <c r="D5897" s="454">
        <v>8141.9</v>
      </c>
    </row>
    <row r="5898" spans="1:4" ht="26.4" x14ac:dyDescent="0.3">
      <c r="A5898" s="460">
        <v>5301031</v>
      </c>
      <c r="B5898" s="461" t="s">
        <v>6700</v>
      </c>
      <c r="C5898" s="460" t="s">
        <v>110</v>
      </c>
      <c r="D5898" s="454">
        <v>8722.82</v>
      </c>
    </row>
    <row r="5899" spans="1:4" ht="26.4" x14ac:dyDescent="0.3">
      <c r="A5899" s="460">
        <v>5301085</v>
      </c>
      <c r="B5899" s="461" t="s">
        <v>6701</v>
      </c>
      <c r="C5899" s="460" t="s">
        <v>110</v>
      </c>
      <c r="D5899" s="454">
        <v>9773.6</v>
      </c>
    </row>
    <row r="5900" spans="1:4" ht="26.4" x14ac:dyDescent="0.3">
      <c r="A5900" s="460">
        <v>5301032</v>
      </c>
      <c r="B5900" s="461" t="s">
        <v>6702</v>
      </c>
      <c r="C5900" s="460" t="s">
        <v>110</v>
      </c>
      <c r="D5900" s="454">
        <v>10251.42</v>
      </c>
    </row>
    <row r="5901" spans="1:4" ht="26.4" x14ac:dyDescent="0.3">
      <c r="A5901" s="460">
        <v>5301086</v>
      </c>
      <c r="B5901" s="461" t="s">
        <v>6703</v>
      </c>
      <c r="C5901" s="460" t="s">
        <v>110</v>
      </c>
      <c r="D5901" s="454">
        <v>11302.2</v>
      </c>
    </row>
    <row r="5902" spans="1:4" ht="13.2" x14ac:dyDescent="0.3">
      <c r="A5902" s="460">
        <v>5301033</v>
      </c>
      <c r="B5902" s="461" t="s">
        <v>6704</v>
      </c>
      <c r="C5902" s="460" t="s">
        <v>110</v>
      </c>
      <c r="D5902" s="454">
        <v>72.98</v>
      </c>
    </row>
    <row r="5903" spans="1:4" ht="26.4" x14ac:dyDescent="0.3">
      <c r="A5903" s="460">
        <v>5301034</v>
      </c>
      <c r="B5903" s="461" t="s">
        <v>6705</v>
      </c>
      <c r="C5903" s="460" t="s">
        <v>110</v>
      </c>
      <c r="D5903" s="454">
        <v>556.16999999999996</v>
      </c>
    </row>
    <row r="5904" spans="1:4" ht="26.4" x14ac:dyDescent="0.3">
      <c r="A5904" s="460">
        <v>5301073</v>
      </c>
      <c r="B5904" s="461" t="s">
        <v>6706</v>
      </c>
      <c r="C5904" s="460" t="s">
        <v>110</v>
      </c>
      <c r="D5904" s="454">
        <v>453.26</v>
      </c>
    </row>
    <row r="5905" spans="1:4" ht="26.4" x14ac:dyDescent="0.3">
      <c r="A5905" s="460">
        <v>5301074</v>
      </c>
      <c r="B5905" s="461" t="s">
        <v>6707</v>
      </c>
      <c r="C5905" s="460" t="s">
        <v>110</v>
      </c>
      <c r="D5905" s="454">
        <v>1590.59</v>
      </c>
    </row>
    <row r="5906" spans="1:4" ht="13.2" x14ac:dyDescent="0.3">
      <c r="A5906" s="460">
        <v>5301015</v>
      </c>
      <c r="B5906" s="461" t="s">
        <v>6708</v>
      </c>
      <c r="C5906" s="460" t="s">
        <v>110</v>
      </c>
      <c r="D5906" s="454">
        <v>1027.3599999999999</v>
      </c>
    </row>
    <row r="5907" spans="1:4" ht="26.4" x14ac:dyDescent="0.3">
      <c r="A5907" s="460">
        <v>5300992</v>
      </c>
      <c r="B5907" s="461" t="s">
        <v>6709</v>
      </c>
      <c r="C5907" s="460" t="s">
        <v>84</v>
      </c>
      <c r="D5907" s="454">
        <v>15.08</v>
      </c>
    </row>
    <row r="5908" spans="1:4" ht="26.4" x14ac:dyDescent="0.3">
      <c r="A5908" s="460">
        <v>5300994</v>
      </c>
      <c r="B5908" s="461" t="s">
        <v>6710</v>
      </c>
      <c r="C5908" s="460" t="s">
        <v>84</v>
      </c>
      <c r="D5908" s="454">
        <v>14.58</v>
      </c>
    </row>
    <row r="5909" spans="1:4" ht="13.2" x14ac:dyDescent="0.3">
      <c r="A5909" s="460">
        <v>5300993</v>
      </c>
      <c r="B5909" s="461" t="s">
        <v>6711</v>
      </c>
      <c r="C5909" s="460" t="s">
        <v>84</v>
      </c>
      <c r="D5909" s="454">
        <v>9.35</v>
      </c>
    </row>
    <row r="5910" spans="1:4" ht="13.2" x14ac:dyDescent="0.3">
      <c r="A5910" s="460">
        <v>5301088</v>
      </c>
      <c r="B5910" s="461" t="s">
        <v>6712</v>
      </c>
      <c r="C5910" s="460" t="s">
        <v>110</v>
      </c>
      <c r="D5910" s="454">
        <v>350.69</v>
      </c>
    </row>
    <row r="5911" spans="1:4" ht="13.2" x14ac:dyDescent="0.3">
      <c r="A5911" s="460">
        <v>5301004</v>
      </c>
      <c r="B5911" s="461" t="s">
        <v>6713</v>
      </c>
      <c r="C5911" s="460" t="s">
        <v>110</v>
      </c>
      <c r="D5911" s="454">
        <v>501.83</v>
      </c>
    </row>
    <row r="5912" spans="1:4" ht="13.2" x14ac:dyDescent="0.3">
      <c r="A5912" s="460">
        <v>5301087</v>
      </c>
      <c r="B5912" s="461" t="s">
        <v>6714</v>
      </c>
      <c r="C5912" s="460" t="s">
        <v>110</v>
      </c>
      <c r="D5912" s="454">
        <v>203.5</v>
      </c>
    </row>
    <row r="5913" spans="1:4" ht="13.2" x14ac:dyDescent="0.3">
      <c r="A5913" s="460">
        <v>5301005</v>
      </c>
      <c r="B5913" s="461" t="s">
        <v>6715</v>
      </c>
      <c r="C5913" s="460" t="s">
        <v>110</v>
      </c>
      <c r="D5913" s="454">
        <v>413.48</v>
      </c>
    </row>
    <row r="5914" spans="1:4" ht="13.2" x14ac:dyDescent="0.3">
      <c r="A5914" s="460">
        <v>5301006</v>
      </c>
      <c r="B5914" s="461" t="s">
        <v>6716</v>
      </c>
      <c r="C5914" s="460" t="s">
        <v>110</v>
      </c>
      <c r="D5914" s="454">
        <v>510.36</v>
      </c>
    </row>
    <row r="5915" spans="1:4" ht="13.2" x14ac:dyDescent="0.3">
      <c r="A5915" s="460">
        <v>5301008</v>
      </c>
      <c r="B5915" s="461" t="s">
        <v>6717</v>
      </c>
      <c r="C5915" s="460" t="s">
        <v>110</v>
      </c>
      <c r="D5915" s="454">
        <v>924.04</v>
      </c>
    </row>
    <row r="5916" spans="1:4" ht="13.2" x14ac:dyDescent="0.3">
      <c r="A5916" s="460">
        <v>5301007</v>
      </c>
      <c r="B5916" s="461" t="s">
        <v>6718</v>
      </c>
      <c r="C5916" s="460" t="s">
        <v>110</v>
      </c>
      <c r="D5916" s="454">
        <v>843.71</v>
      </c>
    </row>
    <row r="5917" spans="1:4" ht="13.2" x14ac:dyDescent="0.3">
      <c r="A5917" s="460">
        <v>5301009</v>
      </c>
      <c r="B5917" s="461" t="s">
        <v>6719</v>
      </c>
      <c r="C5917" s="460" t="s">
        <v>110</v>
      </c>
      <c r="D5917" s="454">
        <v>255.56</v>
      </c>
    </row>
    <row r="5918" spans="1:4" ht="13.2" x14ac:dyDescent="0.3">
      <c r="A5918" s="460">
        <v>5301010</v>
      </c>
      <c r="B5918" s="461" t="s">
        <v>6720</v>
      </c>
      <c r="C5918" s="460" t="s">
        <v>110</v>
      </c>
      <c r="D5918" s="454">
        <v>390.17</v>
      </c>
    </row>
    <row r="5919" spans="1:4" ht="13.2" x14ac:dyDescent="0.3">
      <c r="A5919" s="460">
        <v>5301011</v>
      </c>
      <c r="B5919" s="461" t="s">
        <v>6721</v>
      </c>
      <c r="C5919" s="460" t="s">
        <v>110</v>
      </c>
      <c r="D5919" s="454">
        <v>317.97000000000003</v>
      </c>
    </row>
    <row r="5920" spans="1:4" ht="13.2" x14ac:dyDescent="0.3">
      <c r="A5920" s="460">
        <v>5301012</v>
      </c>
      <c r="B5920" s="461" t="s">
        <v>6722</v>
      </c>
      <c r="C5920" s="460" t="s">
        <v>110</v>
      </c>
      <c r="D5920" s="454">
        <v>223.55</v>
      </c>
    </row>
    <row r="5921" spans="1:4" ht="13.2" x14ac:dyDescent="0.3">
      <c r="A5921" s="460">
        <v>5301013</v>
      </c>
      <c r="B5921" s="461" t="s">
        <v>6723</v>
      </c>
      <c r="C5921" s="460" t="s">
        <v>110</v>
      </c>
      <c r="D5921" s="454">
        <v>191.17</v>
      </c>
    </row>
    <row r="5922" spans="1:4" ht="13.2" x14ac:dyDescent="0.3">
      <c r="A5922" s="460">
        <v>5301016</v>
      </c>
      <c r="B5922" s="461" t="s">
        <v>6724</v>
      </c>
      <c r="C5922" s="460" t="s">
        <v>110</v>
      </c>
      <c r="D5922" s="454">
        <v>1698.68</v>
      </c>
    </row>
    <row r="5923" spans="1:4" ht="13.2" x14ac:dyDescent="0.3">
      <c r="A5923" s="460">
        <v>5301017</v>
      </c>
      <c r="B5923" s="461" t="s">
        <v>6725</v>
      </c>
      <c r="C5923" s="460" t="s">
        <v>110</v>
      </c>
      <c r="D5923" s="454">
        <v>1243.25</v>
      </c>
    </row>
    <row r="5924" spans="1:4" ht="13.2" x14ac:dyDescent="0.3">
      <c r="A5924" s="460">
        <v>5301035</v>
      </c>
      <c r="B5924" s="461" t="s">
        <v>6726</v>
      </c>
      <c r="C5924" s="460" t="s">
        <v>110</v>
      </c>
      <c r="D5924" s="454">
        <v>103.39</v>
      </c>
    </row>
    <row r="5925" spans="1:4" ht="26.4" x14ac:dyDescent="0.3">
      <c r="A5925" s="460">
        <v>5301036</v>
      </c>
      <c r="B5925" s="461" t="s">
        <v>6727</v>
      </c>
      <c r="C5925" s="460" t="s">
        <v>110</v>
      </c>
      <c r="D5925" s="454">
        <v>1112.3499999999999</v>
      </c>
    </row>
    <row r="5926" spans="1:4" ht="26.4" x14ac:dyDescent="0.3">
      <c r="A5926" s="460">
        <v>5301075</v>
      </c>
      <c r="B5926" s="461" t="s">
        <v>6728</v>
      </c>
      <c r="C5926" s="460" t="s">
        <v>110</v>
      </c>
      <c r="D5926" s="454">
        <v>519.79999999999995</v>
      </c>
    </row>
    <row r="5927" spans="1:4" ht="26.4" x14ac:dyDescent="0.3">
      <c r="A5927" s="460">
        <v>5301076</v>
      </c>
      <c r="B5927" s="461" t="s">
        <v>6729</v>
      </c>
      <c r="C5927" s="460" t="s">
        <v>110</v>
      </c>
      <c r="D5927" s="454">
        <v>1754.63</v>
      </c>
    </row>
    <row r="5928" spans="1:4" ht="26.4" x14ac:dyDescent="0.3">
      <c r="A5928" s="460">
        <v>5405977</v>
      </c>
      <c r="B5928" s="461" t="s">
        <v>6730</v>
      </c>
      <c r="C5928" s="460" t="s">
        <v>2</v>
      </c>
      <c r="D5928" s="454">
        <v>41.49</v>
      </c>
    </row>
    <row r="5929" spans="1:4" ht="26.4" x14ac:dyDescent="0.3">
      <c r="A5929" s="460">
        <v>5406044</v>
      </c>
      <c r="B5929" s="461" t="s">
        <v>6731</v>
      </c>
      <c r="C5929" s="460" t="s">
        <v>2</v>
      </c>
      <c r="D5929" s="454">
        <v>242.59</v>
      </c>
    </row>
    <row r="5930" spans="1:4" ht="26.4" x14ac:dyDescent="0.3">
      <c r="A5930" s="460">
        <v>5406045</v>
      </c>
      <c r="B5930" s="461" t="s">
        <v>6732</v>
      </c>
      <c r="C5930" s="460" t="s">
        <v>2</v>
      </c>
      <c r="D5930" s="454">
        <v>258.12</v>
      </c>
    </row>
    <row r="5931" spans="1:4" ht="26.4" x14ac:dyDescent="0.3">
      <c r="A5931" s="460">
        <v>5406046</v>
      </c>
      <c r="B5931" s="461" t="s">
        <v>6733</v>
      </c>
      <c r="C5931" s="460" t="s">
        <v>2</v>
      </c>
      <c r="D5931" s="454">
        <v>288.99</v>
      </c>
    </row>
    <row r="5932" spans="1:4" ht="26.4" x14ac:dyDescent="0.3">
      <c r="A5932" s="460">
        <v>5406047</v>
      </c>
      <c r="B5932" s="461" t="s">
        <v>6734</v>
      </c>
      <c r="C5932" s="460" t="s">
        <v>2</v>
      </c>
      <c r="D5932" s="454">
        <v>381.77</v>
      </c>
    </row>
    <row r="5933" spans="1:4" ht="26.4" x14ac:dyDescent="0.3">
      <c r="A5933" s="460">
        <v>5405978</v>
      </c>
      <c r="B5933" s="461" t="s">
        <v>6735</v>
      </c>
      <c r="C5933" s="460" t="s">
        <v>2</v>
      </c>
      <c r="D5933" s="454">
        <v>72.540000000000006</v>
      </c>
    </row>
    <row r="5934" spans="1:4" ht="26.4" x14ac:dyDescent="0.3">
      <c r="A5934" s="460">
        <v>5405982</v>
      </c>
      <c r="B5934" s="461" t="s">
        <v>6736</v>
      </c>
      <c r="C5934" s="460" t="s">
        <v>2</v>
      </c>
      <c r="D5934" s="454">
        <v>87.88</v>
      </c>
    </row>
    <row r="5935" spans="1:4" ht="26.4" x14ac:dyDescent="0.3">
      <c r="A5935" s="460">
        <v>5405983</v>
      </c>
      <c r="B5935" s="461" t="s">
        <v>6737</v>
      </c>
      <c r="C5935" s="460" t="s">
        <v>2</v>
      </c>
      <c r="D5935" s="454">
        <v>103.41</v>
      </c>
    </row>
    <row r="5936" spans="1:4" ht="26.4" x14ac:dyDescent="0.3">
      <c r="A5936" s="460">
        <v>5405984</v>
      </c>
      <c r="B5936" s="461" t="s">
        <v>6738</v>
      </c>
      <c r="C5936" s="460" t="s">
        <v>2</v>
      </c>
      <c r="D5936" s="454">
        <v>134.28</v>
      </c>
    </row>
    <row r="5937" spans="1:4" ht="26.4" x14ac:dyDescent="0.3">
      <c r="A5937" s="460">
        <v>5405985</v>
      </c>
      <c r="B5937" s="461" t="s">
        <v>6739</v>
      </c>
      <c r="C5937" s="460" t="s">
        <v>2</v>
      </c>
      <c r="D5937" s="454">
        <v>165.33</v>
      </c>
    </row>
    <row r="5938" spans="1:4" ht="26.4" x14ac:dyDescent="0.3">
      <c r="A5938" s="460">
        <v>5406043</v>
      </c>
      <c r="B5938" s="461" t="s">
        <v>6740</v>
      </c>
      <c r="C5938" s="460" t="s">
        <v>2</v>
      </c>
      <c r="D5938" s="454">
        <v>196.2</v>
      </c>
    </row>
    <row r="5939" spans="1:4" ht="26.4" x14ac:dyDescent="0.3">
      <c r="A5939" s="460">
        <v>5405975</v>
      </c>
      <c r="B5939" s="461" t="s">
        <v>6741</v>
      </c>
      <c r="C5939" s="460" t="s">
        <v>84</v>
      </c>
      <c r="D5939" s="454">
        <v>34.14</v>
      </c>
    </row>
    <row r="5940" spans="1:4" ht="26.4" x14ac:dyDescent="0.3">
      <c r="A5940" s="460">
        <v>5405970</v>
      </c>
      <c r="B5940" s="461" t="s">
        <v>6742</v>
      </c>
      <c r="C5940" s="460" t="s">
        <v>2</v>
      </c>
      <c r="D5940" s="454">
        <v>1439.52</v>
      </c>
    </row>
    <row r="5941" spans="1:4" ht="26.4" x14ac:dyDescent="0.3">
      <c r="A5941" s="460">
        <v>5405972</v>
      </c>
      <c r="B5941" s="461" t="s">
        <v>6743</v>
      </c>
      <c r="C5941" s="460" t="s">
        <v>2</v>
      </c>
      <c r="D5941" s="454">
        <v>1272.5999999999999</v>
      </c>
    </row>
    <row r="5942" spans="1:4" ht="26.4" x14ac:dyDescent="0.3">
      <c r="A5942" s="460">
        <v>5405971</v>
      </c>
      <c r="B5942" s="461" t="s">
        <v>6744</v>
      </c>
      <c r="C5942" s="460" t="s">
        <v>2</v>
      </c>
      <c r="D5942" s="454">
        <v>1618.82</v>
      </c>
    </row>
    <row r="5943" spans="1:4" ht="26.4" x14ac:dyDescent="0.3">
      <c r="A5943" s="460">
        <v>5405973</v>
      </c>
      <c r="B5943" s="461" t="s">
        <v>6745</v>
      </c>
      <c r="C5943" s="460" t="s">
        <v>2</v>
      </c>
      <c r="D5943" s="454">
        <v>1451.9</v>
      </c>
    </row>
    <row r="5944" spans="1:4" ht="26.4" x14ac:dyDescent="0.3">
      <c r="A5944" s="460">
        <v>5405986</v>
      </c>
      <c r="B5944" s="461" t="s">
        <v>6746</v>
      </c>
      <c r="C5944" s="460" t="s">
        <v>84</v>
      </c>
      <c r="D5944" s="454">
        <v>9.26</v>
      </c>
    </row>
    <row r="5945" spans="1:4" ht="13.2" x14ac:dyDescent="0.3">
      <c r="A5945" s="460">
        <v>5405976</v>
      </c>
      <c r="B5945" s="461" t="s">
        <v>6747</v>
      </c>
      <c r="C5945" s="460" t="s">
        <v>84</v>
      </c>
      <c r="D5945" s="454">
        <v>128.11000000000001</v>
      </c>
    </row>
    <row r="5946" spans="1:4" ht="26.4" x14ac:dyDescent="0.3">
      <c r="A5946" s="460">
        <v>5406023</v>
      </c>
      <c r="B5946" s="461" t="s">
        <v>6748</v>
      </c>
      <c r="C5946" s="460" t="s">
        <v>84</v>
      </c>
      <c r="D5946" s="454">
        <v>348.85</v>
      </c>
    </row>
    <row r="5947" spans="1:4" ht="26.4" x14ac:dyDescent="0.3">
      <c r="A5947" s="460">
        <v>5406033</v>
      </c>
      <c r="B5947" s="461" t="s">
        <v>6749</v>
      </c>
      <c r="C5947" s="460" t="s">
        <v>84</v>
      </c>
      <c r="D5947" s="454">
        <v>325.48</v>
      </c>
    </row>
    <row r="5948" spans="1:4" ht="26.4" x14ac:dyDescent="0.3">
      <c r="A5948" s="460">
        <v>5406024</v>
      </c>
      <c r="B5948" s="461" t="s">
        <v>6750</v>
      </c>
      <c r="C5948" s="460" t="s">
        <v>84</v>
      </c>
      <c r="D5948" s="454">
        <v>373.95</v>
      </c>
    </row>
    <row r="5949" spans="1:4" ht="26.4" x14ac:dyDescent="0.3">
      <c r="A5949" s="460">
        <v>5406034</v>
      </c>
      <c r="B5949" s="461" t="s">
        <v>6751</v>
      </c>
      <c r="C5949" s="460" t="s">
        <v>84</v>
      </c>
      <c r="D5949" s="454">
        <v>350.58</v>
      </c>
    </row>
    <row r="5950" spans="1:4" ht="26.4" x14ac:dyDescent="0.3">
      <c r="A5950" s="460">
        <v>5406031</v>
      </c>
      <c r="B5950" s="461" t="s">
        <v>6752</v>
      </c>
      <c r="C5950" s="460" t="s">
        <v>84</v>
      </c>
      <c r="D5950" s="454">
        <v>333.13</v>
      </c>
    </row>
    <row r="5951" spans="1:4" ht="26.4" x14ac:dyDescent="0.3">
      <c r="A5951" s="460">
        <v>5406041</v>
      </c>
      <c r="B5951" s="461" t="s">
        <v>6753</v>
      </c>
      <c r="C5951" s="460" t="s">
        <v>84</v>
      </c>
      <c r="D5951" s="454">
        <v>309.77</v>
      </c>
    </row>
    <row r="5952" spans="1:4" ht="26.4" x14ac:dyDescent="0.3">
      <c r="A5952" s="460">
        <v>5406032</v>
      </c>
      <c r="B5952" s="461" t="s">
        <v>6754</v>
      </c>
      <c r="C5952" s="460" t="s">
        <v>84</v>
      </c>
      <c r="D5952" s="454">
        <v>358.24</v>
      </c>
    </row>
    <row r="5953" spans="1:4" ht="26.4" x14ac:dyDescent="0.3">
      <c r="A5953" s="460">
        <v>5406042</v>
      </c>
      <c r="B5953" s="461" t="s">
        <v>6755</v>
      </c>
      <c r="C5953" s="460" t="s">
        <v>84</v>
      </c>
      <c r="D5953" s="454">
        <v>334.87</v>
      </c>
    </row>
    <row r="5954" spans="1:4" ht="26.4" x14ac:dyDescent="0.3">
      <c r="A5954" s="460">
        <v>5406025</v>
      </c>
      <c r="B5954" s="461" t="s">
        <v>6756</v>
      </c>
      <c r="C5954" s="460" t="s">
        <v>84</v>
      </c>
      <c r="D5954" s="454">
        <v>337.32</v>
      </c>
    </row>
    <row r="5955" spans="1:4" ht="26.4" x14ac:dyDescent="0.3">
      <c r="A5955" s="460">
        <v>5406035</v>
      </c>
      <c r="B5955" s="461" t="s">
        <v>6757</v>
      </c>
      <c r="C5955" s="460" t="s">
        <v>84</v>
      </c>
      <c r="D5955" s="454">
        <v>313.95999999999998</v>
      </c>
    </row>
    <row r="5956" spans="1:4" ht="26.4" x14ac:dyDescent="0.3">
      <c r="A5956" s="460">
        <v>5406026</v>
      </c>
      <c r="B5956" s="461" t="s">
        <v>6758</v>
      </c>
      <c r="C5956" s="460" t="s">
        <v>84</v>
      </c>
      <c r="D5956" s="454">
        <v>362.43</v>
      </c>
    </row>
    <row r="5957" spans="1:4" ht="26.4" x14ac:dyDescent="0.3">
      <c r="A5957" s="460">
        <v>5406036</v>
      </c>
      <c r="B5957" s="461" t="s">
        <v>6759</v>
      </c>
      <c r="C5957" s="460" t="s">
        <v>84</v>
      </c>
      <c r="D5957" s="454">
        <v>339.06</v>
      </c>
    </row>
    <row r="5958" spans="1:4" ht="26.4" x14ac:dyDescent="0.3">
      <c r="A5958" s="460">
        <v>5406027</v>
      </c>
      <c r="B5958" s="461" t="s">
        <v>6760</v>
      </c>
      <c r="C5958" s="460" t="s">
        <v>84</v>
      </c>
      <c r="D5958" s="454">
        <v>335.13</v>
      </c>
    </row>
    <row r="5959" spans="1:4" ht="26.4" x14ac:dyDescent="0.3">
      <c r="A5959" s="460">
        <v>5406037</v>
      </c>
      <c r="B5959" s="461" t="s">
        <v>6761</v>
      </c>
      <c r="C5959" s="460" t="s">
        <v>84</v>
      </c>
      <c r="D5959" s="454">
        <v>311.76</v>
      </c>
    </row>
    <row r="5960" spans="1:4" ht="26.4" x14ac:dyDescent="0.3">
      <c r="A5960" s="460">
        <v>5406028</v>
      </c>
      <c r="B5960" s="461" t="s">
        <v>6762</v>
      </c>
      <c r="C5960" s="460" t="s">
        <v>84</v>
      </c>
      <c r="D5960" s="454">
        <v>360.23</v>
      </c>
    </row>
    <row r="5961" spans="1:4" ht="26.4" x14ac:dyDescent="0.3">
      <c r="A5961" s="460">
        <v>5406038</v>
      </c>
      <c r="B5961" s="461" t="s">
        <v>6763</v>
      </c>
      <c r="C5961" s="460" t="s">
        <v>84</v>
      </c>
      <c r="D5961" s="454">
        <v>336.86</v>
      </c>
    </row>
    <row r="5962" spans="1:4" ht="26.4" x14ac:dyDescent="0.3">
      <c r="A5962" s="460">
        <v>5406029</v>
      </c>
      <c r="B5962" s="461" t="s">
        <v>6764</v>
      </c>
      <c r="C5962" s="460" t="s">
        <v>84</v>
      </c>
      <c r="D5962" s="454">
        <v>333.91</v>
      </c>
    </row>
    <row r="5963" spans="1:4" ht="26.4" x14ac:dyDescent="0.3">
      <c r="A5963" s="460">
        <v>5406039</v>
      </c>
      <c r="B5963" s="461" t="s">
        <v>6765</v>
      </c>
      <c r="C5963" s="460" t="s">
        <v>84</v>
      </c>
      <c r="D5963" s="454">
        <v>310.54000000000002</v>
      </c>
    </row>
    <row r="5964" spans="1:4" ht="26.4" x14ac:dyDescent="0.3">
      <c r="A5964" s="460">
        <v>5406030</v>
      </c>
      <c r="B5964" s="461" t="s">
        <v>6766</v>
      </c>
      <c r="C5964" s="460" t="s">
        <v>84</v>
      </c>
      <c r="D5964" s="454">
        <v>359.01</v>
      </c>
    </row>
    <row r="5965" spans="1:4" ht="26.4" x14ac:dyDescent="0.3">
      <c r="A5965" s="460">
        <v>5406040</v>
      </c>
      <c r="B5965" s="461" t="s">
        <v>6767</v>
      </c>
      <c r="C5965" s="460" t="s">
        <v>84</v>
      </c>
      <c r="D5965" s="454">
        <v>335.64</v>
      </c>
    </row>
    <row r="5966" spans="1:4" ht="13.2" x14ac:dyDescent="0.3">
      <c r="A5966" s="460">
        <v>5405987</v>
      </c>
      <c r="B5966" s="461" t="s">
        <v>6768</v>
      </c>
      <c r="C5966" s="460" t="s">
        <v>110</v>
      </c>
      <c r="D5966" s="454">
        <v>8.9</v>
      </c>
    </row>
    <row r="5967" spans="1:4" ht="13.2" x14ac:dyDescent="0.3">
      <c r="A5967" s="460">
        <v>5405979</v>
      </c>
      <c r="B5967" s="461" t="s">
        <v>6769</v>
      </c>
      <c r="C5967" s="460" t="s">
        <v>84</v>
      </c>
      <c r="D5967" s="454">
        <v>15.54</v>
      </c>
    </row>
    <row r="5968" spans="1:4" ht="13.2" x14ac:dyDescent="0.3">
      <c r="A5968" s="460">
        <v>5502806</v>
      </c>
      <c r="B5968" s="461" t="s">
        <v>6770</v>
      </c>
      <c r="C5968" s="460" t="s">
        <v>2</v>
      </c>
      <c r="D5968" s="454">
        <v>180.53</v>
      </c>
    </row>
    <row r="5969" spans="1:4" ht="13.2" x14ac:dyDescent="0.3">
      <c r="A5969" s="460">
        <v>5502807</v>
      </c>
      <c r="B5969" s="461" t="s">
        <v>6771</v>
      </c>
      <c r="C5969" s="460" t="s">
        <v>2</v>
      </c>
      <c r="D5969" s="454">
        <v>14.8</v>
      </c>
    </row>
    <row r="5970" spans="1:4" ht="13.2" x14ac:dyDescent="0.3">
      <c r="A5970" s="460">
        <v>5503041</v>
      </c>
      <c r="B5970" s="461" t="s">
        <v>6772</v>
      </c>
      <c r="C5970" s="460" t="s">
        <v>2</v>
      </c>
      <c r="D5970" s="454">
        <v>8.66</v>
      </c>
    </row>
    <row r="5971" spans="1:4" ht="13.2" x14ac:dyDescent="0.3">
      <c r="A5971" s="460">
        <v>5502978</v>
      </c>
      <c r="B5971" s="461" t="s">
        <v>6773</v>
      </c>
      <c r="C5971" s="460" t="s">
        <v>2</v>
      </c>
      <c r="D5971" s="454">
        <v>5.01</v>
      </c>
    </row>
    <row r="5972" spans="1:4" ht="13.2" x14ac:dyDescent="0.3">
      <c r="A5972" s="460">
        <v>5502822</v>
      </c>
      <c r="B5972" s="461" t="s">
        <v>6774</v>
      </c>
      <c r="C5972" s="460" t="s">
        <v>2</v>
      </c>
      <c r="D5972" s="454">
        <v>39.83</v>
      </c>
    </row>
    <row r="5973" spans="1:4" ht="13.2" x14ac:dyDescent="0.3">
      <c r="A5973" s="460">
        <v>5502979</v>
      </c>
      <c r="B5973" s="461" t="s">
        <v>6775</v>
      </c>
      <c r="C5973" s="460" t="s">
        <v>2</v>
      </c>
      <c r="D5973" s="454">
        <v>16.62</v>
      </c>
    </row>
    <row r="5974" spans="1:4" ht="13.2" x14ac:dyDescent="0.3">
      <c r="A5974" s="460">
        <v>5501700</v>
      </c>
      <c r="B5974" s="461" t="s">
        <v>6776</v>
      </c>
      <c r="C5974" s="460" t="s">
        <v>84</v>
      </c>
      <c r="D5974" s="454">
        <v>0.53</v>
      </c>
    </row>
    <row r="5975" spans="1:4" ht="13.2" x14ac:dyDescent="0.3">
      <c r="A5975" s="460">
        <v>5500991</v>
      </c>
      <c r="B5975" s="461" t="s">
        <v>6777</v>
      </c>
      <c r="C5975" s="460" t="s">
        <v>2</v>
      </c>
      <c r="D5975" s="454">
        <v>156.72999999999999</v>
      </c>
    </row>
    <row r="5976" spans="1:4" ht="13.2" x14ac:dyDescent="0.3">
      <c r="A5976" s="460">
        <v>5515739</v>
      </c>
      <c r="B5976" s="461" t="s">
        <v>6778</v>
      </c>
      <c r="C5976" s="460" t="s">
        <v>2</v>
      </c>
      <c r="D5976" s="454">
        <v>48.84</v>
      </c>
    </row>
    <row r="5977" spans="1:4" ht="13.2" x14ac:dyDescent="0.3">
      <c r="A5977" s="460">
        <v>5505766</v>
      </c>
      <c r="B5977" s="461" t="s">
        <v>6779</v>
      </c>
      <c r="C5977" s="460" t="s">
        <v>2</v>
      </c>
      <c r="D5977" s="454">
        <v>330.82</v>
      </c>
    </row>
    <row r="5978" spans="1:4" ht="13.2" x14ac:dyDescent="0.3">
      <c r="A5978" s="460">
        <v>5501701</v>
      </c>
      <c r="B5978" s="461" t="s">
        <v>6780</v>
      </c>
      <c r="C5978" s="460" t="s">
        <v>110</v>
      </c>
      <c r="D5978" s="454">
        <v>39.15</v>
      </c>
    </row>
    <row r="5979" spans="1:4" ht="13.2" x14ac:dyDescent="0.3">
      <c r="A5979" s="460">
        <v>5501702</v>
      </c>
      <c r="B5979" s="461" t="s">
        <v>6781</v>
      </c>
      <c r="C5979" s="460" t="s">
        <v>110</v>
      </c>
      <c r="D5979" s="454">
        <v>97.86</v>
      </c>
    </row>
    <row r="5980" spans="1:4" ht="26.4" x14ac:dyDescent="0.3">
      <c r="A5980" s="460">
        <v>5502972</v>
      </c>
      <c r="B5980" s="461" t="s">
        <v>6782</v>
      </c>
      <c r="C5980" s="460" t="s">
        <v>2</v>
      </c>
      <c r="D5980" s="454">
        <v>199.8</v>
      </c>
    </row>
    <row r="5981" spans="1:4" ht="26.4" x14ac:dyDescent="0.3">
      <c r="A5981" s="460">
        <v>5502968</v>
      </c>
      <c r="B5981" s="461" t="s">
        <v>6783</v>
      </c>
      <c r="C5981" s="460" t="s">
        <v>2</v>
      </c>
      <c r="D5981" s="454">
        <v>22.54</v>
      </c>
    </row>
    <row r="5982" spans="1:4" ht="26.4" x14ac:dyDescent="0.3">
      <c r="A5982" s="460">
        <v>5502969</v>
      </c>
      <c r="B5982" s="461" t="s">
        <v>6784</v>
      </c>
      <c r="C5982" s="460" t="s">
        <v>2</v>
      </c>
      <c r="D5982" s="454">
        <v>28.44</v>
      </c>
    </row>
    <row r="5983" spans="1:4" ht="26.4" x14ac:dyDescent="0.3">
      <c r="A5983" s="460">
        <v>5502970</v>
      </c>
      <c r="B5983" s="461" t="s">
        <v>6785</v>
      </c>
      <c r="C5983" s="460" t="s">
        <v>2</v>
      </c>
      <c r="D5983" s="454">
        <v>52.1</v>
      </c>
    </row>
    <row r="5984" spans="1:4" ht="26.4" x14ac:dyDescent="0.3">
      <c r="A5984" s="460">
        <v>5502971</v>
      </c>
      <c r="B5984" s="461" t="s">
        <v>6786</v>
      </c>
      <c r="C5984" s="460" t="s">
        <v>2</v>
      </c>
      <c r="D5984" s="454">
        <v>96.98</v>
      </c>
    </row>
    <row r="5985" spans="1:4" ht="13.2" x14ac:dyDescent="0.3">
      <c r="A5985" s="460">
        <v>5502663</v>
      </c>
      <c r="B5985" s="461" t="s">
        <v>6787</v>
      </c>
      <c r="C5985" s="460" t="s">
        <v>2</v>
      </c>
      <c r="D5985" s="454">
        <v>34.57</v>
      </c>
    </row>
    <row r="5986" spans="1:4" ht="13.2" x14ac:dyDescent="0.3">
      <c r="A5986" s="460">
        <v>5502993</v>
      </c>
      <c r="B5986" s="461" t="s">
        <v>6788</v>
      </c>
      <c r="C5986" s="460" t="s">
        <v>2</v>
      </c>
      <c r="D5986" s="454">
        <v>26.03</v>
      </c>
    </row>
    <row r="5987" spans="1:4" ht="26.4" x14ac:dyDescent="0.3">
      <c r="A5987" s="460">
        <v>5502967</v>
      </c>
      <c r="B5987" s="461" t="s">
        <v>6789</v>
      </c>
      <c r="C5987" s="460" t="s">
        <v>2</v>
      </c>
      <c r="D5987" s="454">
        <v>110.56</v>
      </c>
    </row>
    <row r="5988" spans="1:4" ht="26.4" x14ac:dyDescent="0.3">
      <c r="A5988" s="460">
        <v>5502963</v>
      </c>
      <c r="B5988" s="461" t="s">
        <v>6790</v>
      </c>
      <c r="C5988" s="460" t="s">
        <v>2</v>
      </c>
      <c r="D5988" s="454">
        <v>13.5</v>
      </c>
    </row>
    <row r="5989" spans="1:4" ht="26.4" x14ac:dyDescent="0.3">
      <c r="A5989" s="460">
        <v>5502964</v>
      </c>
      <c r="B5989" s="461" t="s">
        <v>6791</v>
      </c>
      <c r="C5989" s="460" t="s">
        <v>2</v>
      </c>
      <c r="D5989" s="454">
        <v>16.899999999999999</v>
      </c>
    </row>
    <row r="5990" spans="1:4" ht="26.4" x14ac:dyDescent="0.3">
      <c r="A5990" s="460">
        <v>5502965</v>
      </c>
      <c r="B5990" s="461" t="s">
        <v>6792</v>
      </c>
      <c r="C5990" s="460" t="s">
        <v>2</v>
      </c>
      <c r="D5990" s="454">
        <v>30.43</v>
      </c>
    </row>
    <row r="5991" spans="1:4" ht="26.4" x14ac:dyDescent="0.3">
      <c r="A5991" s="460">
        <v>5502966</v>
      </c>
      <c r="B5991" s="461" t="s">
        <v>6793</v>
      </c>
      <c r="C5991" s="460" t="s">
        <v>2</v>
      </c>
      <c r="D5991" s="454">
        <v>55.79</v>
      </c>
    </row>
    <row r="5992" spans="1:4" ht="13.2" x14ac:dyDescent="0.3">
      <c r="A5992" s="460">
        <v>5501706</v>
      </c>
      <c r="B5992" s="461" t="s">
        <v>6794</v>
      </c>
      <c r="C5992" s="460" t="s">
        <v>2</v>
      </c>
      <c r="D5992" s="454">
        <v>6.99</v>
      </c>
    </row>
    <row r="5993" spans="1:4" ht="26.4" x14ac:dyDescent="0.3">
      <c r="A5993" s="460">
        <v>5501880</v>
      </c>
      <c r="B5993" s="461" t="s">
        <v>6795</v>
      </c>
      <c r="C5993" s="460" t="s">
        <v>2</v>
      </c>
      <c r="D5993" s="454">
        <v>11.83</v>
      </c>
    </row>
    <row r="5994" spans="1:4" ht="26.4" x14ac:dyDescent="0.3">
      <c r="A5994" s="460">
        <v>5502114</v>
      </c>
      <c r="B5994" s="461" t="s">
        <v>6796</v>
      </c>
      <c r="C5994" s="460" t="s">
        <v>2</v>
      </c>
      <c r="D5994" s="454">
        <v>7.78</v>
      </c>
    </row>
    <row r="5995" spans="1:4" ht="26.4" x14ac:dyDescent="0.3">
      <c r="A5995" s="460">
        <v>5501906</v>
      </c>
      <c r="B5995" s="461" t="s">
        <v>6797</v>
      </c>
      <c r="C5995" s="460" t="s">
        <v>2</v>
      </c>
      <c r="D5995" s="454">
        <v>10.6</v>
      </c>
    </row>
    <row r="5996" spans="1:4" ht="26.4" x14ac:dyDescent="0.3">
      <c r="A5996" s="460">
        <v>5502140</v>
      </c>
      <c r="B5996" s="461" t="s">
        <v>6798</v>
      </c>
      <c r="C5996" s="460" t="s">
        <v>2</v>
      </c>
      <c r="D5996" s="454">
        <v>6.53</v>
      </c>
    </row>
    <row r="5997" spans="1:4" ht="26.4" x14ac:dyDescent="0.3">
      <c r="A5997" s="460">
        <v>5501932</v>
      </c>
      <c r="B5997" s="461" t="s">
        <v>6799</v>
      </c>
      <c r="C5997" s="460" t="s">
        <v>2</v>
      </c>
      <c r="D5997" s="454">
        <v>9.9600000000000009</v>
      </c>
    </row>
    <row r="5998" spans="1:4" ht="26.4" x14ac:dyDescent="0.3">
      <c r="A5998" s="460">
        <v>5502166</v>
      </c>
      <c r="B5998" s="461" t="s">
        <v>6800</v>
      </c>
      <c r="C5998" s="460" t="s">
        <v>2</v>
      </c>
      <c r="D5998" s="454">
        <v>6.28</v>
      </c>
    </row>
    <row r="5999" spans="1:4" ht="26.4" x14ac:dyDescent="0.3">
      <c r="A5999" s="460">
        <v>5501881</v>
      </c>
      <c r="B5999" s="461" t="s">
        <v>6801</v>
      </c>
      <c r="C5999" s="460" t="s">
        <v>2</v>
      </c>
      <c r="D5999" s="454">
        <v>12.08</v>
      </c>
    </row>
    <row r="6000" spans="1:4" ht="26.4" x14ac:dyDescent="0.3">
      <c r="A6000" s="460">
        <v>5502115</v>
      </c>
      <c r="B6000" s="461" t="s">
        <v>6802</v>
      </c>
      <c r="C6000" s="460" t="s">
        <v>2</v>
      </c>
      <c r="D6000" s="454">
        <v>8.4600000000000009</v>
      </c>
    </row>
    <row r="6001" spans="1:4" ht="26.4" x14ac:dyDescent="0.3">
      <c r="A6001" s="460">
        <v>5501907</v>
      </c>
      <c r="B6001" s="461" t="s">
        <v>6803</v>
      </c>
      <c r="C6001" s="460" t="s">
        <v>2</v>
      </c>
      <c r="D6001" s="454">
        <v>10.77</v>
      </c>
    </row>
    <row r="6002" spans="1:4" ht="26.4" x14ac:dyDescent="0.3">
      <c r="A6002" s="460">
        <v>5502141</v>
      </c>
      <c r="B6002" s="461" t="s">
        <v>6804</v>
      </c>
      <c r="C6002" s="460" t="s">
        <v>2</v>
      </c>
      <c r="D6002" s="454">
        <v>7.1</v>
      </c>
    </row>
    <row r="6003" spans="1:4" ht="26.4" x14ac:dyDescent="0.3">
      <c r="A6003" s="460">
        <v>5501933</v>
      </c>
      <c r="B6003" s="461" t="s">
        <v>6805</v>
      </c>
      <c r="C6003" s="460" t="s">
        <v>2</v>
      </c>
      <c r="D6003" s="454">
        <v>10.09</v>
      </c>
    </row>
    <row r="6004" spans="1:4" ht="26.4" x14ac:dyDescent="0.3">
      <c r="A6004" s="460">
        <v>5502167</v>
      </c>
      <c r="B6004" s="461" t="s">
        <v>6806</v>
      </c>
      <c r="C6004" s="460" t="s">
        <v>2</v>
      </c>
      <c r="D6004" s="454">
        <v>6.43</v>
      </c>
    </row>
    <row r="6005" spans="1:4" ht="26.4" x14ac:dyDescent="0.3">
      <c r="A6005" s="460">
        <v>5501882</v>
      </c>
      <c r="B6005" s="461" t="s">
        <v>6807</v>
      </c>
      <c r="C6005" s="460" t="s">
        <v>2</v>
      </c>
      <c r="D6005" s="454">
        <v>12.34</v>
      </c>
    </row>
    <row r="6006" spans="1:4" ht="26.4" x14ac:dyDescent="0.3">
      <c r="A6006" s="460">
        <v>5502116</v>
      </c>
      <c r="B6006" s="461" t="s">
        <v>6808</v>
      </c>
      <c r="C6006" s="460" t="s">
        <v>2</v>
      </c>
      <c r="D6006" s="454">
        <v>8.68</v>
      </c>
    </row>
    <row r="6007" spans="1:4" ht="26.4" x14ac:dyDescent="0.3">
      <c r="A6007" s="460">
        <v>5501908</v>
      </c>
      <c r="B6007" s="461" t="s">
        <v>6809</v>
      </c>
      <c r="C6007" s="460" t="s">
        <v>2</v>
      </c>
      <c r="D6007" s="454">
        <v>10.94</v>
      </c>
    </row>
    <row r="6008" spans="1:4" ht="26.4" x14ac:dyDescent="0.3">
      <c r="A6008" s="460">
        <v>5502142</v>
      </c>
      <c r="B6008" s="461" t="s">
        <v>6810</v>
      </c>
      <c r="C6008" s="460" t="s">
        <v>2</v>
      </c>
      <c r="D6008" s="454">
        <v>7.28</v>
      </c>
    </row>
    <row r="6009" spans="1:4" ht="26.4" x14ac:dyDescent="0.3">
      <c r="A6009" s="460">
        <v>5501934</v>
      </c>
      <c r="B6009" s="461" t="s">
        <v>6811</v>
      </c>
      <c r="C6009" s="460" t="s">
        <v>2</v>
      </c>
      <c r="D6009" s="454">
        <v>10.6</v>
      </c>
    </row>
    <row r="6010" spans="1:4" ht="26.4" x14ac:dyDescent="0.3">
      <c r="A6010" s="460">
        <v>5502168</v>
      </c>
      <c r="B6010" s="461" t="s">
        <v>6812</v>
      </c>
      <c r="C6010" s="460" t="s">
        <v>2</v>
      </c>
      <c r="D6010" s="454">
        <v>6.53</v>
      </c>
    </row>
    <row r="6011" spans="1:4" ht="26.4" x14ac:dyDescent="0.3">
      <c r="A6011" s="460">
        <v>5501883</v>
      </c>
      <c r="B6011" s="461" t="s">
        <v>6813</v>
      </c>
      <c r="C6011" s="460" t="s">
        <v>2</v>
      </c>
      <c r="D6011" s="454">
        <v>12.59</v>
      </c>
    </row>
    <row r="6012" spans="1:4" ht="26.4" x14ac:dyDescent="0.3">
      <c r="A6012" s="460">
        <v>5502117</v>
      </c>
      <c r="B6012" s="461" t="s">
        <v>6814</v>
      </c>
      <c r="C6012" s="460" t="s">
        <v>2</v>
      </c>
      <c r="D6012" s="454">
        <v>8.9499999999999993</v>
      </c>
    </row>
    <row r="6013" spans="1:4" ht="26.4" x14ac:dyDescent="0.3">
      <c r="A6013" s="460">
        <v>5501909</v>
      </c>
      <c r="B6013" s="461" t="s">
        <v>6815</v>
      </c>
      <c r="C6013" s="460" t="s">
        <v>2</v>
      </c>
      <c r="D6013" s="454">
        <v>11.1</v>
      </c>
    </row>
    <row r="6014" spans="1:4" ht="26.4" x14ac:dyDescent="0.3">
      <c r="A6014" s="460">
        <v>5502143</v>
      </c>
      <c r="B6014" s="461" t="s">
        <v>6816</v>
      </c>
      <c r="C6014" s="460" t="s">
        <v>2</v>
      </c>
      <c r="D6014" s="454">
        <v>7.46</v>
      </c>
    </row>
    <row r="6015" spans="1:4" ht="26.4" x14ac:dyDescent="0.3">
      <c r="A6015" s="460">
        <v>5501935</v>
      </c>
      <c r="B6015" s="461" t="s">
        <v>6817</v>
      </c>
      <c r="C6015" s="460" t="s">
        <v>2</v>
      </c>
      <c r="D6015" s="454">
        <v>10.77</v>
      </c>
    </row>
    <row r="6016" spans="1:4" ht="26.4" x14ac:dyDescent="0.3">
      <c r="A6016" s="460">
        <v>5502169</v>
      </c>
      <c r="B6016" s="461" t="s">
        <v>6818</v>
      </c>
      <c r="C6016" s="460" t="s">
        <v>2</v>
      </c>
      <c r="D6016" s="454">
        <v>7.1</v>
      </c>
    </row>
    <row r="6017" spans="1:4" ht="26.4" x14ac:dyDescent="0.3">
      <c r="A6017" s="460">
        <v>5501884</v>
      </c>
      <c r="B6017" s="461" t="s">
        <v>6819</v>
      </c>
      <c r="C6017" s="460" t="s">
        <v>2</v>
      </c>
      <c r="D6017" s="454">
        <v>13.23</v>
      </c>
    </row>
    <row r="6018" spans="1:4" ht="26.4" x14ac:dyDescent="0.3">
      <c r="A6018" s="460">
        <v>5502118</v>
      </c>
      <c r="B6018" s="461" t="s">
        <v>6820</v>
      </c>
      <c r="C6018" s="460" t="s">
        <v>2</v>
      </c>
      <c r="D6018" s="454">
        <v>9.2200000000000006</v>
      </c>
    </row>
    <row r="6019" spans="1:4" ht="26.4" x14ac:dyDescent="0.3">
      <c r="A6019" s="460">
        <v>5501910</v>
      </c>
      <c r="B6019" s="461" t="s">
        <v>6821</v>
      </c>
      <c r="C6019" s="460" t="s">
        <v>2</v>
      </c>
      <c r="D6019" s="454">
        <v>11.27</v>
      </c>
    </row>
    <row r="6020" spans="1:4" ht="26.4" x14ac:dyDescent="0.3">
      <c r="A6020" s="460">
        <v>5502144</v>
      </c>
      <c r="B6020" s="461" t="s">
        <v>6822</v>
      </c>
      <c r="C6020" s="460" t="s">
        <v>2</v>
      </c>
      <c r="D6020" s="454">
        <v>7.6</v>
      </c>
    </row>
    <row r="6021" spans="1:4" ht="26.4" x14ac:dyDescent="0.3">
      <c r="A6021" s="460">
        <v>5501936</v>
      </c>
      <c r="B6021" s="461" t="s">
        <v>6823</v>
      </c>
      <c r="C6021" s="460" t="s">
        <v>2</v>
      </c>
      <c r="D6021" s="454">
        <v>10.89</v>
      </c>
    </row>
    <row r="6022" spans="1:4" ht="26.4" x14ac:dyDescent="0.3">
      <c r="A6022" s="460">
        <v>5502170</v>
      </c>
      <c r="B6022" s="461" t="s">
        <v>6824</v>
      </c>
      <c r="C6022" s="460" t="s">
        <v>2</v>
      </c>
      <c r="D6022" s="454">
        <v>7.24</v>
      </c>
    </row>
    <row r="6023" spans="1:4" ht="26.4" x14ac:dyDescent="0.3">
      <c r="A6023" s="460">
        <v>5501885</v>
      </c>
      <c r="B6023" s="461" t="s">
        <v>6825</v>
      </c>
      <c r="C6023" s="460" t="s">
        <v>2</v>
      </c>
      <c r="D6023" s="454">
        <v>13.7</v>
      </c>
    </row>
    <row r="6024" spans="1:4" ht="26.4" x14ac:dyDescent="0.3">
      <c r="A6024" s="460">
        <v>5502119</v>
      </c>
      <c r="B6024" s="461" t="s">
        <v>6826</v>
      </c>
      <c r="C6024" s="460" t="s">
        <v>2</v>
      </c>
      <c r="D6024" s="454">
        <v>10.08</v>
      </c>
    </row>
    <row r="6025" spans="1:4" ht="26.4" x14ac:dyDescent="0.3">
      <c r="A6025" s="460">
        <v>5501911</v>
      </c>
      <c r="B6025" s="461" t="s">
        <v>6827</v>
      </c>
      <c r="C6025" s="460" t="s">
        <v>2</v>
      </c>
      <c r="D6025" s="454">
        <v>11.93</v>
      </c>
    </row>
    <row r="6026" spans="1:4" ht="26.4" x14ac:dyDescent="0.3">
      <c r="A6026" s="460">
        <v>5502145</v>
      </c>
      <c r="B6026" s="461" t="s">
        <v>6828</v>
      </c>
      <c r="C6026" s="460" t="s">
        <v>2</v>
      </c>
      <c r="D6026" s="454">
        <v>7.91</v>
      </c>
    </row>
    <row r="6027" spans="1:4" ht="26.4" x14ac:dyDescent="0.3">
      <c r="A6027" s="460">
        <v>5501937</v>
      </c>
      <c r="B6027" s="461" t="s">
        <v>6829</v>
      </c>
      <c r="C6027" s="460" t="s">
        <v>2</v>
      </c>
      <c r="D6027" s="454">
        <v>11.1</v>
      </c>
    </row>
    <row r="6028" spans="1:4" ht="26.4" x14ac:dyDescent="0.3">
      <c r="A6028" s="460">
        <v>5502171</v>
      </c>
      <c r="B6028" s="461" t="s">
        <v>6830</v>
      </c>
      <c r="C6028" s="460" t="s">
        <v>2</v>
      </c>
      <c r="D6028" s="454">
        <v>7.46</v>
      </c>
    </row>
    <row r="6029" spans="1:4" ht="26.4" x14ac:dyDescent="0.3">
      <c r="A6029" s="460">
        <v>5501886</v>
      </c>
      <c r="B6029" s="461" t="s">
        <v>6831</v>
      </c>
      <c r="C6029" s="460" t="s">
        <v>2</v>
      </c>
      <c r="D6029" s="454">
        <v>14.78</v>
      </c>
    </row>
    <row r="6030" spans="1:4" ht="26.4" x14ac:dyDescent="0.3">
      <c r="A6030" s="460">
        <v>5502120</v>
      </c>
      <c r="B6030" s="461" t="s">
        <v>6832</v>
      </c>
      <c r="C6030" s="460" t="s">
        <v>2</v>
      </c>
      <c r="D6030" s="454">
        <v>11.18</v>
      </c>
    </row>
    <row r="6031" spans="1:4" ht="26.4" x14ac:dyDescent="0.3">
      <c r="A6031" s="460">
        <v>5501912</v>
      </c>
      <c r="B6031" s="461" t="s">
        <v>6833</v>
      </c>
      <c r="C6031" s="460" t="s">
        <v>2</v>
      </c>
      <c r="D6031" s="454">
        <v>12.39</v>
      </c>
    </row>
    <row r="6032" spans="1:4" ht="26.4" x14ac:dyDescent="0.3">
      <c r="A6032" s="460">
        <v>5502146</v>
      </c>
      <c r="B6032" s="461" t="s">
        <v>6834</v>
      </c>
      <c r="C6032" s="460" t="s">
        <v>2</v>
      </c>
      <c r="D6032" s="454">
        <v>8.7899999999999991</v>
      </c>
    </row>
    <row r="6033" spans="1:4" ht="26.4" x14ac:dyDescent="0.3">
      <c r="A6033" s="460">
        <v>5501938</v>
      </c>
      <c r="B6033" s="461" t="s">
        <v>6835</v>
      </c>
      <c r="C6033" s="460" t="s">
        <v>2</v>
      </c>
      <c r="D6033" s="454">
        <v>11.88</v>
      </c>
    </row>
    <row r="6034" spans="1:4" ht="26.4" x14ac:dyDescent="0.3">
      <c r="A6034" s="460">
        <v>5502172</v>
      </c>
      <c r="B6034" s="461" t="s">
        <v>6836</v>
      </c>
      <c r="C6034" s="460" t="s">
        <v>2</v>
      </c>
      <c r="D6034" s="454">
        <v>7.87</v>
      </c>
    </row>
    <row r="6035" spans="1:4" ht="26.4" x14ac:dyDescent="0.3">
      <c r="A6035" s="460">
        <v>5501876</v>
      </c>
      <c r="B6035" s="461" t="s">
        <v>6837</v>
      </c>
      <c r="C6035" s="460" t="s">
        <v>2</v>
      </c>
      <c r="D6035" s="454">
        <v>9.86</v>
      </c>
    </row>
    <row r="6036" spans="1:4" ht="26.4" x14ac:dyDescent="0.3">
      <c r="A6036" s="460">
        <v>5502110</v>
      </c>
      <c r="B6036" s="461" t="s">
        <v>6838</v>
      </c>
      <c r="C6036" s="460" t="s">
        <v>2</v>
      </c>
      <c r="D6036" s="454">
        <v>6.18</v>
      </c>
    </row>
    <row r="6037" spans="1:4" ht="26.4" x14ac:dyDescent="0.3">
      <c r="A6037" s="460">
        <v>5501902</v>
      </c>
      <c r="B6037" s="461" t="s">
        <v>6839</v>
      </c>
      <c r="C6037" s="460" t="s">
        <v>2</v>
      </c>
      <c r="D6037" s="454">
        <v>9.4499999999999993</v>
      </c>
    </row>
    <row r="6038" spans="1:4" ht="26.4" x14ac:dyDescent="0.3">
      <c r="A6038" s="460">
        <v>5502136</v>
      </c>
      <c r="B6038" s="461" t="s">
        <v>6840</v>
      </c>
      <c r="C6038" s="460" t="s">
        <v>2</v>
      </c>
      <c r="D6038" s="454">
        <v>5.78</v>
      </c>
    </row>
    <row r="6039" spans="1:4" ht="26.4" x14ac:dyDescent="0.3">
      <c r="A6039" s="460">
        <v>5501928</v>
      </c>
      <c r="B6039" s="461" t="s">
        <v>6841</v>
      </c>
      <c r="C6039" s="460" t="s">
        <v>2</v>
      </c>
      <c r="D6039" s="454">
        <v>8.92</v>
      </c>
    </row>
    <row r="6040" spans="1:4" ht="26.4" x14ac:dyDescent="0.3">
      <c r="A6040" s="460">
        <v>5502162</v>
      </c>
      <c r="B6040" s="461" t="s">
        <v>6842</v>
      </c>
      <c r="C6040" s="460" t="s">
        <v>2</v>
      </c>
      <c r="D6040" s="454">
        <v>5.22</v>
      </c>
    </row>
    <row r="6041" spans="1:4" ht="26.4" x14ac:dyDescent="0.3">
      <c r="A6041" s="460">
        <v>5501877</v>
      </c>
      <c r="B6041" s="461" t="s">
        <v>6843</v>
      </c>
      <c r="C6041" s="460" t="s">
        <v>2</v>
      </c>
      <c r="D6041" s="454">
        <v>10.6</v>
      </c>
    </row>
    <row r="6042" spans="1:4" ht="26.4" x14ac:dyDescent="0.3">
      <c r="A6042" s="460">
        <v>5502111</v>
      </c>
      <c r="B6042" s="461" t="s">
        <v>6844</v>
      </c>
      <c r="C6042" s="460" t="s">
        <v>2</v>
      </c>
      <c r="D6042" s="454">
        <v>6.53</v>
      </c>
    </row>
    <row r="6043" spans="1:4" ht="26.4" x14ac:dyDescent="0.3">
      <c r="A6043" s="460">
        <v>5501903</v>
      </c>
      <c r="B6043" s="461" t="s">
        <v>6845</v>
      </c>
      <c r="C6043" s="460" t="s">
        <v>2</v>
      </c>
      <c r="D6043" s="454">
        <v>9.69</v>
      </c>
    </row>
    <row r="6044" spans="1:4" ht="26.4" x14ac:dyDescent="0.3">
      <c r="A6044" s="460">
        <v>5502137</v>
      </c>
      <c r="B6044" s="461" t="s">
        <v>6846</v>
      </c>
      <c r="C6044" s="460" t="s">
        <v>2</v>
      </c>
      <c r="D6044" s="454">
        <v>6</v>
      </c>
    </row>
    <row r="6045" spans="1:4" ht="26.4" x14ac:dyDescent="0.3">
      <c r="A6045" s="460">
        <v>5501929</v>
      </c>
      <c r="B6045" s="461" t="s">
        <v>6847</v>
      </c>
      <c r="C6045" s="460" t="s">
        <v>2</v>
      </c>
      <c r="D6045" s="454">
        <v>9.52</v>
      </c>
    </row>
    <row r="6046" spans="1:4" ht="26.4" x14ac:dyDescent="0.3">
      <c r="A6046" s="460">
        <v>5502163</v>
      </c>
      <c r="B6046" s="461" t="s">
        <v>6848</v>
      </c>
      <c r="C6046" s="460" t="s">
        <v>2</v>
      </c>
      <c r="D6046" s="454">
        <v>5.82</v>
      </c>
    </row>
    <row r="6047" spans="1:4" ht="26.4" x14ac:dyDescent="0.3">
      <c r="A6047" s="460">
        <v>5501875</v>
      </c>
      <c r="B6047" s="461" t="s">
        <v>6849</v>
      </c>
      <c r="C6047" s="460" t="s">
        <v>2</v>
      </c>
      <c r="D6047" s="454">
        <v>9.4499999999999993</v>
      </c>
    </row>
    <row r="6048" spans="1:4" ht="26.4" x14ac:dyDescent="0.3">
      <c r="A6048" s="460">
        <v>5502109</v>
      </c>
      <c r="B6048" s="461" t="s">
        <v>6850</v>
      </c>
      <c r="C6048" s="460" t="s">
        <v>2</v>
      </c>
      <c r="D6048" s="454">
        <v>5.78</v>
      </c>
    </row>
    <row r="6049" spans="1:4" ht="26.4" x14ac:dyDescent="0.3">
      <c r="A6049" s="460">
        <v>5501901</v>
      </c>
      <c r="B6049" s="461" t="s">
        <v>6851</v>
      </c>
      <c r="C6049" s="460" t="s">
        <v>2</v>
      </c>
      <c r="D6049" s="454">
        <v>8.7899999999999991</v>
      </c>
    </row>
    <row r="6050" spans="1:4" ht="26.4" x14ac:dyDescent="0.3">
      <c r="A6050" s="460">
        <v>5502135</v>
      </c>
      <c r="B6050" s="461" t="s">
        <v>6852</v>
      </c>
      <c r="C6050" s="460" t="s">
        <v>2</v>
      </c>
      <c r="D6050" s="454">
        <v>5.09</v>
      </c>
    </row>
    <row r="6051" spans="1:4" ht="26.4" x14ac:dyDescent="0.3">
      <c r="A6051" s="460">
        <v>5501927</v>
      </c>
      <c r="B6051" s="461" t="s">
        <v>6853</v>
      </c>
      <c r="C6051" s="460" t="s">
        <v>2</v>
      </c>
      <c r="D6051" s="454">
        <v>8.7200000000000006</v>
      </c>
    </row>
    <row r="6052" spans="1:4" ht="26.4" x14ac:dyDescent="0.3">
      <c r="A6052" s="460">
        <v>5502161</v>
      </c>
      <c r="B6052" s="461" t="s">
        <v>6854</v>
      </c>
      <c r="C6052" s="460" t="s">
        <v>2</v>
      </c>
      <c r="D6052" s="454">
        <v>5.01</v>
      </c>
    </row>
    <row r="6053" spans="1:4" ht="26.4" x14ac:dyDescent="0.3">
      <c r="A6053" s="460">
        <v>5501878</v>
      </c>
      <c r="B6053" s="461" t="s">
        <v>6855</v>
      </c>
      <c r="C6053" s="460" t="s">
        <v>2</v>
      </c>
      <c r="D6053" s="454">
        <v>10.89</v>
      </c>
    </row>
    <row r="6054" spans="1:4" ht="26.4" x14ac:dyDescent="0.3">
      <c r="A6054" s="460">
        <v>5502112</v>
      </c>
      <c r="B6054" s="461" t="s">
        <v>6856</v>
      </c>
      <c r="C6054" s="460" t="s">
        <v>2</v>
      </c>
      <c r="D6054" s="454">
        <v>7.24</v>
      </c>
    </row>
    <row r="6055" spans="1:4" ht="26.4" x14ac:dyDescent="0.3">
      <c r="A6055" s="460">
        <v>5501904</v>
      </c>
      <c r="B6055" s="461" t="s">
        <v>6857</v>
      </c>
      <c r="C6055" s="460" t="s">
        <v>2</v>
      </c>
      <c r="D6055" s="454">
        <v>9.86</v>
      </c>
    </row>
    <row r="6056" spans="1:4" ht="26.4" x14ac:dyDescent="0.3">
      <c r="A6056" s="460">
        <v>5502138</v>
      </c>
      <c r="B6056" s="461" t="s">
        <v>6858</v>
      </c>
      <c r="C6056" s="460" t="s">
        <v>2</v>
      </c>
      <c r="D6056" s="454">
        <v>6.21</v>
      </c>
    </row>
    <row r="6057" spans="1:4" ht="26.4" x14ac:dyDescent="0.3">
      <c r="A6057" s="460">
        <v>5501930</v>
      </c>
      <c r="B6057" s="461" t="s">
        <v>6859</v>
      </c>
      <c r="C6057" s="460" t="s">
        <v>2</v>
      </c>
      <c r="D6057" s="454">
        <v>9.65</v>
      </c>
    </row>
    <row r="6058" spans="1:4" ht="26.4" x14ac:dyDescent="0.3">
      <c r="A6058" s="460">
        <v>5502164</v>
      </c>
      <c r="B6058" s="461" t="s">
        <v>6860</v>
      </c>
      <c r="C6058" s="460" t="s">
        <v>2</v>
      </c>
      <c r="D6058" s="454">
        <v>6</v>
      </c>
    </row>
    <row r="6059" spans="1:4" ht="26.4" x14ac:dyDescent="0.3">
      <c r="A6059" s="460">
        <v>5501879</v>
      </c>
      <c r="B6059" s="461" t="s">
        <v>6861</v>
      </c>
      <c r="C6059" s="460" t="s">
        <v>2</v>
      </c>
      <c r="D6059" s="454">
        <v>11.19</v>
      </c>
    </row>
    <row r="6060" spans="1:4" ht="26.4" x14ac:dyDescent="0.3">
      <c r="A6060" s="460">
        <v>5502113</v>
      </c>
      <c r="B6060" s="461" t="s">
        <v>6862</v>
      </c>
      <c r="C6060" s="460" t="s">
        <v>2</v>
      </c>
      <c r="D6060" s="454">
        <v>7.51</v>
      </c>
    </row>
    <row r="6061" spans="1:4" ht="26.4" x14ac:dyDescent="0.3">
      <c r="A6061" s="460">
        <v>5501905</v>
      </c>
      <c r="B6061" s="461" t="s">
        <v>6863</v>
      </c>
      <c r="C6061" s="460" t="s">
        <v>2</v>
      </c>
      <c r="D6061" s="454">
        <v>10.06</v>
      </c>
    </row>
    <row r="6062" spans="1:4" ht="26.4" x14ac:dyDescent="0.3">
      <c r="A6062" s="460">
        <v>5502139</v>
      </c>
      <c r="B6062" s="461" t="s">
        <v>6864</v>
      </c>
      <c r="C6062" s="460" t="s">
        <v>2</v>
      </c>
      <c r="D6062" s="454">
        <v>6.39</v>
      </c>
    </row>
    <row r="6063" spans="1:4" ht="26.4" x14ac:dyDescent="0.3">
      <c r="A6063" s="460">
        <v>5501931</v>
      </c>
      <c r="B6063" s="461" t="s">
        <v>6865</v>
      </c>
      <c r="C6063" s="460" t="s">
        <v>2</v>
      </c>
      <c r="D6063" s="454">
        <v>9.82</v>
      </c>
    </row>
    <row r="6064" spans="1:4" ht="26.4" x14ac:dyDescent="0.3">
      <c r="A6064" s="460">
        <v>5502165</v>
      </c>
      <c r="B6064" s="461" t="s">
        <v>6866</v>
      </c>
      <c r="C6064" s="460" t="s">
        <v>2</v>
      </c>
      <c r="D6064" s="454">
        <v>6.14</v>
      </c>
    </row>
    <row r="6065" spans="1:4" ht="26.4" x14ac:dyDescent="0.3">
      <c r="A6065" s="460">
        <v>5502825</v>
      </c>
      <c r="B6065" s="461" t="s">
        <v>6867</v>
      </c>
      <c r="C6065" s="460" t="s">
        <v>2</v>
      </c>
      <c r="D6065" s="454">
        <v>15.6</v>
      </c>
    </row>
    <row r="6066" spans="1:4" ht="26.4" x14ac:dyDescent="0.3">
      <c r="A6066" s="460">
        <v>5502834</v>
      </c>
      <c r="B6066" s="461" t="s">
        <v>6868</v>
      </c>
      <c r="C6066" s="460" t="s">
        <v>2</v>
      </c>
      <c r="D6066" s="454">
        <v>11.61</v>
      </c>
    </row>
    <row r="6067" spans="1:4" ht="26.4" x14ac:dyDescent="0.3">
      <c r="A6067" s="460">
        <v>5502826</v>
      </c>
      <c r="B6067" s="461" t="s">
        <v>6869</v>
      </c>
      <c r="C6067" s="460" t="s">
        <v>2</v>
      </c>
      <c r="D6067" s="454">
        <v>12.64</v>
      </c>
    </row>
    <row r="6068" spans="1:4" ht="26.4" x14ac:dyDescent="0.3">
      <c r="A6068" s="460">
        <v>5502835</v>
      </c>
      <c r="B6068" s="461" t="s">
        <v>6870</v>
      </c>
      <c r="C6068" s="460" t="s">
        <v>2</v>
      </c>
      <c r="D6068" s="454">
        <v>9.06</v>
      </c>
    </row>
    <row r="6069" spans="1:4" ht="26.4" x14ac:dyDescent="0.3">
      <c r="A6069" s="460">
        <v>5502827</v>
      </c>
      <c r="B6069" s="461" t="s">
        <v>6871</v>
      </c>
      <c r="C6069" s="460" t="s">
        <v>2</v>
      </c>
      <c r="D6069" s="454">
        <v>12.08</v>
      </c>
    </row>
    <row r="6070" spans="1:4" ht="26.4" x14ac:dyDescent="0.3">
      <c r="A6070" s="460">
        <v>5502836</v>
      </c>
      <c r="B6070" s="461" t="s">
        <v>6872</v>
      </c>
      <c r="C6070" s="460" t="s">
        <v>2</v>
      </c>
      <c r="D6070" s="454">
        <v>8.4600000000000009</v>
      </c>
    </row>
    <row r="6071" spans="1:4" ht="26.4" x14ac:dyDescent="0.3">
      <c r="A6071" s="460">
        <v>5502356</v>
      </c>
      <c r="B6071" s="461" t="s">
        <v>6873</v>
      </c>
      <c r="C6071" s="460" t="s">
        <v>2</v>
      </c>
      <c r="D6071" s="454">
        <v>18.11</v>
      </c>
    </row>
    <row r="6072" spans="1:4" ht="26.4" x14ac:dyDescent="0.3">
      <c r="A6072" s="460">
        <v>5502590</v>
      </c>
      <c r="B6072" s="461" t="s">
        <v>6874</v>
      </c>
      <c r="C6072" s="460" t="s">
        <v>2</v>
      </c>
      <c r="D6072" s="454">
        <v>10.49</v>
      </c>
    </row>
    <row r="6073" spans="1:4" ht="26.4" x14ac:dyDescent="0.3">
      <c r="A6073" s="460">
        <v>5502382</v>
      </c>
      <c r="B6073" s="461" t="s">
        <v>6875</v>
      </c>
      <c r="C6073" s="460" t="s">
        <v>2</v>
      </c>
      <c r="D6073" s="454">
        <v>16.690000000000001</v>
      </c>
    </row>
    <row r="6074" spans="1:4" ht="26.4" x14ac:dyDescent="0.3">
      <c r="A6074" s="460">
        <v>5502616</v>
      </c>
      <c r="B6074" s="461" t="s">
        <v>6876</v>
      </c>
      <c r="C6074" s="460" t="s">
        <v>2</v>
      </c>
      <c r="D6074" s="454">
        <v>8.92</v>
      </c>
    </row>
    <row r="6075" spans="1:4" ht="26.4" x14ac:dyDescent="0.3">
      <c r="A6075" s="460">
        <v>5502408</v>
      </c>
      <c r="B6075" s="461" t="s">
        <v>6877</v>
      </c>
      <c r="C6075" s="460" t="s">
        <v>2</v>
      </c>
      <c r="D6075" s="454">
        <v>16.420000000000002</v>
      </c>
    </row>
    <row r="6076" spans="1:4" ht="26.4" x14ac:dyDescent="0.3">
      <c r="A6076" s="460">
        <v>5502642</v>
      </c>
      <c r="B6076" s="461" t="s">
        <v>6878</v>
      </c>
      <c r="C6076" s="460" t="s">
        <v>2</v>
      </c>
      <c r="D6076" s="454">
        <v>8.6</v>
      </c>
    </row>
    <row r="6077" spans="1:4" ht="26.4" x14ac:dyDescent="0.3">
      <c r="A6077" s="460">
        <v>5502357</v>
      </c>
      <c r="B6077" s="461" t="s">
        <v>6879</v>
      </c>
      <c r="C6077" s="460" t="s">
        <v>2</v>
      </c>
      <c r="D6077" s="454">
        <v>18.39</v>
      </c>
    </row>
    <row r="6078" spans="1:4" ht="26.4" x14ac:dyDescent="0.3">
      <c r="A6078" s="460">
        <v>5502591</v>
      </c>
      <c r="B6078" s="461" t="s">
        <v>6880</v>
      </c>
      <c r="C6078" s="460" t="s">
        <v>2</v>
      </c>
      <c r="D6078" s="454">
        <v>10.8</v>
      </c>
    </row>
    <row r="6079" spans="1:4" ht="26.4" x14ac:dyDescent="0.3">
      <c r="A6079" s="460">
        <v>5502383</v>
      </c>
      <c r="B6079" s="461" t="s">
        <v>6881</v>
      </c>
      <c r="C6079" s="460" t="s">
        <v>2</v>
      </c>
      <c r="D6079" s="454">
        <v>16.88</v>
      </c>
    </row>
    <row r="6080" spans="1:4" ht="26.4" x14ac:dyDescent="0.3">
      <c r="A6080" s="460">
        <v>5502617</v>
      </c>
      <c r="B6080" s="461" t="s">
        <v>6882</v>
      </c>
      <c r="C6080" s="460" t="s">
        <v>2</v>
      </c>
      <c r="D6080" s="454">
        <v>9.06</v>
      </c>
    </row>
    <row r="6081" spans="1:4" ht="26.4" x14ac:dyDescent="0.3">
      <c r="A6081" s="460">
        <v>5502409</v>
      </c>
      <c r="B6081" s="461" t="s">
        <v>6883</v>
      </c>
      <c r="C6081" s="460" t="s">
        <v>2</v>
      </c>
      <c r="D6081" s="454">
        <v>16.559999999999999</v>
      </c>
    </row>
    <row r="6082" spans="1:4" ht="26.4" x14ac:dyDescent="0.3">
      <c r="A6082" s="460">
        <v>5502643</v>
      </c>
      <c r="B6082" s="461" t="s">
        <v>6884</v>
      </c>
      <c r="C6082" s="460" t="s">
        <v>2</v>
      </c>
      <c r="D6082" s="454">
        <v>8.7799999999999994</v>
      </c>
    </row>
    <row r="6083" spans="1:4" ht="26.4" x14ac:dyDescent="0.3">
      <c r="A6083" s="460">
        <v>5502358</v>
      </c>
      <c r="B6083" s="461" t="s">
        <v>6885</v>
      </c>
      <c r="C6083" s="460" t="s">
        <v>2</v>
      </c>
      <c r="D6083" s="454">
        <v>18.68</v>
      </c>
    </row>
    <row r="6084" spans="1:4" ht="26.4" x14ac:dyDescent="0.3">
      <c r="A6084" s="460">
        <v>5502592</v>
      </c>
      <c r="B6084" s="461" t="s">
        <v>6886</v>
      </c>
      <c r="C6084" s="460" t="s">
        <v>2</v>
      </c>
      <c r="D6084" s="454">
        <v>11.04</v>
      </c>
    </row>
    <row r="6085" spans="1:4" ht="26.4" x14ac:dyDescent="0.3">
      <c r="A6085" s="460">
        <v>5502384</v>
      </c>
      <c r="B6085" s="461" t="s">
        <v>6887</v>
      </c>
      <c r="C6085" s="460" t="s">
        <v>2</v>
      </c>
      <c r="D6085" s="454">
        <v>17.059999999999999</v>
      </c>
    </row>
    <row r="6086" spans="1:4" ht="26.4" x14ac:dyDescent="0.3">
      <c r="A6086" s="460">
        <v>5502618</v>
      </c>
      <c r="B6086" s="461" t="s">
        <v>6888</v>
      </c>
      <c r="C6086" s="460" t="s">
        <v>2</v>
      </c>
      <c r="D6086" s="454">
        <v>10</v>
      </c>
    </row>
    <row r="6087" spans="1:4" ht="26.4" x14ac:dyDescent="0.3">
      <c r="A6087" s="460">
        <v>5502410</v>
      </c>
      <c r="B6087" s="461" t="s">
        <v>6889</v>
      </c>
      <c r="C6087" s="460" t="s">
        <v>2</v>
      </c>
      <c r="D6087" s="454">
        <v>16.690000000000001</v>
      </c>
    </row>
    <row r="6088" spans="1:4" ht="26.4" x14ac:dyDescent="0.3">
      <c r="A6088" s="460">
        <v>5502644</v>
      </c>
      <c r="B6088" s="461" t="s">
        <v>6890</v>
      </c>
      <c r="C6088" s="460" t="s">
        <v>2</v>
      </c>
      <c r="D6088" s="454">
        <v>8.92</v>
      </c>
    </row>
    <row r="6089" spans="1:4" ht="26.4" x14ac:dyDescent="0.3">
      <c r="A6089" s="460">
        <v>5502359</v>
      </c>
      <c r="B6089" s="461" t="s">
        <v>6891</v>
      </c>
      <c r="C6089" s="460" t="s">
        <v>2</v>
      </c>
      <c r="D6089" s="454">
        <v>18.96</v>
      </c>
    </row>
    <row r="6090" spans="1:4" ht="26.4" x14ac:dyDescent="0.3">
      <c r="A6090" s="460">
        <v>5502593</v>
      </c>
      <c r="B6090" s="461" t="s">
        <v>6892</v>
      </c>
      <c r="C6090" s="460" t="s">
        <v>2</v>
      </c>
      <c r="D6090" s="454">
        <v>11.35</v>
      </c>
    </row>
    <row r="6091" spans="1:4" ht="26.4" x14ac:dyDescent="0.3">
      <c r="A6091" s="460">
        <v>5502385</v>
      </c>
      <c r="B6091" s="461" t="s">
        <v>6893</v>
      </c>
      <c r="C6091" s="460" t="s">
        <v>2</v>
      </c>
      <c r="D6091" s="454">
        <v>17.239999999999998</v>
      </c>
    </row>
    <row r="6092" spans="1:4" ht="26.4" x14ac:dyDescent="0.3">
      <c r="A6092" s="460">
        <v>5502619</v>
      </c>
      <c r="B6092" s="461" t="s">
        <v>6894</v>
      </c>
      <c r="C6092" s="460" t="s">
        <v>2</v>
      </c>
      <c r="D6092" s="454">
        <v>10.18</v>
      </c>
    </row>
    <row r="6093" spans="1:4" ht="26.4" x14ac:dyDescent="0.3">
      <c r="A6093" s="460">
        <v>5502411</v>
      </c>
      <c r="B6093" s="461" t="s">
        <v>6895</v>
      </c>
      <c r="C6093" s="460" t="s">
        <v>2</v>
      </c>
      <c r="D6093" s="454">
        <v>16.829999999999998</v>
      </c>
    </row>
    <row r="6094" spans="1:4" ht="26.4" x14ac:dyDescent="0.3">
      <c r="A6094" s="460">
        <v>5502645</v>
      </c>
      <c r="B6094" s="461" t="s">
        <v>6896</v>
      </c>
      <c r="C6094" s="460" t="s">
        <v>2</v>
      </c>
      <c r="D6094" s="454">
        <v>9.06</v>
      </c>
    </row>
    <row r="6095" spans="1:4" ht="26.4" x14ac:dyDescent="0.3">
      <c r="A6095" s="460">
        <v>5502360</v>
      </c>
      <c r="B6095" s="461" t="s">
        <v>6897</v>
      </c>
      <c r="C6095" s="460" t="s">
        <v>2</v>
      </c>
      <c r="D6095" s="454">
        <v>19.75</v>
      </c>
    </row>
    <row r="6096" spans="1:4" ht="26.4" x14ac:dyDescent="0.3">
      <c r="A6096" s="460">
        <v>5502594</v>
      </c>
      <c r="B6096" s="461" t="s">
        <v>6898</v>
      </c>
      <c r="C6096" s="460" t="s">
        <v>2</v>
      </c>
      <c r="D6096" s="454">
        <v>12.36</v>
      </c>
    </row>
    <row r="6097" spans="1:4" ht="26.4" x14ac:dyDescent="0.3">
      <c r="A6097" s="460">
        <v>5502386</v>
      </c>
      <c r="B6097" s="461" t="s">
        <v>6899</v>
      </c>
      <c r="C6097" s="460" t="s">
        <v>2</v>
      </c>
      <c r="D6097" s="454">
        <v>17.940000000000001</v>
      </c>
    </row>
    <row r="6098" spans="1:4" ht="26.4" x14ac:dyDescent="0.3">
      <c r="A6098" s="460">
        <v>5502620</v>
      </c>
      <c r="B6098" s="461" t="s">
        <v>6900</v>
      </c>
      <c r="C6098" s="460" t="s">
        <v>2</v>
      </c>
      <c r="D6098" s="454">
        <v>10.3</v>
      </c>
    </row>
    <row r="6099" spans="1:4" ht="26.4" x14ac:dyDescent="0.3">
      <c r="A6099" s="460">
        <v>5502412</v>
      </c>
      <c r="B6099" s="461" t="s">
        <v>6901</v>
      </c>
      <c r="C6099" s="460" t="s">
        <v>2</v>
      </c>
      <c r="D6099" s="454">
        <v>16.97</v>
      </c>
    </row>
    <row r="6100" spans="1:4" ht="26.4" x14ac:dyDescent="0.3">
      <c r="A6100" s="460">
        <v>5502646</v>
      </c>
      <c r="B6100" s="461" t="s">
        <v>6902</v>
      </c>
      <c r="C6100" s="460" t="s">
        <v>2</v>
      </c>
      <c r="D6100" s="454">
        <v>9.93</v>
      </c>
    </row>
    <row r="6101" spans="1:4" ht="26.4" x14ac:dyDescent="0.3">
      <c r="A6101" s="460">
        <v>5502361</v>
      </c>
      <c r="B6101" s="461" t="s">
        <v>6903</v>
      </c>
      <c r="C6101" s="460" t="s">
        <v>2</v>
      </c>
      <c r="D6101" s="454">
        <v>20.23</v>
      </c>
    </row>
    <row r="6102" spans="1:4" ht="26.4" x14ac:dyDescent="0.3">
      <c r="A6102" s="460">
        <v>5502595</v>
      </c>
      <c r="B6102" s="461" t="s">
        <v>6904</v>
      </c>
      <c r="C6102" s="460" t="s">
        <v>2</v>
      </c>
      <c r="D6102" s="454">
        <v>12.82</v>
      </c>
    </row>
    <row r="6103" spans="1:4" ht="26.4" x14ac:dyDescent="0.3">
      <c r="A6103" s="460">
        <v>5502387</v>
      </c>
      <c r="B6103" s="461" t="s">
        <v>6905</v>
      </c>
      <c r="C6103" s="460" t="s">
        <v>2</v>
      </c>
      <c r="D6103" s="454">
        <v>18.28</v>
      </c>
    </row>
    <row r="6104" spans="1:4" ht="26.4" x14ac:dyDescent="0.3">
      <c r="A6104" s="460">
        <v>5502621</v>
      </c>
      <c r="B6104" s="461" t="s">
        <v>6906</v>
      </c>
      <c r="C6104" s="460" t="s">
        <v>2</v>
      </c>
      <c r="D6104" s="454">
        <v>10.67</v>
      </c>
    </row>
    <row r="6105" spans="1:4" ht="26.4" x14ac:dyDescent="0.3">
      <c r="A6105" s="460">
        <v>5502413</v>
      </c>
      <c r="B6105" s="461" t="s">
        <v>6907</v>
      </c>
      <c r="C6105" s="460" t="s">
        <v>2</v>
      </c>
      <c r="D6105" s="454">
        <v>17.239999999999998</v>
      </c>
    </row>
    <row r="6106" spans="1:4" ht="26.4" x14ac:dyDescent="0.3">
      <c r="A6106" s="460">
        <v>5502647</v>
      </c>
      <c r="B6106" s="461" t="s">
        <v>6908</v>
      </c>
      <c r="C6106" s="460" t="s">
        <v>2</v>
      </c>
      <c r="D6106" s="454">
        <v>10.18</v>
      </c>
    </row>
    <row r="6107" spans="1:4" ht="26.4" x14ac:dyDescent="0.3">
      <c r="A6107" s="460">
        <v>5502362</v>
      </c>
      <c r="B6107" s="461" t="s">
        <v>6909</v>
      </c>
      <c r="C6107" s="460" t="s">
        <v>2</v>
      </c>
      <c r="D6107" s="454">
        <v>21.6</v>
      </c>
    </row>
    <row r="6108" spans="1:4" ht="26.4" x14ac:dyDescent="0.3">
      <c r="A6108" s="460">
        <v>5502596</v>
      </c>
      <c r="B6108" s="461" t="s">
        <v>6910</v>
      </c>
      <c r="C6108" s="460" t="s">
        <v>2</v>
      </c>
      <c r="D6108" s="454">
        <v>13.59</v>
      </c>
    </row>
    <row r="6109" spans="1:4" ht="26.4" x14ac:dyDescent="0.3">
      <c r="A6109" s="460">
        <v>5502388</v>
      </c>
      <c r="B6109" s="461" t="s">
        <v>6911</v>
      </c>
      <c r="C6109" s="460" t="s">
        <v>2</v>
      </c>
      <c r="D6109" s="454">
        <v>18.739999999999998</v>
      </c>
    </row>
    <row r="6110" spans="1:4" ht="26.4" x14ac:dyDescent="0.3">
      <c r="A6110" s="460">
        <v>5502622</v>
      </c>
      <c r="B6110" s="461" t="s">
        <v>6912</v>
      </c>
      <c r="C6110" s="460" t="s">
        <v>2</v>
      </c>
      <c r="D6110" s="454">
        <v>11.16</v>
      </c>
    </row>
    <row r="6111" spans="1:4" ht="26.4" x14ac:dyDescent="0.3">
      <c r="A6111" s="460">
        <v>5502414</v>
      </c>
      <c r="B6111" s="461" t="s">
        <v>6913</v>
      </c>
      <c r="C6111" s="460" t="s">
        <v>2</v>
      </c>
      <c r="D6111" s="454">
        <v>18.22</v>
      </c>
    </row>
    <row r="6112" spans="1:4" ht="26.4" x14ac:dyDescent="0.3">
      <c r="A6112" s="460">
        <v>5502648</v>
      </c>
      <c r="B6112" s="461" t="s">
        <v>6914</v>
      </c>
      <c r="C6112" s="460" t="s">
        <v>2</v>
      </c>
      <c r="D6112" s="454">
        <v>10.61</v>
      </c>
    </row>
    <row r="6113" spans="1:4" ht="26.4" x14ac:dyDescent="0.3">
      <c r="A6113" s="460">
        <v>5502352</v>
      </c>
      <c r="B6113" s="461" t="s">
        <v>6915</v>
      </c>
      <c r="C6113" s="460" t="s">
        <v>2</v>
      </c>
      <c r="D6113" s="454">
        <v>16.28</v>
      </c>
    </row>
    <row r="6114" spans="1:4" ht="26.4" x14ac:dyDescent="0.3">
      <c r="A6114" s="460">
        <v>5502586</v>
      </c>
      <c r="B6114" s="461" t="s">
        <v>6916</v>
      </c>
      <c r="C6114" s="460" t="s">
        <v>2</v>
      </c>
      <c r="D6114" s="454">
        <v>8.51</v>
      </c>
    </row>
    <row r="6115" spans="1:4" ht="26.4" x14ac:dyDescent="0.3">
      <c r="A6115" s="460">
        <v>5502378</v>
      </c>
      <c r="B6115" s="461" t="s">
        <v>6917</v>
      </c>
      <c r="C6115" s="460" t="s">
        <v>2</v>
      </c>
      <c r="D6115" s="454">
        <v>15.3</v>
      </c>
    </row>
    <row r="6116" spans="1:4" ht="26.4" x14ac:dyDescent="0.3">
      <c r="A6116" s="460">
        <v>5502612</v>
      </c>
      <c r="B6116" s="461" t="s">
        <v>6918</v>
      </c>
      <c r="C6116" s="460" t="s">
        <v>2</v>
      </c>
      <c r="D6116" s="454">
        <v>8.0500000000000007</v>
      </c>
    </row>
    <row r="6117" spans="1:4" ht="26.4" x14ac:dyDescent="0.3">
      <c r="A6117" s="460">
        <v>5502404</v>
      </c>
      <c r="B6117" s="461" t="s">
        <v>6919</v>
      </c>
      <c r="C6117" s="460" t="s">
        <v>2</v>
      </c>
      <c r="D6117" s="454">
        <v>15.17</v>
      </c>
    </row>
    <row r="6118" spans="1:4" ht="26.4" x14ac:dyDescent="0.3">
      <c r="A6118" s="460">
        <v>5502638</v>
      </c>
      <c r="B6118" s="461" t="s">
        <v>6920</v>
      </c>
      <c r="C6118" s="460" t="s">
        <v>2</v>
      </c>
      <c r="D6118" s="454">
        <v>7.91</v>
      </c>
    </row>
    <row r="6119" spans="1:4" ht="26.4" x14ac:dyDescent="0.3">
      <c r="A6119" s="460">
        <v>5502353</v>
      </c>
      <c r="B6119" s="461" t="s">
        <v>6921</v>
      </c>
      <c r="C6119" s="460" t="s">
        <v>2</v>
      </c>
      <c r="D6119" s="454">
        <v>16.649999999999999</v>
      </c>
    </row>
    <row r="6120" spans="1:4" ht="26.4" x14ac:dyDescent="0.3">
      <c r="A6120" s="460">
        <v>5502587</v>
      </c>
      <c r="B6120" s="461" t="s">
        <v>6922</v>
      </c>
      <c r="C6120" s="460" t="s">
        <v>2</v>
      </c>
      <c r="D6120" s="454">
        <v>8.8800000000000008</v>
      </c>
    </row>
    <row r="6121" spans="1:4" ht="26.4" x14ac:dyDescent="0.3">
      <c r="A6121" s="460">
        <v>5502379</v>
      </c>
      <c r="B6121" s="461" t="s">
        <v>6923</v>
      </c>
      <c r="C6121" s="460" t="s">
        <v>2</v>
      </c>
      <c r="D6121" s="454">
        <v>15.58</v>
      </c>
    </row>
    <row r="6122" spans="1:4" ht="26.4" x14ac:dyDescent="0.3">
      <c r="A6122" s="460">
        <v>5502613</v>
      </c>
      <c r="B6122" s="461" t="s">
        <v>6924</v>
      </c>
      <c r="C6122" s="460" t="s">
        <v>2</v>
      </c>
      <c r="D6122" s="454">
        <v>8.32</v>
      </c>
    </row>
    <row r="6123" spans="1:4" ht="26.4" x14ac:dyDescent="0.3">
      <c r="A6123" s="460">
        <v>5502405</v>
      </c>
      <c r="B6123" s="461" t="s">
        <v>6925</v>
      </c>
      <c r="C6123" s="460" t="s">
        <v>2</v>
      </c>
      <c r="D6123" s="454">
        <v>15.37</v>
      </c>
    </row>
    <row r="6124" spans="1:4" ht="26.4" x14ac:dyDescent="0.3">
      <c r="A6124" s="460">
        <v>5502639</v>
      </c>
      <c r="B6124" s="461" t="s">
        <v>6926</v>
      </c>
      <c r="C6124" s="460" t="s">
        <v>2</v>
      </c>
      <c r="D6124" s="454">
        <v>8.14</v>
      </c>
    </row>
    <row r="6125" spans="1:4" ht="26.4" x14ac:dyDescent="0.3">
      <c r="A6125" s="460">
        <v>5502351</v>
      </c>
      <c r="B6125" s="461" t="s">
        <v>6927</v>
      </c>
      <c r="C6125" s="460" t="s">
        <v>2</v>
      </c>
      <c r="D6125" s="454">
        <v>15.3</v>
      </c>
    </row>
    <row r="6126" spans="1:4" ht="26.4" x14ac:dyDescent="0.3">
      <c r="A6126" s="460">
        <v>5502585</v>
      </c>
      <c r="B6126" s="461" t="s">
        <v>6928</v>
      </c>
      <c r="C6126" s="460" t="s">
        <v>2</v>
      </c>
      <c r="D6126" s="454">
        <v>8.0500000000000007</v>
      </c>
    </row>
    <row r="6127" spans="1:4" ht="26.4" x14ac:dyDescent="0.3">
      <c r="A6127" s="460">
        <v>5502377</v>
      </c>
      <c r="B6127" s="461" t="s">
        <v>6929</v>
      </c>
      <c r="C6127" s="460" t="s">
        <v>2</v>
      </c>
      <c r="D6127" s="454">
        <v>15.03</v>
      </c>
    </row>
    <row r="6128" spans="1:4" ht="26.4" x14ac:dyDescent="0.3">
      <c r="A6128" s="460">
        <v>5502611</v>
      </c>
      <c r="B6128" s="461" t="s">
        <v>6930</v>
      </c>
      <c r="C6128" s="460" t="s">
        <v>2</v>
      </c>
      <c r="D6128" s="454">
        <v>7.77</v>
      </c>
    </row>
    <row r="6129" spans="1:4" ht="26.4" x14ac:dyDescent="0.3">
      <c r="A6129" s="460">
        <v>5502403</v>
      </c>
      <c r="B6129" s="461" t="s">
        <v>6931</v>
      </c>
      <c r="C6129" s="460" t="s">
        <v>2</v>
      </c>
      <c r="D6129" s="454">
        <v>14.93</v>
      </c>
    </row>
    <row r="6130" spans="1:4" ht="26.4" x14ac:dyDescent="0.3">
      <c r="A6130" s="460">
        <v>5502637</v>
      </c>
      <c r="B6130" s="461" t="s">
        <v>6932</v>
      </c>
      <c r="C6130" s="460" t="s">
        <v>2</v>
      </c>
      <c r="D6130" s="454">
        <v>7.68</v>
      </c>
    </row>
    <row r="6131" spans="1:4" ht="13.2" x14ac:dyDescent="0.3">
      <c r="A6131" s="460">
        <v>5502187</v>
      </c>
      <c r="B6131" s="461" t="s">
        <v>6933</v>
      </c>
      <c r="C6131" s="460" t="s">
        <v>2</v>
      </c>
      <c r="D6131" s="454">
        <v>7.25</v>
      </c>
    </row>
    <row r="6132" spans="1:4" ht="26.4" x14ac:dyDescent="0.3">
      <c r="A6132" s="460">
        <v>5502354</v>
      </c>
      <c r="B6132" s="461" t="s">
        <v>6934</v>
      </c>
      <c r="C6132" s="460" t="s">
        <v>2</v>
      </c>
      <c r="D6132" s="454">
        <v>17.010000000000002</v>
      </c>
    </row>
    <row r="6133" spans="1:4" ht="26.4" x14ac:dyDescent="0.3">
      <c r="A6133" s="460">
        <v>5502588</v>
      </c>
      <c r="B6133" s="461" t="s">
        <v>6935</v>
      </c>
      <c r="C6133" s="460" t="s">
        <v>2</v>
      </c>
      <c r="D6133" s="454">
        <v>9.93</v>
      </c>
    </row>
    <row r="6134" spans="1:4" ht="26.4" x14ac:dyDescent="0.3">
      <c r="A6134" s="460">
        <v>5502380</v>
      </c>
      <c r="B6134" s="461" t="s">
        <v>6936</v>
      </c>
      <c r="C6134" s="460" t="s">
        <v>2</v>
      </c>
      <c r="D6134" s="454">
        <v>16.329999999999998</v>
      </c>
    </row>
    <row r="6135" spans="1:4" ht="26.4" x14ac:dyDescent="0.3">
      <c r="A6135" s="460">
        <v>5502614</v>
      </c>
      <c r="B6135" s="461" t="s">
        <v>6937</v>
      </c>
      <c r="C6135" s="460" t="s">
        <v>2</v>
      </c>
      <c r="D6135" s="454">
        <v>8.51</v>
      </c>
    </row>
    <row r="6136" spans="1:4" ht="26.4" x14ac:dyDescent="0.3">
      <c r="A6136" s="460">
        <v>5502406</v>
      </c>
      <c r="B6136" s="461" t="s">
        <v>6938</v>
      </c>
      <c r="C6136" s="460" t="s">
        <v>2</v>
      </c>
      <c r="D6136" s="454">
        <v>15.54</v>
      </c>
    </row>
    <row r="6137" spans="1:4" ht="26.4" x14ac:dyDescent="0.3">
      <c r="A6137" s="460">
        <v>5502640</v>
      </c>
      <c r="B6137" s="461" t="s">
        <v>6939</v>
      </c>
      <c r="C6137" s="460" t="s">
        <v>2</v>
      </c>
      <c r="D6137" s="454">
        <v>8.32</v>
      </c>
    </row>
    <row r="6138" spans="1:4" ht="26.4" x14ac:dyDescent="0.3">
      <c r="A6138" s="460">
        <v>5502355</v>
      </c>
      <c r="B6138" s="461" t="s">
        <v>6940</v>
      </c>
      <c r="C6138" s="460" t="s">
        <v>2</v>
      </c>
      <c r="D6138" s="454">
        <v>17.29</v>
      </c>
    </row>
    <row r="6139" spans="1:4" ht="26.4" x14ac:dyDescent="0.3">
      <c r="A6139" s="460">
        <v>5502589</v>
      </c>
      <c r="B6139" s="461" t="s">
        <v>6941</v>
      </c>
      <c r="C6139" s="460" t="s">
        <v>2</v>
      </c>
      <c r="D6139" s="454">
        <v>10.24</v>
      </c>
    </row>
    <row r="6140" spans="1:4" ht="26.4" x14ac:dyDescent="0.3">
      <c r="A6140" s="460">
        <v>5502381</v>
      </c>
      <c r="B6140" s="461" t="s">
        <v>6942</v>
      </c>
      <c r="C6140" s="460" t="s">
        <v>2</v>
      </c>
      <c r="D6140" s="454">
        <v>16.510000000000002</v>
      </c>
    </row>
    <row r="6141" spans="1:4" ht="26.4" x14ac:dyDescent="0.3">
      <c r="A6141" s="460">
        <v>5502615</v>
      </c>
      <c r="B6141" s="461" t="s">
        <v>6943</v>
      </c>
      <c r="C6141" s="460" t="s">
        <v>2</v>
      </c>
      <c r="D6141" s="454">
        <v>8.74</v>
      </c>
    </row>
    <row r="6142" spans="1:4" ht="26.4" x14ac:dyDescent="0.3">
      <c r="A6142" s="460">
        <v>5502407</v>
      </c>
      <c r="B6142" s="461" t="s">
        <v>6944</v>
      </c>
      <c r="C6142" s="460" t="s">
        <v>2</v>
      </c>
      <c r="D6142" s="454">
        <v>16.239999999999998</v>
      </c>
    </row>
    <row r="6143" spans="1:4" ht="26.4" x14ac:dyDescent="0.3">
      <c r="A6143" s="460">
        <v>5502641</v>
      </c>
      <c r="B6143" s="461" t="s">
        <v>6945</v>
      </c>
      <c r="C6143" s="460" t="s">
        <v>2</v>
      </c>
      <c r="D6143" s="454">
        <v>8.4600000000000009</v>
      </c>
    </row>
    <row r="6144" spans="1:4" ht="26.4" x14ac:dyDescent="0.3">
      <c r="A6144" s="460">
        <v>5502880</v>
      </c>
      <c r="B6144" s="461" t="s">
        <v>6946</v>
      </c>
      <c r="C6144" s="460" t="s">
        <v>2</v>
      </c>
      <c r="D6144" s="454">
        <v>14.73</v>
      </c>
    </row>
    <row r="6145" spans="1:4" ht="26.4" x14ac:dyDescent="0.3">
      <c r="A6145" s="460">
        <v>5502857</v>
      </c>
      <c r="B6145" s="461" t="s">
        <v>6947</v>
      </c>
      <c r="C6145" s="460" t="s">
        <v>2</v>
      </c>
      <c r="D6145" s="454">
        <v>22</v>
      </c>
    </row>
    <row r="6146" spans="1:4" ht="26.4" x14ac:dyDescent="0.3">
      <c r="A6146" s="460">
        <v>5502881</v>
      </c>
      <c r="B6146" s="461" t="s">
        <v>6948</v>
      </c>
      <c r="C6146" s="460" t="s">
        <v>2</v>
      </c>
      <c r="D6146" s="454">
        <v>11.41</v>
      </c>
    </row>
    <row r="6147" spans="1:4" ht="26.4" x14ac:dyDescent="0.3">
      <c r="A6147" s="460">
        <v>5502859</v>
      </c>
      <c r="B6147" s="461" t="s">
        <v>6949</v>
      </c>
      <c r="C6147" s="460" t="s">
        <v>2</v>
      </c>
      <c r="D6147" s="454">
        <v>18.39</v>
      </c>
    </row>
    <row r="6148" spans="1:4" ht="26.4" x14ac:dyDescent="0.3">
      <c r="A6148" s="460">
        <v>5502882</v>
      </c>
      <c r="B6148" s="461" t="s">
        <v>6950</v>
      </c>
      <c r="C6148" s="460" t="s">
        <v>2</v>
      </c>
      <c r="D6148" s="454">
        <v>10.8</v>
      </c>
    </row>
    <row r="6149" spans="1:4" ht="26.4" x14ac:dyDescent="0.3">
      <c r="A6149" s="460">
        <v>5502858</v>
      </c>
      <c r="B6149" s="461" t="s">
        <v>6951</v>
      </c>
      <c r="C6149" s="460" t="s">
        <v>2</v>
      </c>
      <c r="D6149" s="454">
        <v>19.54</v>
      </c>
    </row>
    <row r="6150" spans="1:4" ht="26.4" x14ac:dyDescent="0.3">
      <c r="A6150" s="460">
        <v>5502747</v>
      </c>
      <c r="B6150" s="461" t="s">
        <v>6952</v>
      </c>
      <c r="C6150" s="460" t="s">
        <v>2</v>
      </c>
      <c r="D6150" s="454">
        <v>47.41</v>
      </c>
    </row>
    <row r="6151" spans="1:4" ht="26.4" x14ac:dyDescent="0.3">
      <c r="A6151" s="460">
        <v>5502773</v>
      </c>
      <c r="B6151" s="461" t="s">
        <v>6953</v>
      </c>
      <c r="C6151" s="460" t="s">
        <v>2</v>
      </c>
      <c r="D6151" s="454">
        <v>45.86</v>
      </c>
    </row>
    <row r="6152" spans="1:4" ht="26.4" x14ac:dyDescent="0.3">
      <c r="A6152" s="460">
        <v>5502799</v>
      </c>
      <c r="B6152" s="461" t="s">
        <v>6954</v>
      </c>
      <c r="C6152" s="460" t="s">
        <v>2</v>
      </c>
      <c r="D6152" s="454">
        <v>45.37</v>
      </c>
    </row>
    <row r="6153" spans="1:4" ht="26.4" x14ac:dyDescent="0.3">
      <c r="A6153" s="460">
        <v>5502748</v>
      </c>
      <c r="B6153" s="461" t="s">
        <v>6955</v>
      </c>
      <c r="C6153" s="460" t="s">
        <v>2</v>
      </c>
      <c r="D6153" s="454">
        <v>47.89</v>
      </c>
    </row>
    <row r="6154" spans="1:4" ht="26.4" x14ac:dyDescent="0.3">
      <c r="A6154" s="460">
        <v>5502774</v>
      </c>
      <c r="B6154" s="461" t="s">
        <v>6956</v>
      </c>
      <c r="C6154" s="460" t="s">
        <v>2</v>
      </c>
      <c r="D6154" s="454">
        <v>46.15</v>
      </c>
    </row>
    <row r="6155" spans="1:4" ht="26.4" x14ac:dyDescent="0.3">
      <c r="A6155" s="460">
        <v>5502800</v>
      </c>
      <c r="B6155" s="461" t="s">
        <v>6957</v>
      </c>
      <c r="C6155" s="460" t="s">
        <v>2</v>
      </c>
      <c r="D6155" s="454">
        <v>45.66</v>
      </c>
    </row>
    <row r="6156" spans="1:4" ht="26.4" x14ac:dyDescent="0.3">
      <c r="A6156" s="460">
        <v>5502749</v>
      </c>
      <c r="B6156" s="461" t="s">
        <v>6958</v>
      </c>
      <c r="C6156" s="460" t="s">
        <v>2</v>
      </c>
      <c r="D6156" s="454">
        <v>48.28</v>
      </c>
    </row>
    <row r="6157" spans="1:4" ht="26.4" x14ac:dyDescent="0.3">
      <c r="A6157" s="460">
        <v>5502775</v>
      </c>
      <c r="B6157" s="461" t="s">
        <v>6959</v>
      </c>
      <c r="C6157" s="460" t="s">
        <v>2</v>
      </c>
      <c r="D6157" s="454">
        <v>46.44</v>
      </c>
    </row>
    <row r="6158" spans="1:4" ht="26.4" x14ac:dyDescent="0.3">
      <c r="A6158" s="460">
        <v>5502801</v>
      </c>
      <c r="B6158" s="461" t="s">
        <v>6960</v>
      </c>
      <c r="C6158" s="460" t="s">
        <v>2</v>
      </c>
      <c r="D6158" s="454">
        <v>45.86</v>
      </c>
    </row>
    <row r="6159" spans="1:4" ht="26.4" x14ac:dyDescent="0.3">
      <c r="A6159" s="460">
        <v>5502750</v>
      </c>
      <c r="B6159" s="461" t="s">
        <v>6961</v>
      </c>
      <c r="C6159" s="460" t="s">
        <v>2</v>
      </c>
      <c r="D6159" s="454">
        <v>50.36</v>
      </c>
    </row>
    <row r="6160" spans="1:4" ht="26.4" x14ac:dyDescent="0.3">
      <c r="A6160" s="460">
        <v>5502776</v>
      </c>
      <c r="B6160" s="461" t="s">
        <v>6962</v>
      </c>
      <c r="C6160" s="460" t="s">
        <v>2</v>
      </c>
      <c r="D6160" s="454">
        <v>46.73</v>
      </c>
    </row>
    <row r="6161" spans="1:4" ht="26.4" x14ac:dyDescent="0.3">
      <c r="A6161" s="460">
        <v>5502802</v>
      </c>
      <c r="B6161" s="461" t="s">
        <v>6963</v>
      </c>
      <c r="C6161" s="460" t="s">
        <v>2</v>
      </c>
      <c r="D6161" s="454">
        <v>46.15</v>
      </c>
    </row>
    <row r="6162" spans="1:4" ht="26.4" x14ac:dyDescent="0.3">
      <c r="A6162" s="460">
        <v>5502751</v>
      </c>
      <c r="B6162" s="461" t="s">
        <v>6964</v>
      </c>
      <c r="C6162" s="460" t="s">
        <v>2</v>
      </c>
      <c r="D6162" s="454">
        <v>50.87</v>
      </c>
    </row>
    <row r="6163" spans="1:4" ht="26.4" x14ac:dyDescent="0.3">
      <c r="A6163" s="460">
        <v>5502777</v>
      </c>
      <c r="B6163" s="461" t="s">
        <v>6965</v>
      </c>
      <c r="C6163" s="460" t="s">
        <v>2</v>
      </c>
      <c r="D6163" s="454">
        <v>47.02</v>
      </c>
    </row>
    <row r="6164" spans="1:4" ht="26.4" x14ac:dyDescent="0.3">
      <c r="A6164" s="460">
        <v>5502803</v>
      </c>
      <c r="B6164" s="461" t="s">
        <v>6966</v>
      </c>
      <c r="C6164" s="460" t="s">
        <v>2</v>
      </c>
      <c r="D6164" s="454">
        <v>46.34</v>
      </c>
    </row>
    <row r="6165" spans="1:4" ht="26.4" x14ac:dyDescent="0.3">
      <c r="A6165" s="460">
        <v>5502752</v>
      </c>
      <c r="B6165" s="461" t="s">
        <v>6967</v>
      </c>
      <c r="C6165" s="460" t="s">
        <v>2</v>
      </c>
      <c r="D6165" s="454">
        <v>51.65</v>
      </c>
    </row>
    <row r="6166" spans="1:4" ht="26.4" x14ac:dyDescent="0.3">
      <c r="A6166" s="460">
        <v>5502778</v>
      </c>
      <c r="B6166" s="461" t="s">
        <v>6968</v>
      </c>
      <c r="C6166" s="460" t="s">
        <v>2</v>
      </c>
      <c r="D6166" s="454">
        <v>47.6</v>
      </c>
    </row>
    <row r="6167" spans="1:4" ht="26.4" x14ac:dyDescent="0.3">
      <c r="A6167" s="460">
        <v>5502804</v>
      </c>
      <c r="B6167" s="461" t="s">
        <v>6969</v>
      </c>
      <c r="C6167" s="460" t="s">
        <v>2</v>
      </c>
      <c r="D6167" s="454">
        <v>46.83</v>
      </c>
    </row>
    <row r="6168" spans="1:4" ht="26.4" x14ac:dyDescent="0.3">
      <c r="A6168" s="460">
        <v>5502753</v>
      </c>
      <c r="B6168" s="461" t="s">
        <v>6970</v>
      </c>
      <c r="C6168" s="460" t="s">
        <v>2</v>
      </c>
      <c r="D6168" s="454">
        <v>52.94</v>
      </c>
    </row>
    <row r="6169" spans="1:4" ht="26.4" x14ac:dyDescent="0.3">
      <c r="A6169" s="460">
        <v>5502779</v>
      </c>
      <c r="B6169" s="461" t="s">
        <v>6971</v>
      </c>
      <c r="C6169" s="460" t="s">
        <v>2</v>
      </c>
      <c r="D6169" s="454">
        <v>50.1</v>
      </c>
    </row>
    <row r="6170" spans="1:4" ht="26.4" x14ac:dyDescent="0.3">
      <c r="A6170" s="460">
        <v>5502805</v>
      </c>
      <c r="B6170" s="461" t="s">
        <v>6972</v>
      </c>
      <c r="C6170" s="460" t="s">
        <v>2</v>
      </c>
      <c r="D6170" s="454">
        <v>47.51</v>
      </c>
    </row>
    <row r="6171" spans="1:4" ht="26.4" x14ac:dyDescent="0.3">
      <c r="A6171" s="460">
        <v>5502743</v>
      </c>
      <c r="B6171" s="461" t="s">
        <v>6973</v>
      </c>
      <c r="C6171" s="460" t="s">
        <v>2</v>
      </c>
      <c r="D6171" s="454">
        <v>45.18</v>
      </c>
    </row>
    <row r="6172" spans="1:4" ht="26.4" x14ac:dyDescent="0.3">
      <c r="A6172" s="460">
        <v>5502769</v>
      </c>
      <c r="B6172" s="461" t="s">
        <v>6974</v>
      </c>
      <c r="C6172" s="460" t="s">
        <v>2</v>
      </c>
      <c r="D6172" s="454">
        <v>42.84</v>
      </c>
    </row>
    <row r="6173" spans="1:4" ht="26.4" x14ac:dyDescent="0.3">
      <c r="A6173" s="460">
        <v>5502795</v>
      </c>
      <c r="B6173" s="461" t="s">
        <v>6975</v>
      </c>
      <c r="C6173" s="460" t="s">
        <v>2</v>
      </c>
      <c r="D6173" s="454">
        <v>42.65</v>
      </c>
    </row>
    <row r="6174" spans="1:4" ht="26.4" x14ac:dyDescent="0.3">
      <c r="A6174" s="460">
        <v>5502744</v>
      </c>
      <c r="B6174" s="461" t="s">
        <v>6976</v>
      </c>
      <c r="C6174" s="460" t="s">
        <v>2</v>
      </c>
      <c r="D6174" s="454">
        <v>45.86</v>
      </c>
    </row>
    <row r="6175" spans="1:4" ht="26.4" x14ac:dyDescent="0.3">
      <c r="A6175" s="460">
        <v>5502770</v>
      </c>
      <c r="B6175" s="461" t="s">
        <v>6977</v>
      </c>
      <c r="C6175" s="460" t="s">
        <v>2</v>
      </c>
      <c r="D6175" s="454">
        <v>43.3</v>
      </c>
    </row>
    <row r="6176" spans="1:4" ht="26.4" x14ac:dyDescent="0.3">
      <c r="A6176" s="460">
        <v>5502796</v>
      </c>
      <c r="B6176" s="461" t="s">
        <v>6978</v>
      </c>
      <c r="C6176" s="460" t="s">
        <v>2</v>
      </c>
      <c r="D6176" s="454">
        <v>42.97</v>
      </c>
    </row>
    <row r="6177" spans="1:4" ht="26.4" x14ac:dyDescent="0.3">
      <c r="A6177" s="460">
        <v>5502742</v>
      </c>
      <c r="B6177" s="461" t="s">
        <v>6979</v>
      </c>
      <c r="C6177" s="460" t="s">
        <v>2</v>
      </c>
      <c r="D6177" s="454">
        <v>42.84</v>
      </c>
    </row>
    <row r="6178" spans="1:4" ht="26.4" x14ac:dyDescent="0.3">
      <c r="A6178" s="460">
        <v>5502768</v>
      </c>
      <c r="B6178" s="461" t="s">
        <v>6980</v>
      </c>
      <c r="C6178" s="460" t="s">
        <v>2</v>
      </c>
      <c r="D6178" s="454">
        <v>42.39</v>
      </c>
    </row>
    <row r="6179" spans="1:4" ht="26.4" x14ac:dyDescent="0.3">
      <c r="A6179" s="460">
        <v>5502794</v>
      </c>
      <c r="B6179" s="461" t="s">
        <v>6981</v>
      </c>
      <c r="C6179" s="460" t="s">
        <v>2</v>
      </c>
      <c r="D6179" s="454">
        <v>42.2</v>
      </c>
    </row>
    <row r="6180" spans="1:4" ht="26.4" x14ac:dyDescent="0.3">
      <c r="A6180" s="460">
        <v>5502745</v>
      </c>
      <c r="B6180" s="461" t="s">
        <v>6982</v>
      </c>
      <c r="C6180" s="460" t="s">
        <v>2</v>
      </c>
      <c r="D6180" s="454">
        <v>46.44</v>
      </c>
    </row>
    <row r="6181" spans="1:4" ht="26.4" x14ac:dyDescent="0.3">
      <c r="A6181" s="460">
        <v>5502771</v>
      </c>
      <c r="B6181" s="461" t="s">
        <v>6983</v>
      </c>
      <c r="C6181" s="460" t="s">
        <v>2</v>
      </c>
      <c r="D6181" s="454">
        <v>45.27</v>
      </c>
    </row>
    <row r="6182" spans="1:4" ht="26.4" x14ac:dyDescent="0.3">
      <c r="A6182" s="460">
        <v>5502797</v>
      </c>
      <c r="B6182" s="461" t="s">
        <v>6984</v>
      </c>
      <c r="C6182" s="460" t="s">
        <v>2</v>
      </c>
      <c r="D6182" s="454">
        <v>43.23</v>
      </c>
    </row>
    <row r="6183" spans="1:4" ht="26.4" x14ac:dyDescent="0.3">
      <c r="A6183" s="460">
        <v>5502746</v>
      </c>
      <c r="B6183" s="461" t="s">
        <v>6985</v>
      </c>
      <c r="C6183" s="460" t="s">
        <v>2</v>
      </c>
      <c r="D6183" s="454">
        <v>46.92</v>
      </c>
    </row>
    <row r="6184" spans="1:4" ht="26.4" x14ac:dyDescent="0.3">
      <c r="A6184" s="460">
        <v>5502772</v>
      </c>
      <c r="B6184" s="461" t="s">
        <v>6986</v>
      </c>
      <c r="C6184" s="460" t="s">
        <v>2</v>
      </c>
      <c r="D6184" s="454">
        <v>45.57</v>
      </c>
    </row>
    <row r="6185" spans="1:4" ht="26.4" x14ac:dyDescent="0.3">
      <c r="A6185" s="460">
        <v>5502798</v>
      </c>
      <c r="B6185" s="461" t="s">
        <v>6987</v>
      </c>
      <c r="C6185" s="460" t="s">
        <v>2</v>
      </c>
      <c r="D6185" s="454">
        <v>43.56</v>
      </c>
    </row>
    <row r="6186" spans="1:4" ht="26.4" x14ac:dyDescent="0.3">
      <c r="A6186" s="460">
        <v>5502886</v>
      </c>
      <c r="B6186" s="461" t="s">
        <v>6988</v>
      </c>
      <c r="C6186" s="460" t="s">
        <v>2</v>
      </c>
      <c r="D6186" s="454">
        <v>55.27</v>
      </c>
    </row>
    <row r="6187" spans="1:4" ht="26.4" x14ac:dyDescent="0.3">
      <c r="A6187" s="460">
        <v>5502887</v>
      </c>
      <c r="B6187" s="461" t="s">
        <v>6989</v>
      </c>
      <c r="C6187" s="460" t="s">
        <v>2</v>
      </c>
      <c r="D6187" s="454">
        <v>50.48</v>
      </c>
    </row>
    <row r="6188" spans="1:4" ht="26.4" x14ac:dyDescent="0.3">
      <c r="A6188" s="460">
        <v>5502888</v>
      </c>
      <c r="B6188" s="461" t="s">
        <v>6990</v>
      </c>
      <c r="C6188" s="460" t="s">
        <v>2</v>
      </c>
      <c r="D6188" s="454">
        <v>47.89</v>
      </c>
    </row>
    <row r="6189" spans="1:4" ht="13.2" x14ac:dyDescent="0.3">
      <c r="A6189" s="460">
        <v>5502820</v>
      </c>
      <c r="B6189" s="461" t="s">
        <v>6991</v>
      </c>
      <c r="C6189" s="460" t="s">
        <v>2</v>
      </c>
      <c r="D6189" s="454">
        <v>6.75</v>
      </c>
    </row>
    <row r="6190" spans="1:4" ht="26.4" x14ac:dyDescent="0.3">
      <c r="A6190" s="460">
        <v>5502904</v>
      </c>
      <c r="B6190" s="461" t="s">
        <v>6992</v>
      </c>
      <c r="C6190" s="460" t="s">
        <v>2</v>
      </c>
      <c r="D6190" s="454">
        <v>19.78</v>
      </c>
    </row>
    <row r="6191" spans="1:4" ht="26.4" x14ac:dyDescent="0.3">
      <c r="A6191" s="460">
        <v>5502930</v>
      </c>
      <c r="B6191" s="461" t="s">
        <v>6993</v>
      </c>
      <c r="C6191" s="460" t="s">
        <v>2</v>
      </c>
      <c r="D6191" s="454">
        <v>18.78</v>
      </c>
    </row>
    <row r="6192" spans="1:4" ht="26.4" x14ac:dyDescent="0.3">
      <c r="A6192" s="460">
        <v>5502956</v>
      </c>
      <c r="B6192" s="461" t="s">
        <v>6994</v>
      </c>
      <c r="C6192" s="460" t="s">
        <v>2</v>
      </c>
      <c r="D6192" s="454">
        <v>18.420000000000002</v>
      </c>
    </row>
    <row r="6193" spans="1:4" ht="26.4" x14ac:dyDescent="0.3">
      <c r="A6193" s="460">
        <v>5502905</v>
      </c>
      <c r="B6193" s="461" t="s">
        <v>6995</v>
      </c>
      <c r="C6193" s="460" t="s">
        <v>2</v>
      </c>
      <c r="D6193" s="454">
        <v>22.22</v>
      </c>
    </row>
    <row r="6194" spans="1:4" ht="26.4" x14ac:dyDescent="0.3">
      <c r="A6194" s="460">
        <v>5502931</v>
      </c>
      <c r="B6194" s="461" t="s">
        <v>6996</v>
      </c>
      <c r="C6194" s="460" t="s">
        <v>2</v>
      </c>
      <c r="D6194" s="454">
        <v>18.96</v>
      </c>
    </row>
    <row r="6195" spans="1:4" ht="26.4" x14ac:dyDescent="0.3">
      <c r="A6195" s="460">
        <v>5502957</v>
      </c>
      <c r="B6195" s="461" t="s">
        <v>6997</v>
      </c>
      <c r="C6195" s="460" t="s">
        <v>2</v>
      </c>
      <c r="D6195" s="454">
        <v>18.600000000000001</v>
      </c>
    </row>
    <row r="6196" spans="1:4" ht="26.4" x14ac:dyDescent="0.3">
      <c r="A6196" s="460">
        <v>5502906</v>
      </c>
      <c r="B6196" s="461" t="s">
        <v>6998</v>
      </c>
      <c r="C6196" s="460" t="s">
        <v>2</v>
      </c>
      <c r="D6196" s="454">
        <v>22.49</v>
      </c>
    </row>
    <row r="6197" spans="1:4" ht="26.4" x14ac:dyDescent="0.3">
      <c r="A6197" s="460">
        <v>5502932</v>
      </c>
      <c r="B6197" s="461" t="s">
        <v>6999</v>
      </c>
      <c r="C6197" s="460" t="s">
        <v>2</v>
      </c>
      <c r="D6197" s="454">
        <v>19.149999999999999</v>
      </c>
    </row>
    <row r="6198" spans="1:4" ht="26.4" x14ac:dyDescent="0.3">
      <c r="A6198" s="460">
        <v>5502958</v>
      </c>
      <c r="B6198" s="461" t="s">
        <v>7000</v>
      </c>
      <c r="C6198" s="460" t="s">
        <v>2</v>
      </c>
      <c r="D6198" s="454">
        <v>18.78</v>
      </c>
    </row>
    <row r="6199" spans="1:4" ht="26.4" x14ac:dyDescent="0.3">
      <c r="A6199" s="460">
        <v>5502907</v>
      </c>
      <c r="B6199" s="461" t="s">
        <v>7001</v>
      </c>
      <c r="C6199" s="460" t="s">
        <v>2</v>
      </c>
      <c r="D6199" s="454">
        <v>22.9</v>
      </c>
    </row>
    <row r="6200" spans="1:4" ht="26.4" x14ac:dyDescent="0.3">
      <c r="A6200" s="460">
        <v>5502933</v>
      </c>
      <c r="B6200" s="461" t="s">
        <v>7002</v>
      </c>
      <c r="C6200" s="460" t="s">
        <v>2</v>
      </c>
      <c r="D6200" s="454">
        <v>19.420000000000002</v>
      </c>
    </row>
    <row r="6201" spans="1:4" ht="26.4" x14ac:dyDescent="0.3">
      <c r="A6201" s="460">
        <v>5502959</v>
      </c>
      <c r="B6201" s="461" t="s">
        <v>7003</v>
      </c>
      <c r="C6201" s="460" t="s">
        <v>2</v>
      </c>
      <c r="D6201" s="454">
        <v>18.96</v>
      </c>
    </row>
    <row r="6202" spans="1:4" ht="26.4" x14ac:dyDescent="0.3">
      <c r="A6202" s="460">
        <v>5502908</v>
      </c>
      <c r="B6202" s="461" t="s">
        <v>7004</v>
      </c>
      <c r="C6202" s="460" t="s">
        <v>2</v>
      </c>
      <c r="D6202" s="454">
        <v>23.17</v>
      </c>
    </row>
    <row r="6203" spans="1:4" ht="26.4" x14ac:dyDescent="0.3">
      <c r="A6203" s="460">
        <v>5502934</v>
      </c>
      <c r="B6203" s="461" t="s">
        <v>7005</v>
      </c>
      <c r="C6203" s="460" t="s">
        <v>2</v>
      </c>
      <c r="D6203" s="454">
        <v>19.600000000000001</v>
      </c>
    </row>
    <row r="6204" spans="1:4" ht="26.4" x14ac:dyDescent="0.3">
      <c r="A6204" s="460">
        <v>5502960</v>
      </c>
      <c r="B6204" s="461" t="s">
        <v>7006</v>
      </c>
      <c r="C6204" s="460" t="s">
        <v>2</v>
      </c>
      <c r="D6204" s="454">
        <v>19.05</v>
      </c>
    </row>
    <row r="6205" spans="1:4" ht="26.4" x14ac:dyDescent="0.3">
      <c r="A6205" s="460">
        <v>5502909</v>
      </c>
      <c r="B6205" s="461" t="s">
        <v>7007</v>
      </c>
      <c r="C6205" s="460" t="s">
        <v>2</v>
      </c>
      <c r="D6205" s="454">
        <v>23.71</v>
      </c>
    </row>
    <row r="6206" spans="1:4" ht="26.4" x14ac:dyDescent="0.3">
      <c r="A6206" s="460">
        <v>5502935</v>
      </c>
      <c r="B6206" s="461" t="s">
        <v>7008</v>
      </c>
      <c r="C6206" s="460" t="s">
        <v>2</v>
      </c>
      <c r="D6206" s="454">
        <v>19.96</v>
      </c>
    </row>
    <row r="6207" spans="1:4" ht="26.4" x14ac:dyDescent="0.3">
      <c r="A6207" s="460">
        <v>5502961</v>
      </c>
      <c r="B6207" s="461" t="s">
        <v>7009</v>
      </c>
      <c r="C6207" s="460" t="s">
        <v>2</v>
      </c>
      <c r="D6207" s="454">
        <v>19.420000000000002</v>
      </c>
    </row>
    <row r="6208" spans="1:4" ht="26.4" x14ac:dyDescent="0.3">
      <c r="A6208" s="460">
        <v>5502910</v>
      </c>
      <c r="B6208" s="461" t="s">
        <v>7010</v>
      </c>
      <c r="C6208" s="460" t="s">
        <v>2</v>
      </c>
      <c r="D6208" s="454">
        <v>24.67</v>
      </c>
    </row>
    <row r="6209" spans="1:4" ht="26.4" x14ac:dyDescent="0.3">
      <c r="A6209" s="460">
        <v>5502936</v>
      </c>
      <c r="B6209" s="461" t="s">
        <v>7011</v>
      </c>
      <c r="C6209" s="460" t="s">
        <v>2</v>
      </c>
      <c r="D6209" s="454">
        <v>22.63</v>
      </c>
    </row>
    <row r="6210" spans="1:4" ht="26.4" x14ac:dyDescent="0.3">
      <c r="A6210" s="460">
        <v>5502962</v>
      </c>
      <c r="B6210" s="461" t="s">
        <v>7012</v>
      </c>
      <c r="C6210" s="460" t="s">
        <v>2</v>
      </c>
      <c r="D6210" s="454">
        <v>19.87</v>
      </c>
    </row>
    <row r="6211" spans="1:4" ht="26.4" x14ac:dyDescent="0.3">
      <c r="A6211" s="460">
        <v>5502900</v>
      </c>
      <c r="B6211" s="461" t="s">
        <v>7013</v>
      </c>
      <c r="C6211" s="460" t="s">
        <v>2</v>
      </c>
      <c r="D6211" s="454">
        <v>18.329999999999998</v>
      </c>
    </row>
    <row r="6212" spans="1:4" ht="26.4" x14ac:dyDescent="0.3">
      <c r="A6212" s="460">
        <v>5502926</v>
      </c>
      <c r="B6212" s="461" t="s">
        <v>7014</v>
      </c>
      <c r="C6212" s="460" t="s">
        <v>2</v>
      </c>
      <c r="D6212" s="454">
        <v>17.79</v>
      </c>
    </row>
    <row r="6213" spans="1:4" ht="26.4" x14ac:dyDescent="0.3">
      <c r="A6213" s="460">
        <v>5502952</v>
      </c>
      <c r="B6213" s="461" t="s">
        <v>7015</v>
      </c>
      <c r="C6213" s="460" t="s">
        <v>2</v>
      </c>
      <c r="D6213" s="454">
        <v>17.600000000000001</v>
      </c>
    </row>
    <row r="6214" spans="1:4" ht="26.4" x14ac:dyDescent="0.3">
      <c r="A6214" s="460">
        <v>5502901</v>
      </c>
      <c r="B6214" s="461" t="s">
        <v>7016</v>
      </c>
      <c r="C6214" s="460" t="s">
        <v>2</v>
      </c>
      <c r="D6214" s="454">
        <v>18.690000000000001</v>
      </c>
    </row>
    <row r="6215" spans="1:4" ht="26.4" x14ac:dyDescent="0.3">
      <c r="A6215" s="460">
        <v>5502927</v>
      </c>
      <c r="B6215" s="461" t="s">
        <v>7017</v>
      </c>
      <c r="C6215" s="460" t="s">
        <v>2</v>
      </c>
      <c r="D6215" s="454">
        <v>18.059999999999999</v>
      </c>
    </row>
    <row r="6216" spans="1:4" ht="26.4" x14ac:dyDescent="0.3">
      <c r="A6216" s="460">
        <v>5502953</v>
      </c>
      <c r="B6216" s="461" t="s">
        <v>7018</v>
      </c>
      <c r="C6216" s="460" t="s">
        <v>2</v>
      </c>
      <c r="D6216" s="454">
        <v>17.88</v>
      </c>
    </row>
    <row r="6217" spans="1:4" ht="26.4" x14ac:dyDescent="0.3">
      <c r="A6217" s="460">
        <v>5502899</v>
      </c>
      <c r="B6217" s="461" t="s">
        <v>7019</v>
      </c>
      <c r="C6217" s="460" t="s">
        <v>2</v>
      </c>
      <c r="D6217" s="454">
        <v>17.79</v>
      </c>
    </row>
    <row r="6218" spans="1:4" ht="26.4" x14ac:dyDescent="0.3">
      <c r="A6218" s="460">
        <v>5502925</v>
      </c>
      <c r="B6218" s="461" t="s">
        <v>7020</v>
      </c>
      <c r="C6218" s="460" t="s">
        <v>2</v>
      </c>
      <c r="D6218" s="454">
        <v>17.510000000000002</v>
      </c>
    </row>
    <row r="6219" spans="1:4" ht="26.4" x14ac:dyDescent="0.3">
      <c r="A6219" s="460">
        <v>5502951</v>
      </c>
      <c r="B6219" s="461" t="s">
        <v>7021</v>
      </c>
      <c r="C6219" s="460" t="s">
        <v>2</v>
      </c>
      <c r="D6219" s="454">
        <v>17.329999999999998</v>
      </c>
    </row>
    <row r="6220" spans="1:4" ht="26.4" x14ac:dyDescent="0.3">
      <c r="A6220" s="460">
        <v>5502902</v>
      </c>
      <c r="B6220" s="461" t="s">
        <v>7022</v>
      </c>
      <c r="C6220" s="460" t="s">
        <v>2</v>
      </c>
      <c r="D6220" s="454">
        <v>19.149999999999999</v>
      </c>
    </row>
    <row r="6221" spans="1:4" ht="26.4" x14ac:dyDescent="0.3">
      <c r="A6221" s="460">
        <v>5502928</v>
      </c>
      <c r="B6221" s="461" t="s">
        <v>7023</v>
      </c>
      <c r="C6221" s="460" t="s">
        <v>2</v>
      </c>
      <c r="D6221" s="454">
        <v>18.329999999999998</v>
      </c>
    </row>
    <row r="6222" spans="1:4" ht="26.4" x14ac:dyDescent="0.3">
      <c r="A6222" s="460">
        <v>5502954</v>
      </c>
      <c r="B6222" s="461" t="s">
        <v>7024</v>
      </c>
      <c r="C6222" s="460" t="s">
        <v>2</v>
      </c>
      <c r="D6222" s="454">
        <v>18.059999999999999</v>
      </c>
    </row>
    <row r="6223" spans="1:4" ht="26.4" x14ac:dyDescent="0.3">
      <c r="A6223" s="460">
        <v>5502903</v>
      </c>
      <c r="B6223" s="461" t="s">
        <v>7025</v>
      </c>
      <c r="C6223" s="460" t="s">
        <v>2</v>
      </c>
      <c r="D6223" s="454">
        <v>19.420000000000002</v>
      </c>
    </row>
    <row r="6224" spans="1:4" ht="26.4" x14ac:dyDescent="0.3">
      <c r="A6224" s="460">
        <v>5502929</v>
      </c>
      <c r="B6224" s="461" t="s">
        <v>7026</v>
      </c>
      <c r="C6224" s="460" t="s">
        <v>2</v>
      </c>
      <c r="D6224" s="454">
        <v>18.510000000000002</v>
      </c>
    </row>
    <row r="6225" spans="1:4" ht="26.4" x14ac:dyDescent="0.3">
      <c r="A6225" s="460">
        <v>5502955</v>
      </c>
      <c r="B6225" s="461" t="s">
        <v>7027</v>
      </c>
      <c r="C6225" s="460" t="s">
        <v>2</v>
      </c>
      <c r="D6225" s="454">
        <v>18.239999999999998</v>
      </c>
    </row>
    <row r="6226" spans="1:4" ht="26.4" x14ac:dyDescent="0.3">
      <c r="A6226" s="460">
        <v>5502889</v>
      </c>
      <c r="B6226" s="461" t="s">
        <v>7028</v>
      </c>
      <c r="C6226" s="460" t="s">
        <v>2</v>
      </c>
      <c r="D6226" s="454">
        <v>25.07</v>
      </c>
    </row>
    <row r="6227" spans="1:4" ht="26.4" x14ac:dyDescent="0.3">
      <c r="A6227" s="460">
        <v>5502996</v>
      </c>
      <c r="B6227" s="461" t="s">
        <v>7029</v>
      </c>
      <c r="C6227" s="460" t="s">
        <v>2</v>
      </c>
      <c r="D6227" s="454">
        <v>22.9</v>
      </c>
    </row>
    <row r="6228" spans="1:4" ht="26.4" x14ac:dyDescent="0.3">
      <c r="A6228" s="460">
        <v>5502997</v>
      </c>
      <c r="B6228" s="461" t="s">
        <v>7030</v>
      </c>
      <c r="C6228" s="460" t="s">
        <v>2</v>
      </c>
      <c r="D6228" s="454">
        <v>22.22</v>
      </c>
    </row>
    <row r="6229" spans="1:4" ht="26.4" x14ac:dyDescent="0.3">
      <c r="A6229" s="460">
        <v>5501716</v>
      </c>
      <c r="B6229" s="461" t="s">
        <v>7031</v>
      </c>
      <c r="C6229" s="460" t="s">
        <v>2</v>
      </c>
      <c r="D6229" s="454">
        <v>19.989999999999998</v>
      </c>
    </row>
    <row r="6230" spans="1:4" ht="26.4" x14ac:dyDescent="0.3">
      <c r="A6230" s="460">
        <v>5501717</v>
      </c>
      <c r="B6230" s="461" t="s">
        <v>7032</v>
      </c>
      <c r="C6230" s="460" t="s">
        <v>2</v>
      </c>
      <c r="D6230" s="454">
        <v>22.52</v>
      </c>
    </row>
    <row r="6231" spans="1:4" ht="13.2" x14ac:dyDescent="0.3">
      <c r="A6231" s="460">
        <v>5501712</v>
      </c>
      <c r="B6231" s="461" t="s">
        <v>7033</v>
      </c>
      <c r="C6231" s="460" t="s">
        <v>2</v>
      </c>
      <c r="D6231" s="454">
        <v>11.63</v>
      </c>
    </row>
    <row r="6232" spans="1:4" ht="13.2" x14ac:dyDescent="0.3">
      <c r="A6232" s="460">
        <v>5501713</v>
      </c>
      <c r="B6232" s="461" t="s">
        <v>7034</v>
      </c>
      <c r="C6232" s="460" t="s">
        <v>2</v>
      </c>
      <c r="D6232" s="454">
        <v>12.89</v>
      </c>
    </row>
    <row r="6233" spans="1:4" ht="13.2" x14ac:dyDescent="0.3">
      <c r="A6233" s="460">
        <v>5501711</v>
      </c>
      <c r="B6233" s="461" t="s">
        <v>7035</v>
      </c>
      <c r="C6233" s="460" t="s">
        <v>2</v>
      </c>
      <c r="D6233" s="454">
        <v>9.33</v>
      </c>
    </row>
    <row r="6234" spans="1:4" ht="13.2" x14ac:dyDescent="0.3">
      <c r="A6234" s="460">
        <v>5501710</v>
      </c>
      <c r="B6234" s="461" t="s">
        <v>7036</v>
      </c>
      <c r="C6234" s="460" t="s">
        <v>2</v>
      </c>
      <c r="D6234" s="454">
        <v>2.83</v>
      </c>
    </row>
    <row r="6235" spans="1:4" ht="13.2" x14ac:dyDescent="0.3">
      <c r="A6235" s="460">
        <v>5501714</v>
      </c>
      <c r="B6235" s="461" t="s">
        <v>7037</v>
      </c>
      <c r="C6235" s="460" t="s">
        <v>2</v>
      </c>
      <c r="D6235" s="454">
        <v>15.16</v>
      </c>
    </row>
    <row r="6236" spans="1:4" ht="26.4" x14ac:dyDescent="0.3">
      <c r="A6236" s="460">
        <v>5501715</v>
      </c>
      <c r="B6236" s="461" t="s">
        <v>7038</v>
      </c>
      <c r="C6236" s="460" t="s">
        <v>2</v>
      </c>
      <c r="D6236" s="454">
        <v>17.45</v>
      </c>
    </row>
    <row r="6237" spans="1:4" ht="13.2" x14ac:dyDescent="0.3">
      <c r="A6237" s="460">
        <v>5502986</v>
      </c>
      <c r="B6237" s="461" t="s">
        <v>7039</v>
      </c>
      <c r="C6237" s="460" t="s">
        <v>2</v>
      </c>
      <c r="D6237" s="454">
        <v>3.02</v>
      </c>
    </row>
    <row r="6238" spans="1:4" ht="13.2" x14ac:dyDescent="0.3">
      <c r="A6238" s="460">
        <v>5502977</v>
      </c>
      <c r="B6238" s="461" t="s">
        <v>7040</v>
      </c>
      <c r="C6238" s="460" t="s">
        <v>2</v>
      </c>
      <c r="D6238" s="454">
        <v>8.69</v>
      </c>
    </row>
    <row r="6239" spans="1:4" ht="13.2" x14ac:dyDescent="0.3">
      <c r="A6239" s="460">
        <v>5502985</v>
      </c>
      <c r="B6239" s="461" t="s">
        <v>7041</v>
      </c>
      <c r="C6239" s="460" t="s">
        <v>84</v>
      </c>
      <c r="D6239" s="454">
        <v>0.53</v>
      </c>
    </row>
    <row r="6240" spans="1:4" ht="13.2" x14ac:dyDescent="0.3">
      <c r="A6240" s="460">
        <v>5503018</v>
      </c>
      <c r="B6240" s="461" t="s">
        <v>7042</v>
      </c>
      <c r="C6240" s="460" t="s">
        <v>3194</v>
      </c>
      <c r="D6240" s="454">
        <v>66.790000000000006</v>
      </c>
    </row>
    <row r="6241" spans="1:4" ht="13.2" x14ac:dyDescent="0.3">
      <c r="A6241" s="460">
        <v>5505768</v>
      </c>
      <c r="B6241" s="461" t="s">
        <v>7043</v>
      </c>
      <c r="C6241" s="460" t="s">
        <v>84</v>
      </c>
      <c r="D6241" s="454">
        <v>83.95</v>
      </c>
    </row>
    <row r="6242" spans="1:4" ht="13.2" x14ac:dyDescent="0.3">
      <c r="A6242" s="460">
        <v>5503020</v>
      </c>
      <c r="B6242" s="461" t="s">
        <v>7044</v>
      </c>
      <c r="C6242" s="460" t="s">
        <v>3194</v>
      </c>
      <c r="D6242" s="454">
        <v>294.66000000000003</v>
      </c>
    </row>
    <row r="6243" spans="1:4" ht="26.4" x14ac:dyDescent="0.3">
      <c r="A6243" s="460">
        <v>5605798</v>
      </c>
      <c r="B6243" s="461" t="s">
        <v>7045</v>
      </c>
      <c r="C6243" s="460" t="s">
        <v>93</v>
      </c>
      <c r="D6243" s="454">
        <v>85.47</v>
      </c>
    </row>
    <row r="6244" spans="1:4" ht="26.4" x14ac:dyDescent="0.3">
      <c r="A6244" s="460">
        <v>5605925</v>
      </c>
      <c r="B6244" s="461" t="s">
        <v>7046</v>
      </c>
      <c r="C6244" s="460" t="s">
        <v>93</v>
      </c>
      <c r="D6244" s="454">
        <v>80.28</v>
      </c>
    </row>
    <row r="6245" spans="1:4" ht="26.4" x14ac:dyDescent="0.3">
      <c r="A6245" s="460">
        <v>5605799</v>
      </c>
      <c r="B6245" s="461" t="s">
        <v>7047</v>
      </c>
      <c r="C6245" s="460" t="s">
        <v>93</v>
      </c>
      <c r="D6245" s="454">
        <v>90.73</v>
      </c>
    </row>
    <row r="6246" spans="1:4" ht="26.4" x14ac:dyDescent="0.3">
      <c r="A6246" s="460">
        <v>5605800</v>
      </c>
      <c r="B6246" s="461" t="s">
        <v>7048</v>
      </c>
      <c r="C6246" s="460" t="s">
        <v>93</v>
      </c>
      <c r="D6246" s="454">
        <v>100.59</v>
      </c>
    </row>
    <row r="6247" spans="1:4" ht="26.4" x14ac:dyDescent="0.3">
      <c r="A6247" s="460">
        <v>5605894</v>
      </c>
      <c r="B6247" s="461" t="s">
        <v>7049</v>
      </c>
      <c r="C6247" s="460" t="s">
        <v>93</v>
      </c>
      <c r="D6247" s="454">
        <v>47.69</v>
      </c>
    </row>
    <row r="6248" spans="1:4" ht="26.4" x14ac:dyDescent="0.3">
      <c r="A6248" s="460">
        <v>5605895</v>
      </c>
      <c r="B6248" s="461" t="s">
        <v>7050</v>
      </c>
      <c r="C6248" s="460" t="s">
        <v>93</v>
      </c>
      <c r="D6248" s="454">
        <v>51.49</v>
      </c>
    </row>
    <row r="6249" spans="1:4" ht="26.4" x14ac:dyDescent="0.3">
      <c r="A6249" s="460">
        <v>5605896</v>
      </c>
      <c r="B6249" s="461" t="s">
        <v>7051</v>
      </c>
      <c r="C6249" s="460" t="s">
        <v>93</v>
      </c>
      <c r="D6249" s="454">
        <v>57.23</v>
      </c>
    </row>
    <row r="6250" spans="1:4" ht="26.4" x14ac:dyDescent="0.3">
      <c r="A6250" s="460">
        <v>5605911</v>
      </c>
      <c r="B6250" s="461" t="s">
        <v>7052</v>
      </c>
      <c r="C6250" s="460" t="s">
        <v>93</v>
      </c>
      <c r="D6250" s="454">
        <v>35.270000000000003</v>
      </c>
    </row>
    <row r="6251" spans="1:4" ht="26.4" x14ac:dyDescent="0.3">
      <c r="A6251" s="460">
        <v>5605912</v>
      </c>
      <c r="B6251" s="461" t="s">
        <v>7053</v>
      </c>
      <c r="C6251" s="460" t="s">
        <v>93</v>
      </c>
      <c r="D6251" s="454">
        <v>50.11</v>
      </c>
    </row>
    <row r="6252" spans="1:4" ht="13.2" x14ac:dyDescent="0.3">
      <c r="A6252" s="460">
        <v>5605938</v>
      </c>
      <c r="B6252" s="461" t="s">
        <v>7054</v>
      </c>
      <c r="C6252" s="460" t="s">
        <v>93</v>
      </c>
      <c r="D6252" s="454">
        <v>20.56</v>
      </c>
    </row>
    <row r="6253" spans="1:4" ht="13.2" x14ac:dyDescent="0.3">
      <c r="A6253" s="460">
        <v>5605939</v>
      </c>
      <c r="B6253" s="461" t="s">
        <v>7055</v>
      </c>
      <c r="C6253" s="460" t="s">
        <v>93</v>
      </c>
      <c r="D6253" s="454">
        <v>24.71</v>
      </c>
    </row>
    <row r="6254" spans="1:4" ht="13.2" x14ac:dyDescent="0.3">
      <c r="A6254" s="460">
        <v>5605940</v>
      </c>
      <c r="B6254" s="461" t="s">
        <v>7056</v>
      </c>
      <c r="C6254" s="460" t="s">
        <v>93</v>
      </c>
      <c r="D6254" s="454">
        <v>57.28</v>
      </c>
    </row>
    <row r="6255" spans="1:4" ht="13.2" x14ac:dyDescent="0.3">
      <c r="A6255" s="460">
        <v>5605942</v>
      </c>
      <c r="B6255" s="461" t="s">
        <v>7057</v>
      </c>
      <c r="C6255" s="460" t="s">
        <v>84</v>
      </c>
      <c r="D6255" s="454">
        <v>49.08</v>
      </c>
    </row>
    <row r="6256" spans="1:4" ht="26.4" x14ac:dyDescent="0.3">
      <c r="A6256" s="460">
        <v>5605955</v>
      </c>
      <c r="B6256" s="461" t="s">
        <v>7058</v>
      </c>
      <c r="C6256" s="460" t="s">
        <v>110</v>
      </c>
      <c r="D6256" s="454">
        <v>707.07</v>
      </c>
    </row>
    <row r="6257" spans="1:4" ht="26.4" x14ac:dyDescent="0.3">
      <c r="A6257" s="460">
        <v>5605956</v>
      </c>
      <c r="B6257" s="461" t="s">
        <v>7059</v>
      </c>
      <c r="C6257" s="460" t="s">
        <v>110</v>
      </c>
      <c r="D6257" s="454">
        <v>838.48</v>
      </c>
    </row>
    <row r="6258" spans="1:4" ht="26.4" x14ac:dyDescent="0.3">
      <c r="A6258" s="460">
        <v>5605953</v>
      </c>
      <c r="B6258" s="461" t="s">
        <v>7060</v>
      </c>
      <c r="C6258" s="460" t="s">
        <v>110</v>
      </c>
      <c r="D6258" s="454">
        <v>497.62</v>
      </c>
    </row>
    <row r="6259" spans="1:4" ht="26.4" x14ac:dyDescent="0.3">
      <c r="A6259" s="460">
        <v>5605954</v>
      </c>
      <c r="B6259" s="461" t="s">
        <v>7061</v>
      </c>
      <c r="C6259" s="460" t="s">
        <v>110</v>
      </c>
      <c r="D6259" s="454">
        <v>604.92999999999995</v>
      </c>
    </row>
    <row r="6260" spans="1:4" ht="39.6" x14ac:dyDescent="0.3">
      <c r="A6260" s="460">
        <v>5605909</v>
      </c>
      <c r="B6260" s="461" t="s">
        <v>7062</v>
      </c>
      <c r="C6260" s="460" t="s">
        <v>110</v>
      </c>
      <c r="D6260" s="454">
        <v>477.17</v>
      </c>
    </row>
    <row r="6261" spans="1:4" ht="39.6" x14ac:dyDescent="0.3">
      <c r="A6261" s="460">
        <v>5605908</v>
      </c>
      <c r="B6261" s="461" t="s">
        <v>7063</v>
      </c>
      <c r="C6261" s="460" t="s">
        <v>110</v>
      </c>
      <c r="D6261" s="454">
        <v>477.17</v>
      </c>
    </row>
    <row r="6262" spans="1:4" ht="39.6" x14ac:dyDescent="0.3">
      <c r="A6262" s="460">
        <v>5605907</v>
      </c>
      <c r="B6262" s="461" t="s">
        <v>7064</v>
      </c>
      <c r="C6262" s="460" t="s">
        <v>110</v>
      </c>
      <c r="D6262" s="454">
        <v>509.63</v>
      </c>
    </row>
    <row r="6263" spans="1:4" ht="39.6" x14ac:dyDescent="0.3">
      <c r="A6263" s="460">
        <v>5605906</v>
      </c>
      <c r="B6263" s="461" t="s">
        <v>7065</v>
      </c>
      <c r="C6263" s="460" t="s">
        <v>110</v>
      </c>
      <c r="D6263" s="454">
        <v>612.73</v>
      </c>
    </row>
    <row r="6264" spans="1:4" ht="39.6" x14ac:dyDescent="0.3">
      <c r="A6264" s="460">
        <v>5605905</v>
      </c>
      <c r="B6264" s="461" t="s">
        <v>7066</v>
      </c>
      <c r="C6264" s="460" t="s">
        <v>110</v>
      </c>
      <c r="D6264" s="454">
        <v>703.82</v>
      </c>
    </row>
    <row r="6265" spans="1:4" ht="26.4" x14ac:dyDescent="0.3">
      <c r="A6265" s="460">
        <v>5605944</v>
      </c>
      <c r="B6265" s="461" t="s">
        <v>7067</v>
      </c>
      <c r="C6265" s="460" t="s">
        <v>110</v>
      </c>
      <c r="D6265" s="454">
        <v>430.42</v>
      </c>
    </row>
    <row r="6266" spans="1:4" ht="26.4" x14ac:dyDescent="0.3">
      <c r="A6266" s="460">
        <v>5605910</v>
      </c>
      <c r="B6266" s="461" t="s">
        <v>7068</v>
      </c>
      <c r="C6266" s="460" t="s">
        <v>110</v>
      </c>
      <c r="D6266" s="454">
        <v>504.42</v>
      </c>
    </row>
    <row r="6267" spans="1:4" ht="26.4" x14ac:dyDescent="0.3">
      <c r="A6267" s="460">
        <v>5605945</v>
      </c>
      <c r="B6267" s="461" t="s">
        <v>7069</v>
      </c>
      <c r="C6267" s="460" t="s">
        <v>110</v>
      </c>
      <c r="D6267" s="454">
        <v>530.47</v>
      </c>
    </row>
    <row r="6268" spans="1:4" ht="26.4" x14ac:dyDescent="0.3">
      <c r="A6268" s="460">
        <v>5605946</v>
      </c>
      <c r="B6268" s="461" t="s">
        <v>7070</v>
      </c>
      <c r="C6268" s="460" t="s">
        <v>110</v>
      </c>
      <c r="D6268" s="454">
        <v>509.63</v>
      </c>
    </row>
    <row r="6269" spans="1:4" ht="26.4" x14ac:dyDescent="0.3">
      <c r="A6269" s="460">
        <v>5605947</v>
      </c>
      <c r="B6269" s="461" t="s">
        <v>7071</v>
      </c>
      <c r="C6269" s="460" t="s">
        <v>110</v>
      </c>
      <c r="D6269" s="454">
        <v>571.23</v>
      </c>
    </row>
    <row r="6270" spans="1:4" ht="26.4" x14ac:dyDescent="0.3">
      <c r="A6270" s="460">
        <v>5605948</v>
      </c>
      <c r="B6270" s="461" t="s">
        <v>7072</v>
      </c>
      <c r="C6270" s="460" t="s">
        <v>110</v>
      </c>
      <c r="D6270" s="454">
        <v>703.82</v>
      </c>
    </row>
    <row r="6271" spans="1:4" ht="26.4" x14ac:dyDescent="0.3">
      <c r="A6271" s="460">
        <v>5605949</v>
      </c>
      <c r="B6271" s="461" t="s">
        <v>7073</v>
      </c>
      <c r="C6271" s="460" t="s">
        <v>110</v>
      </c>
      <c r="D6271" s="454">
        <v>995.39</v>
      </c>
    </row>
    <row r="6272" spans="1:4" ht="26.4" x14ac:dyDescent="0.3">
      <c r="A6272" s="460">
        <v>5605950</v>
      </c>
      <c r="B6272" s="461" t="s">
        <v>7074</v>
      </c>
      <c r="C6272" s="460" t="s">
        <v>110</v>
      </c>
      <c r="D6272" s="454">
        <v>1039.8800000000001</v>
      </c>
    </row>
    <row r="6273" spans="1:4" ht="26.4" x14ac:dyDescent="0.3">
      <c r="A6273" s="460">
        <v>5605951</v>
      </c>
      <c r="B6273" s="461" t="s">
        <v>7075</v>
      </c>
      <c r="C6273" s="460" t="s">
        <v>110</v>
      </c>
      <c r="D6273" s="454">
        <v>1645.56</v>
      </c>
    </row>
    <row r="6274" spans="1:4" ht="26.4" x14ac:dyDescent="0.3">
      <c r="A6274" s="460">
        <v>5605952</v>
      </c>
      <c r="B6274" s="461" t="s">
        <v>7076</v>
      </c>
      <c r="C6274" s="460" t="s">
        <v>110</v>
      </c>
      <c r="D6274" s="454">
        <v>2500.1999999999998</v>
      </c>
    </row>
    <row r="6275" spans="1:4" ht="26.4" x14ac:dyDescent="0.3">
      <c r="A6275" s="460">
        <v>5605932</v>
      </c>
      <c r="B6275" s="461" t="s">
        <v>7077</v>
      </c>
      <c r="C6275" s="460" t="s">
        <v>93</v>
      </c>
      <c r="D6275" s="454">
        <v>129.37</v>
      </c>
    </row>
    <row r="6276" spans="1:4" ht="26.4" x14ac:dyDescent="0.3">
      <c r="A6276" s="460">
        <v>5605934</v>
      </c>
      <c r="B6276" s="461" t="s">
        <v>7078</v>
      </c>
      <c r="C6276" s="460" t="s">
        <v>93</v>
      </c>
      <c r="D6276" s="454">
        <v>141.22</v>
      </c>
    </row>
    <row r="6277" spans="1:4" ht="26.4" x14ac:dyDescent="0.3">
      <c r="A6277" s="460">
        <v>5605928</v>
      </c>
      <c r="B6277" s="461" t="s">
        <v>7079</v>
      </c>
      <c r="C6277" s="460" t="s">
        <v>93</v>
      </c>
      <c r="D6277" s="454">
        <v>155.75</v>
      </c>
    </row>
    <row r="6278" spans="1:4" ht="26.4" x14ac:dyDescent="0.3">
      <c r="A6278" s="460">
        <v>5605935</v>
      </c>
      <c r="B6278" s="461" t="s">
        <v>7080</v>
      </c>
      <c r="C6278" s="460" t="s">
        <v>93</v>
      </c>
      <c r="D6278" s="454">
        <v>155.88999999999999</v>
      </c>
    </row>
    <row r="6279" spans="1:4" ht="26.4" x14ac:dyDescent="0.3">
      <c r="A6279" s="460">
        <v>5605936</v>
      </c>
      <c r="B6279" s="461" t="s">
        <v>7081</v>
      </c>
      <c r="C6279" s="460" t="s">
        <v>93</v>
      </c>
      <c r="D6279" s="454">
        <v>240.12</v>
      </c>
    </row>
    <row r="6280" spans="1:4" ht="26.4" x14ac:dyDescent="0.3">
      <c r="A6280" s="460">
        <v>5605937</v>
      </c>
      <c r="B6280" s="461" t="s">
        <v>7082</v>
      </c>
      <c r="C6280" s="460" t="s">
        <v>93</v>
      </c>
      <c r="D6280" s="454">
        <v>295.43</v>
      </c>
    </row>
    <row r="6281" spans="1:4" ht="26.4" x14ac:dyDescent="0.3">
      <c r="A6281" s="460">
        <v>5605957</v>
      </c>
      <c r="B6281" s="461" t="s">
        <v>7083</v>
      </c>
      <c r="C6281" s="460" t="s">
        <v>93</v>
      </c>
      <c r="D6281" s="454">
        <v>214.91</v>
      </c>
    </row>
    <row r="6282" spans="1:4" ht="26.4" x14ac:dyDescent="0.3">
      <c r="A6282" s="460">
        <v>5605958</v>
      </c>
      <c r="B6282" s="461" t="s">
        <v>7084</v>
      </c>
      <c r="C6282" s="460" t="s">
        <v>93</v>
      </c>
      <c r="D6282" s="454">
        <v>246.13</v>
      </c>
    </row>
    <row r="6283" spans="1:4" ht="26.4" x14ac:dyDescent="0.3">
      <c r="A6283" s="460">
        <v>5605959</v>
      </c>
      <c r="B6283" s="461" t="s">
        <v>7085</v>
      </c>
      <c r="C6283" s="460" t="s">
        <v>93</v>
      </c>
      <c r="D6283" s="454">
        <v>298.36</v>
      </c>
    </row>
    <row r="6284" spans="1:4" ht="26.4" x14ac:dyDescent="0.3">
      <c r="A6284" s="460">
        <v>5605960</v>
      </c>
      <c r="B6284" s="461" t="s">
        <v>7086</v>
      </c>
      <c r="C6284" s="460" t="s">
        <v>93</v>
      </c>
      <c r="D6284" s="454">
        <v>375.96</v>
      </c>
    </row>
    <row r="6285" spans="1:4" ht="26.4" x14ac:dyDescent="0.3">
      <c r="A6285" s="460">
        <v>5605961</v>
      </c>
      <c r="B6285" s="461" t="s">
        <v>7087</v>
      </c>
      <c r="C6285" s="460" t="s">
        <v>93</v>
      </c>
      <c r="D6285" s="454">
        <v>446.4</v>
      </c>
    </row>
    <row r="6286" spans="1:4" ht="26.4" x14ac:dyDescent="0.3">
      <c r="A6286" s="460">
        <v>5605885</v>
      </c>
      <c r="B6286" s="461" t="s">
        <v>7088</v>
      </c>
      <c r="C6286" s="460" t="s">
        <v>93</v>
      </c>
      <c r="D6286" s="454">
        <v>225.83</v>
      </c>
    </row>
    <row r="6287" spans="1:4" ht="26.4" x14ac:dyDescent="0.3">
      <c r="A6287" s="460">
        <v>5605886</v>
      </c>
      <c r="B6287" s="461" t="s">
        <v>7089</v>
      </c>
      <c r="C6287" s="460" t="s">
        <v>93</v>
      </c>
      <c r="D6287" s="454">
        <v>245.45</v>
      </c>
    </row>
    <row r="6288" spans="1:4" ht="26.4" x14ac:dyDescent="0.3">
      <c r="A6288" s="460">
        <v>5605883</v>
      </c>
      <c r="B6288" s="461" t="s">
        <v>7090</v>
      </c>
      <c r="C6288" s="460" t="s">
        <v>93</v>
      </c>
      <c r="D6288" s="454">
        <v>181.79</v>
      </c>
    </row>
    <row r="6289" spans="1:4" ht="26.4" x14ac:dyDescent="0.3">
      <c r="A6289" s="460">
        <v>5605884</v>
      </c>
      <c r="B6289" s="461" t="s">
        <v>7091</v>
      </c>
      <c r="C6289" s="460" t="s">
        <v>93</v>
      </c>
      <c r="D6289" s="454">
        <v>201.41</v>
      </c>
    </row>
    <row r="6290" spans="1:4" ht="26.4" x14ac:dyDescent="0.3">
      <c r="A6290" s="460">
        <v>5605962</v>
      </c>
      <c r="B6290" s="461" t="s">
        <v>7092</v>
      </c>
      <c r="C6290" s="460" t="s">
        <v>93</v>
      </c>
      <c r="D6290" s="454">
        <v>156.80000000000001</v>
      </c>
    </row>
    <row r="6291" spans="1:4" ht="26.4" x14ac:dyDescent="0.3">
      <c r="A6291" s="460">
        <v>5605881</v>
      </c>
      <c r="B6291" s="461" t="s">
        <v>7093</v>
      </c>
      <c r="C6291" s="460" t="s">
        <v>93</v>
      </c>
      <c r="D6291" s="454">
        <v>229.79</v>
      </c>
    </row>
    <row r="6292" spans="1:4" ht="26.4" x14ac:dyDescent="0.3">
      <c r="A6292" s="460">
        <v>5605882</v>
      </c>
      <c r="B6292" s="461" t="s">
        <v>7094</v>
      </c>
      <c r="C6292" s="460" t="s">
        <v>93</v>
      </c>
      <c r="D6292" s="454">
        <v>389.41</v>
      </c>
    </row>
    <row r="6293" spans="1:4" ht="26.4" x14ac:dyDescent="0.3">
      <c r="A6293" s="460">
        <v>5605963</v>
      </c>
      <c r="B6293" s="461" t="s">
        <v>7095</v>
      </c>
      <c r="C6293" s="460" t="s">
        <v>93</v>
      </c>
      <c r="D6293" s="454">
        <v>246.57</v>
      </c>
    </row>
    <row r="6294" spans="1:4" ht="26.4" x14ac:dyDescent="0.3">
      <c r="A6294" s="460">
        <v>5605964</v>
      </c>
      <c r="B6294" s="461" t="s">
        <v>7096</v>
      </c>
      <c r="C6294" s="460" t="s">
        <v>93</v>
      </c>
      <c r="D6294" s="454">
        <v>310.39999999999998</v>
      </c>
    </row>
    <row r="6295" spans="1:4" ht="26.4" x14ac:dyDescent="0.3">
      <c r="A6295" s="460">
        <v>5605965</v>
      </c>
      <c r="B6295" s="461" t="s">
        <v>7097</v>
      </c>
      <c r="C6295" s="460" t="s">
        <v>93</v>
      </c>
      <c r="D6295" s="454">
        <v>373</v>
      </c>
    </row>
    <row r="6296" spans="1:4" ht="26.4" x14ac:dyDescent="0.3">
      <c r="A6296" s="460">
        <v>5605966</v>
      </c>
      <c r="B6296" s="461" t="s">
        <v>7098</v>
      </c>
      <c r="C6296" s="460" t="s">
        <v>93</v>
      </c>
      <c r="D6296" s="454">
        <v>415.69</v>
      </c>
    </row>
    <row r="6297" spans="1:4" ht="26.4" x14ac:dyDescent="0.3">
      <c r="A6297" s="460">
        <v>5605967</v>
      </c>
      <c r="B6297" s="461" t="s">
        <v>7099</v>
      </c>
      <c r="C6297" s="460" t="s">
        <v>93</v>
      </c>
      <c r="D6297" s="454">
        <v>469.22</v>
      </c>
    </row>
    <row r="6298" spans="1:4" ht="26.4" x14ac:dyDescent="0.3">
      <c r="A6298" s="460">
        <v>5605968</v>
      </c>
      <c r="B6298" s="461" t="s">
        <v>7100</v>
      </c>
      <c r="C6298" s="460" t="s">
        <v>93</v>
      </c>
      <c r="D6298" s="454">
        <v>574.91999999999996</v>
      </c>
    </row>
    <row r="6299" spans="1:4" ht="26.4" x14ac:dyDescent="0.3">
      <c r="A6299" s="460">
        <v>5605969</v>
      </c>
      <c r="B6299" s="461" t="s">
        <v>7101</v>
      </c>
      <c r="C6299" s="460" t="s">
        <v>93</v>
      </c>
      <c r="D6299" s="454">
        <v>694.89</v>
      </c>
    </row>
    <row r="6300" spans="1:4" ht="26.4" x14ac:dyDescent="0.3">
      <c r="A6300" s="460">
        <v>5909130</v>
      </c>
      <c r="B6300" s="461" t="s">
        <v>7102</v>
      </c>
      <c r="C6300" s="460" t="s">
        <v>55</v>
      </c>
      <c r="D6300" s="454">
        <v>25.87</v>
      </c>
    </row>
    <row r="6301" spans="1:4" ht="26.4" x14ac:dyDescent="0.3">
      <c r="A6301" s="460">
        <v>5914703</v>
      </c>
      <c r="B6301" s="461" t="s">
        <v>7103</v>
      </c>
      <c r="C6301" s="460" t="s">
        <v>55</v>
      </c>
      <c r="D6301" s="454">
        <v>5.58</v>
      </c>
    </row>
    <row r="6302" spans="1:4" ht="26.4" x14ac:dyDescent="0.3">
      <c r="A6302" s="460">
        <v>5914704</v>
      </c>
      <c r="B6302" s="461" t="s">
        <v>7104</v>
      </c>
      <c r="C6302" s="460" t="s">
        <v>55</v>
      </c>
      <c r="D6302" s="454">
        <v>5.6</v>
      </c>
    </row>
    <row r="6303" spans="1:4" ht="26.4" x14ac:dyDescent="0.3">
      <c r="A6303" s="460">
        <v>5914710</v>
      </c>
      <c r="B6303" s="461" t="s">
        <v>7105</v>
      </c>
      <c r="C6303" s="460" t="s">
        <v>55</v>
      </c>
      <c r="D6303" s="454">
        <v>10.82</v>
      </c>
    </row>
    <row r="6304" spans="1:4" ht="26.4" x14ac:dyDescent="0.3">
      <c r="A6304" s="460">
        <v>5914711</v>
      </c>
      <c r="B6304" s="461" t="s">
        <v>7106</v>
      </c>
      <c r="C6304" s="460" t="s">
        <v>55</v>
      </c>
      <c r="D6304" s="454">
        <v>9.91</v>
      </c>
    </row>
    <row r="6305" spans="1:4" ht="26.4" x14ac:dyDescent="0.3">
      <c r="A6305" s="460">
        <v>5914712</v>
      </c>
      <c r="B6305" s="461" t="s">
        <v>7107</v>
      </c>
      <c r="C6305" s="460" t="s">
        <v>55</v>
      </c>
      <c r="D6305" s="454">
        <v>9.82</v>
      </c>
    </row>
    <row r="6306" spans="1:4" ht="26.4" x14ac:dyDescent="0.3">
      <c r="A6306" s="460">
        <v>5915369</v>
      </c>
      <c r="B6306" s="461" t="s">
        <v>7108</v>
      </c>
      <c r="C6306" s="460" t="s">
        <v>110</v>
      </c>
      <c r="D6306" s="454">
        <v>7084.78</v>
      </c>
    </row>
    <row r="6307" spans="1:4" ht="26.4" x14ac:dyDescent="0.3">
      <c r="A6307" s="460">
        <v>5915401</v>
      </c>
      <c r="B6307" s="461" t="s">
        <v>7109</v>
      </c>
      <c r="C6307" s="460" t="s">
        <v>110</v>
      </c>
      <c r="D6307" s="454">
        <v>6490.77</v>
      </c>
    </row>
    <row r="6308" spans="1:4" ht="26.4" x14ac:dyDescent="0.3">
      <c r="A6308" s="460">
        <v>5915402</v>
      </c>
      <c r="B6308" s="461" t="s">
        <v>7110</v>
      </c>
      <c r="C6308" s="460" t="s">
        <v>110</v>
      </c>
      <c r="D6308" s="454">
        <v>3732.96</v>
      </c>
    </row>
    <row r="6309" spans="1:4" ht="26.4" x14ac:dyDescent="0.3">
      <c r="A6309" s="460">
        <v>5915400</v>
      </c>
      <c r="B6309" s="461" t="s">
        <v>7111</v>
      </c>
      <c r="C6309" s="460" t="s">
        <v>110</v>
      </c>
      <c r="D6309" s="454">
        <v>3288.99</v>
      </c>
    </row>
    <row r="6310" spans="1:4" ht="26.4" x14ac:dyDescent="0.3">
      <c r="A6310" s="460">
        <v>5914651</v>
      </c>
      <c r="B6310" s="461" t="s">
        <v>7112</v>
      </c>
      <c r="C6310" s="460" t="s">
        <v>55</v>
      </c>
      <c r="D6310" s="454">
        <v>2.4500000000000002</v>
      </c>
    </row>
    <row r="6311" spans="1:4" ht="26.4" x14ac:dyDescent="0.3">
      <c r="A6311" s="460">
        <v>5914648</v>
      </c>
      <c r="B6311" s="461" t="s">
        <v>7113</v>
      </c>
      <c r="C6311" s="460" t="s">
        <v>55</v>
      </c>
      <c r="D6311" s="454">
        <v>7.4</v>
      </c>
    </row>
    <row r="6312" spans="1:4" ht="26.4" x14ac:dyDescent="0.3">
      <c r="A6312" s="460">
        <v>5914647</v>
      </c>
      <c r="B6312" s="461" t="s">
        <v>7114</v>
      </c>
      <c r="C6312" s="460" t="s">
        <v>55</v>
      </c>
      <c r="D6312" s="454">
        <v>1.71</v>
      </c>
    </row>
    <row r="6313" spans="1:4" ht="26.4" x14ac:dyDescent="0.3">
      <c r="A6313" s="460">
        <v>5915411</v>
      </c>
      <c r="B6313" s="461" t="s">
        <v>7115</v>
      </c>
      <c r="C6313" s="460" t="s">
        <v>55</v>
      </c>
      <c r="D6313" s="454">
        <v>3.42</v>
      </c>
    </row>
    <row r="6314" spans="1:4" ht="26.4" x14ac:dyDescent="0.3">
      <c r="A6314" s="460">
        <v>5915409</v>
      </c>
      <c r="B6314" s="461" t="s">
        <v>7116</v>
      </c>
      <c r="C6314" s="460" t="s">
        <v>55</v>
      </c>
      <c r="D6314" s="454">
        <v>8.3800000000000008</v>
      </c>
    </row>
    <row r="6315" spans="1:4" ht="26.4" x14ac:dyDescent="0.3">
      <c r="A6315" s="460">
        <v>5915407</v>
      </c>
      <c r="B6315" s="461" t="s">
        <v>7117</v>
      </c>
      <c r="C6315" s="460" t="s">
        <v>55</v>
      </c>
      <c r="D6315" s="454">
        <v>2.68</v>
      </c>
    </row>
    <row r="6316" spans="1:4" ht="26.4" x14ac:dyDescent="0.3">
      <c r="A6316" s="460">
        <v>5914354</v>
      </c>
      <c r="B6316" s="461" t="s">
        <v>7118</v>
      </c>
      <c r="C6316" s="460" t="s">
        <v>55</v>
      </c>
      <c r="D6316" s="454">
        <v>1.78</v>
      </c>
    </row>
    <row r="6317" spans="1:4" ht="26.4" x14ac:dyDescent="0.3">
      <c r="A6317" s="460">
        <v>5915406</v>
      </c>
      <c r="B6317" s="461" t="s">
        <v>7119</v>
      </c>
      <c r="C6317" s="460" t="s">
        <v>55</v>
      </c>
      <c r="D6317" s="454">
        <v>9.08</v>
      </c>
    </row>
    <row r="6318" spans="1:4" ht="26.4" x14ac:dyDescent="0.3">
      <c r="A6318" s="460">
        <v>5914652</v>
      </c>
      <c r="B6318" s="461" t="s">
        <v>7120</v>
      </c>
      <c r="C6318" s="460" t="s">
        <v>55</v>
      </c>
      <c r="D6318" s="454">
        <v>3.28</v>
      </c>
    </row>
    <row r="6319" spans="1:4" ht="26.4" x14ac:dyDescent="0.3">
      <c r="A6319" s="460">
        <v>5915417</v>
      </c>
      <c r="B6319" s="461" t="s">
        <v>7121</v>
      </c>
      <c r="C6319" s="460" t="s">
        <v>55</v>
      </c>
      <c r="D6319" s="454">
        <v>5.18</v>
      </c>
    </row>
    <row r="6320" spans="1:4" ht="26.4" x14ac:dyDescent="0.3">
      <c r="A6320" s="460">
        <v>5915414</v>
      </c>
      <c r="B6320" s="461" t="s">
        <v>7122</v>
      </c>
      <c r="C6320" s="460" t="s">
        <v>55</v>
      </c>
      <c r="D6320" s="454">
        <v>2.72</v>
      </c>
    </row>
    <row r="6321" spans="1:4" ht="26.4" x14ac:dyDescent="0.3">
      <c r="A6321" s="460">
        <v>5914351</v>
      </c>
      <c r="B6321" s="461" t="s">
        <v>7123</v>
      </c>
      <c r="C6321" s="460" t="s">
        <v>55</v>
      </c>
      <c r="D6321" s="454">
        <v>2.6</v>
      </c>
    </row>
    <row r="6322" spans="1:4" ht="26.4" x14ac:dyDescent="0.3">
      <c r="A6322" s="460">
        <v>5914645</v>
      </c>
      <c r="B6322" s="461" t="s">
        <v>7124</v>
      </c>
      <c r="C6322" s="460" t="s">
        <v>55</v>
      </c>
      <c r="D6322" s="454">
        <v>2.88</v>
      </c>
    </row>
    <row r="6323" spans="1:4" ht="26.4" x14ac:dyDescent="0.3">
      <c r="A6323" s="460">
        <v>5914642</v>
      </c>
      <c r="B6323" s="461" t="s">
        <v>7125</v>
      </c>
      <c r="C6323" s="460" t="s">
        <v>55</v>
      </c>
      <c r="D6323" s="454">
        <v>5.59</v>
      </c>
    </row>
    <row r="6324" spans="1:4" ht="26.4" x14ac:dyDescent="0.3">
      <c r="A6324" s="460">
        <v>5914641</v>
      </c>
      <c r="B6324" s="461" t="s">
        <v>7126</v>
      </c>
      <c r="C6324" s="460" t="s">
        <v>55</v>
      </c>
      <c r="D6324" s="454">
        <v>1.99</v>
      </c>
    </row>
    <row r="6325" spans="1:4" ht="26.4" x14ac:dyDescent="0.3">
      <c r="A6325" s="460">
        <v>5915456</v>
      </c>
      <c r="B6325" s="461" t="s">
        <v>7127</v>
      </c>
      <c r="C6325" s="460" t="s">
        <v>55</v>
      </c>
      <c r="D6325" s="454">
        <v>3.74</v>
      </c>
    </row>
    <row r="6326" spans="1:4" ht="26.4" x14ac:dyDescent="0.3">
      <c r="A6326" s="460">
        <v>5915454</v>
      </c>
      <c r="B6326" s="461" t="s">
        <v>7128</v>
      </c>
      <c r="C6326" s="460" t="s">
        <v>55</v>
      </c>
      <c r="D6326" s="454">
        <v>6.45</v>
      </c>
    </row>
    <row r="6327" spans="1:4" ht="26.4" x14ac:dyDescent="0.3">
      <c r="A6327" s="460">
        <v>5915399</v>
      </c>
      <c r="B6327" s="461" t="s">
        <v>7129</v>
      </c>
      <c r="C6327" s="460" t="s">
        <v>55</v>
      </c>
      <c r="D6327" s="454">
        <v>2.85</v>
      </c>
    </row>
    <row r="6328" spans="1:4" ht="26.4" x14ac:dyDescent="0.3">
      <c r="A6328" s="460">
        <v>5914353</v>
      </c>
      <c r="B6328" s="461" t="s">
        <v>7130</v>
      </c>
      <c r="C6328" s="460" t="s">
        <v>55</v>
      </c>
      <c r="D6328" s="454">
        <v>1.5</v>
      </c>
    </row>
    <row r="6329" spans="1:4" ht="26.4" x14ac:dyDescent="0.3">
      <c r="A6329" s="460">
        <v>5915470</v>
      </c>
      <c r="B6329" s="461" t="s">
        <v>7131</v>
      </c>
      <c r="C6329" s="460" t="s">
        <v>55</v>
      </c>
      <c r="D6329" s="454">
        <v>2.17</v>
      </c>
    </row>
    <row r="6330" spans="1:4" ht="26.4" x14ac:dyDescent="0.3">
      <c r="A6330" s="460">
        <v>5915459</v>
      </c>
      <c r="B6330" s="461" t="s">
        <v>7132</v>
      </c>
      <c r="C6330" s="460" t="s">
        <v>55</v>
      </c>
      <c r="D6330" s="454">
        <v>7.53</v>
      </c>
    </row>
    <row r="6331" spans="1:4" ht="26.4" x14ac:dyDescent="0.3">
      <c r="A6331" s="460">
        <v>5915476</v>
      </c>
      <c r="B6331" s="461" t="s">
        <v>7133</v>
      </c>
      <c r="C6331" s="460" t="s">
        <v>55</v>
      </c>
      <c r="D6331" s="454">
        <v>28.19</v>
      </c>
    </row>
    <row r="6332" spans="1:4" ht="26.4" x14ac:dyDescent="0.3">
      <c r="A6332" s="460">
        <v>5914702</v>
      </c>
      <c r="B6332" s="461" t="s">
        <v>7134</v>
      </c>
      <c r="C6332" s="460" t="s">
        <v>55</v>
      </c>
      <c r="D6332" s="454">
        <v>14.73</v>
      </c>
    </row>
    <row r="6333" spans="1:4" ht="26.4" x14ac:dyDescent="0.3">
      <c r="A6333" s="460">
        <v>5914701</v>
      </c>
      <c r="B6333" s="461" t="s">
        <v>7135</v>
      </c>
      <c r="C6333" s="460" t="s">
        <v>55</v>
      </c>
      <c r="D6333" s="454">
        <v>14.94</v>
      </c>
    </row>
    <row r="6334" spans="1:4" ht="39.6" x14ac:dyDescent="0.3">
      <c r="A6334" s="460">
        <v>5906592</v>
      </c>
      <c r="B6334" s="461" t="s">
        <v>7136</v>
      </c>
      <c r="C6334" s="460" t="s">
        <v>110</v>
      </c>
      <c r="D6334" s="454">
        <v>31.6</v>
      </c>
    </row>
    <row r="6335" spans="1:4" ht="39.6" x14ac:dyDescent="0.3">
      <c r="A6335" s="460">
        <v>5906591</v>
      </c>
      <c r="B6335" s="461" t="s">
        <v>7137</v>
      </c>
      <c r="C6335" s="460" t="s">
        <v>110</v>
      </c>
      <c r="D6335" s="454">
        <v>29.99</v>
      </c>
    </row>
    <row r="6336" spans="1:4" ht="26.4" x14ac:dyDescent="0.3">
      <c r="A6336" s="460">
        <v>5914653</v>
      </c>
      <c r="B6336" s="461" t="s">
        <v>7138</v>
      </c>
      <c r="C6336" s="460" t="s">
        <v>55</v>
      </c>
      <c r="D6336" s="454">
        <v>3.61</v>
      </c>
    </row>
    <row r="6337" spans="1:4" ht="26.4" x14ac:dyDescent="0.3">
      <c r="A6337" s="460">
        <v>5915405</v>
      </c>
      <c r="B6337" s="461" t="s">
        <v>7139</v>
      </c>
      <c r="C6337" s="460" t="s">
        <v>55</v>
      </c>
      <c r="D6337" s="454">
        <v>5.66</v>
      </c>
    </row>
    <row r="6338" spans="1:4" ht="26.4" x14ac:dyDescent="0.3">
      <c r="A6338" s="460">
        <v>5914657</v>
      </c>
      <c r="B6338" s="461" t="s">
        <v>7140</v>
      </c>
      <c r="C6338" s="460" t="s">
        <v>55</v>
      </c>
      <c r="D6338" s="454">
        <v>17.98</v>
      </c>
    </row>
    <row r="6339" spans="1:4" ht="13.2" x14ac:dyDescent="0.3">
      <c r="A6339" s="460">
        <v>5914363</v>
      </c>
      <c r="B6339" s="461" t="s">
        <v>7141</v>
      </c>
      <c r="C6339" s="460" t="s">
        <v>55</v>
      </c>
      <c r="D6339" s="454">
        <v>17.48</v>
      </c>
    </row>
    <row r="6340" spans="1:4" ht="26.4" x14ac:dyDescent="0.3">
      <c r="A6340" s="460">
        <v>5914646</v>
      </c>
      <c r="B6340" s="461" t="s">
        <v>7142</v>
      </c>
      <c r="C6340" s="460" t="s">
        <v>55</v>
      </c>
      <c r="D6340" s="454">
        <v>8.44</v>
      </c>
    </row>
    <row r="6341" spans="1:4" ht="26.4" x14ac:dyDescent="0.3">
      <c r="A6341" s="460">
        <v>5919535</v>
      </c>
      <c r="B6341" s="461" t="s">
        <v>7143</v>
      </c>
      <c r="C6341" s="460" t="s">
        <v>55</v>
      </c>
      <c r="D6341" s="454">
        <v>19.350000000000001</v>
      </c>
    </row>
    <row r="6342" spans="1:4" ht="26.4" x14ac:dyDescent="0.3">
      <c r="A6342" s="460">
        <v>5919533</v>
      </c>
      <c r="B6342" s="461" t="s">
        <v>7144</v>
      </c>
      <c r="C6342" s="460" t="s">
        <v>55</v>
      </c>
      <c r="D6342" s="454">
        <v>64.86</v>
      </c>
    </row>
    <row r="6343" spans="1:4" ht="26.4" x14ac:dyDescent="0.3">
      <c r="A6343" s="460">
        <v>5919534</v>
      </c>
      <c r="B6343" s="461" t="s">
        <v>7145</v>
      </c>
      <c r="C6343" s="460" t="s">
        <v>55</v>
      </c>
      <c r="D6343" s="454">
        <v>59.22</v>
      </c>
    </row>
    <row r="6344" spans="1:4" ht="26.4" x14ac:dyDescent="0.3">
      <c r="A6344" s="460">
        <v>5909007</v>
      </c>
      <c r="B6344" s="461" t="s">
        <v>7146</v>
      </c>
      <c r="C6344" s="460" t="s">
        <v>55</v>
      </c>
      <c r="D6344" s="454">
        <v>17.91</v>
      </c>
    </row>
    <row r="6345" spans="1:4" ht="26.4" x14ac:dyDescent="0.3">
      <c r="A6345" s="460">
        <v>5919538</v>
      </c>
      <c r="B6345" s="461" t="s">
        <v>7147</v>
      </c>
      <c r="C6345" s="460" t="s">
        <v>55</v>
      </c>
      <c r="D6345" s="454">
        <v>15.1</v>
      </c>
    </row>
    <row r="6346" spans="1:4" ht="26.4" x14ac:dyDescent="0.3">
      <c r="A6346" s="460">
        <v>5919540</v>
      </c>
      <c r="B6346" s="461" t="s">
        <v>7148</v>
      </c>
      <c r="C6346" s="460" t="s">
        <v>55</v>
      </c>
      <c r="D6346" s="454">
        <v>3.17</v>
      </c>
    </row>
    <row r="6347" spans="1:4" ht="39.6" x14ac:dyDescent="0.3">
      <c r="A6347" s="460">
        <v>5914705</v>
      </c>
      <c r="B6347" s="461" t="s">
        <v>7149</v>
      </c>
      <c r="C6347" s="460" t="s">
        <v>55</v>
      </c>
      <c r="D6347" s="454">
        <v>21.64</v>
      </c>
    </row>
    <row r="6348" spans="1:4" ht="39.6" x14ac:dyDescent="0.3">
      <c r="A6348" s="460">
        <v>5914706</v>
      </c>
      <c r="B6348" s="461" t="s">
        <v>7150</v>
      </c>
      <c r="C6348" s="460" t="s">
        <v>55</v>
      </c>
      <c r="D6348" s="454">
        <v>19.82</v>
      </c>
    </row>
    <row r="6349" spans="1:4" ht="39.6" x14ac:dyDescent="0.3">
      <c r="A6349" s="460">
        <v>5914707</v>
      </c>
      <c r="B6349" s="461" t="s">
        <v>7151</v>
      </c>
      <c r="C6349" s="460" t="s">
        <v>55</v>
      </c>
      <c r="D6349" s="454">
        <v>19.63</v>
      </c>
    </row>
    <row r="6350" spans="1:4" ht="26.4" x14ac:dyDescent="0.3">
      <c r="A6350" s="460">
        <v>5914677</v>
      </c>
      <c r="B6350" s="461" t="s">
        <v>7152</v>
      </c>
      <c r="C6350" s="460" t="s">
        <v>55</v>
      </c>
      <c r="D6350" s="454">
        <v>29.56</v>
      </c>
    </row>
    <row r="6351" spans="1:4" ht="26.4" x14ac:dyDescent="0.3">
      <c r="A6351" s="460">
        <v>5914676</v>
      </c>
      <c r="B6351" s="461" t="s">
        <v>7153</v>
      </c>
      <c r="C6351" s="460" t="s">
        <v>55</v>
      </c>
      <c r="D6351" s="454">
        <v>24.63</v>
      </c>
    </row>
    <row r="6352" spans="1:4" ht="39.6" x14ac:dyDescent="0.3">
      <c r="A6352" s="460">
        <v>5914678</v>
      </c>
      <c r="B6352" s="461" t="s">
        <v>7154</v>
      </c>
      <c r="C6352" s="460" t="s">
        <v>55</v>
      </c>
      <c r="D6352" s="454">
        <v>35.11</v>
      </c>
    </row>
    <row r="6353" spans="1:4" ht="39.6" x14ac:dyDescent="0.3">
      <c r="A6353" s="460">
        <v>5914679</v>
      </c>
      <c r="B6353" s="461" t="s">
        <v>7155</v>
      </c>
      <c r="C6353" s="460" t="s">
        <v>55</v>
      </c>
      <c r="D6353" s="454">
        <v>56.03</v>
      </c>
    </row>
    <row r="6354" spans="1:4" ht="39.6" x14ac:dyDescent="0.3">
      <c r="A6354" s="460">
        <v>5914681</v>
      </c>
      <c r="B6354" s="461" t="s">
        <v>7156</v>
      </c>
      <c r="C6354" s="460" t="s">
        <v>55</v>
      </c>
      <c r="D6354" s="454">
        <v>66.84</v>
      </c>
    </row>
    <row r="6355" spans="1:4" ht="39.6" x14ac:dyDescent="0.3">
      <c r="A6355" s="460">
        <v>5914680</v>
      </c>
      <c r="B6355" s="461" t="s">
        <v>7157</v>
      </c>
      <c r="C6355" s="460" t="s">
        <v>55</v>
      </c>
      <c r="D6355" s="454">
        <v>46.54</v>
      </c>
    </row>
    <row r="6356" spans="1:4" ht="26.4" x14ac:dyDescent="0.3">
      <c r="A6356" s="460">
        <v>5915015</v>
      </c>
      <c r="B6356" s="461" t="s">
        <v>7158</v>
      </c>
      <c r="C6356" s="460" t="s">
        <v>55</v>
      </c>
      <c r="D6356" s="454">
        <v>21.41</v>
      </c>
    </row>
    <row r="6357" spans="1:4" ht="26.4" x14ac:dyDescent="0.3">
      <c r="A6357" s="460">
        <v>5915373</v>
      </c>
      <c r="B6357" s="461" t="s">
        <v>7159</v>
      </c>
      <c r="C6357" s="460" t="s">
        <v>55</v>
      </c>
      <c r="D6357" s="454">
        <v>17.97</v>
      </c>
    </row>
    <row r="6358" spans="1:4" ht="26.4" x14ac:dyDescent="0.3">
      <c r="A6358" s="460">
        <v>5914333</v>
      </c>
      <c r="B6358" s="461" t="s">
        <v>7160</v>
      </c>
      <c r="C6358" s="460" t="s">
        <v>55</v>
      </c>
      <c r="D6358" s="454">
        <v>33.15</v>
      </c>
    </row>
    <row r="6359" spans="1:4" ht="26.4" x14ac:dyDescent="0.3">
      <c r="A6359" s="460">
        <v>5914655</v>
      </c>
      <c r="B6359" s="461" t="s">
        <v>7161</v>
      </c>
      <c r="C6359" s="460" t="s">
        <v>55</v>
      </c>
      <c r="D6359" s="454">
        <v>32.909999999999997</v>
      </c>
    </row>
    <row r="6360" spans="1:4" ht="26.4" x14ac:dyDescent="0.3">
      <c r="A6360" s="460">
        <v>5915474</v>
      </c>
      <c r="B6360" s="461" t="s">
        <v>7162</v>
      </c>
      <c r="C6360" s="460" t="s">
        <v>55</v>
      </c>
      <c r="D6360" s="454">
        <v>29.74</v>
      </c>
    </row>
    <row r="6361" spans="1:4" ht="26.4" x14ac:dyDescent="0.3">
      <c r="A6361" s="460">
        <v>5914654</v>
      </c>
      <c r="B6361" s="461" t="s">
        <v>7163</v>
      </c>
      <c r="C6361" s="460" t="s">
        <v>55</v>
      </c>
      <c r="D6361" s="454">
        <v>26.92</v>
      </c>
    </row>
    <row r="6362" spans="1:4" ht="39.6" x14ac:dyDescent="0.3">
      <c r="A6362" s="460">
        <v>5914686</v>
      </c>
      <c r="B6362" s="461" t="s">
        <v>7164</v>
      </c>
      <c r="C6362" s="460" t="s">
        <v>55</v>
      </c>
      <c r="D6362" s="454">
        <v>24.76</v>
      </c>
    </row>
    <row r="6363" spans="1:4" ht="39.6" x14ac:dyDescent="0.3">
      <c r="A6363" s="460">
        <v>5914685</v>
      </c>
      <c r="B6363" s="461" t="s">
        <v>7165</v>
      </c>
      <c r="C6363" s="460" t="s">
        <v>55</v>
      </c>
      <c r="D6363" s="454">
        <v>24.9</v>
      </c>
    </row>
    <row r="6364" spans="1:4" ht="39.6" x14ac:dyDescent="0.3">
      <c r="A6364" s="460">
        <v>5914682</v>
      </c>
      <c r="B6364" s="461" t="s">
        <v>7166</v>
      </c>
      <c r="C6364" s="460" t="s">
        <v>55</v>
      </c>
      <c r="D6364" s="454">
        <v>32.020000000000003</v>
      </c>
    </row>
    <row r="6365" spans="1:4" ht="39.6" x14ac:dyDescent="0.3">
      <c r="A6365" s="460">
        <v>5914683</v>
      </c>
      <c r="B6365" s="461" t="s">
        <v>7167</v>
      </c>
      <c r="C6365" s="460" t="s">
        <v>55</v>
      </c>
      <c r="D6365" s="454">
        <v>36.76</v>
      </c>
    </row>
    <row r="6366" spans="1:4" ht="39.6" x14ac:dyDescent="0.3">
      <c r="A6366" s="460">
        <v>5914684</v>
      </c>
      <c r="B6366" s="461" t="s">
        <v>7168</v>
      </c>
      <c r="C6366" s="460" t="s">
        <v>55</v>
      </c>
      <c r="D6366" s="454">
        <v>27.75</v>
      </c>
    </row>
    <row r="6367" spans="1:4" ht="26.4" x14ac:dyDescent="0.3">
      <c r="A6367" s="460">
        <v>5914675</v>
      </c>
      <c r="B6367" s="461" t="s">
        <v>7169</v>
      </c>
      <c r="C6367" s="460" t="s">
        <v>55</v>
      </c>
      <c r="D6367" s="454">
        <v>3.01</v>
      </c>
    </row>
    <row r="6368" spans="1:4" ht="26.4" x14ac:dyDescent="0.3">
      <c r="A6368" s="460">
        <v>5915433</v>
      </c>
      <c r="B6368" s="461" t="s">
        <v>7170</v>
      </c>
      <c r="C6368" s="460" t="s">
        <v>55</v>
      </c>
      <c r="D6368" s="454">
        <v>34.090000000000003</v>
      </c>
    </row>
    <row r="6369" spans="1:4" ht="26.4" x14ac:dyDescent="0.3">
      <c r="A6369" s="460">
        <v>5914304</v>
      </c>
      <c r="B6369" s="461" t="s">
        <v>7171</v>
      </c>
      <c r="C6369" s="460" t="s">
        <v>55</v>
      </c>
      <c r="D6369" s="454">
        <v>3.44</v>
      </c>
    </row>
    <row r="6370" spans="1:4" ht="26.4" x14ac:dyDescent="0.3">
      <c r="A6370" s="460">
        <v>5914305</v>
      </c>
      <c r="B6370" s="461" t="s">
        <v>7172</v>
      </c>
      <c r="C6370" s="460" t="s">
        <v>55</v>
      </c>
      <c r="D6370" s="454">
        <v>3.4</v>
      </c>
    </row>
    <row r="6371" spans="1:4" ht="26.4" x14ac:dyDescent="0.3">
      <c r="A6371" s="460">
        <v>5915440</v>
      </c>
      <c r="B6371" s="461" t="s">
        <v>7173</v>
      </c>
      <c r="C6371" s="460" t="s">
        <v>55</v>
      </c>
      <c r="D6371" s="454">
        <v>3.04</v>
      </c>
    </row>
    <row r="6372" spans="1:4" ht="26.4" x14ac:dyDescent="0.3">
      <c r="A6372" s="460">
        <v>5914306</v>
      </c>
      <c r="B6372" s="461" t="s">
        <v>7174</v>
      </c>
      <c r="C6372" s="460" t="s">
        <v>55</v>
      </c>
      <c r="D6372" s="454">
        <v>2.83</v>
      </c>
    </row>
    <row r="6373" spans="1:4" ht="26.4" x14ac:dyDescent="0.3">
      <c r="A6373" s="460">
        <v>5914307</v>
      </c>
      <c r="B6373" s="461" t="s">
        <v>7175</v>
      </c>
      <c r="C6373" s="460" t="s">
        <v>55</v>
      </c>
      <c r="D6373" s="454">
        <v>2.68</v>
      </c>
    </row>
    <row r="6374" spans="1:4" ht="26.4" x14ac:dyDescent="0.3">
      <c r="A6374" s="460">
        <v>5914308</v>
      </c>
      <c r="B6374" s="461" t="s">
        <v>7176</v>
      </c>
      <c r="C6374" s="460" t="s">
        <v>55</v>
      </c>
      <c r="D6374" s="454">
        <v>2.59</v>
      </c>
    </row>
    <row r="6375" spans="1:4" ht="26.4" x14ac:dyDescent="0.3">
      <c r="A6375" s="460">
        <v>5914309</v>
      </c>
      <c r="B6375" s="461" t="s">
        <v>7177</v>
      </c>
      <c r="C6375" s="460" t="s">
        <v>55</v>
      </c>
      <c r="D6375" s="454">
        <v>5.72</v>
      </c>
    </row>
    <row r="6376" spans="1:4" ht="26.4" x14ac:dyDescent="0.3">
      <c r="A6376" s="460">
        <v>5914310</v>
      </c>
      <c r="B6376" s="461" t="s">
        <v>7178</v>
      </c>
      <c r="C6376" s="460" t="s">
        <v>55</v>
      </c>
      <c r="D6376" s="454">
        <v>4.78</v>
      </c>
    </row>
    <row r="6377" spans="1:4" ht="26.4" x14ac:dyDescent="0.3">
      <c r="A6377" s="460">
        <v>5914352</v>
      </c>
      <c r="B6377" s="461" t="s">
        <v>7179</v>
      </c>
      <c r="C6377" s="460" t="s">
        <v>55</v>
      </c>
      <c r="D6377" s="454">
        <v>4.25</v>
      </c>
    </row>
    <row r="6378" spans="1:4" ht="26.4" x14ac:dyDescent="0.3">
      <c r="A6378" s="460">
        <v>5914311</v>
      </c>
      <c r="B6378" s="461" t="s">
        <v>7180</v>
      </c>
      <c r="C6378" s="460" t="s">
        <v>55</v>
      </c>
      <c r="D6378" s="454">
        <v>3.91</v>
      </c>
    </row>
    <row r="6379" spans="1:4" ht="26.4" x14ac:dyDescent="0.3">
      <c r="A6379" s="460">
        <v>5914312</v>
      </c>
      <c r="B6379" s="461" t="s">
        <v>7181</v>
      </c>
      <c r="C6379" s="460" t="s">
        <v>55</v>
      </c>
      <c r="D6379" s="454">
        <v>3.69</v>
      </c>
    </row>
    <row r="6380" spans="1:4" ht="26.4" x14ac:dyDescent="0.3">
      <c r="A6380" s="460">
        <v>5914313</v>
      </c>
      <c r="B6380" s="461" t="s">
        <v>7182</v>
      </c>
      <c r="C6380" s="460" t="s">
        <v>55</v>
      </c>
      <c r="D6380" s="454">
        <v>3.54</v>
      </c>
    </row>
    <row r="6381" spans="1:4" ht="26.4" x14ac:dyDescent="0.3">
      <c r="A6381" s="460">
        <v>5914339</v>
      </c>
      <c r="B6381" s="461" t="s">
        <v>7183</v>
      </c>
      <c r="C6381" s="460" t="s">
        <v>55</v>
      </c>
      <c r="D6381" s="454">
        <v>9.4600000000000009</v>
      </c>
    </row>
    <row r="6382" spans="1:4" ht="26.4" x14ac:dyDescent="0.3">
      <c r="A6382" s="460">
        <v>5914650</v>
      </c>
      <c r="B6382" s="461" t="s">
        <v>7184</v>
      </c>
      <c r="C6382" s="460" t="s">
        <v>55</v>
      </c>
      <c r="D6382" s="454">
        <v>10.84</v>
      </c>
    </row>
    <row r="6383" spans="1:4" ht="26.4" x14ac:dyDescent="0.3">
      <c r="A6383" s="460">
        <v>5914358</v>
      </c>
      <c r="B6383" s="461" t="s">
        <v>7185</v>
      </c>
      <c r="C6383" s="460" t="s">
        <v>55</v>
      </c>
      <c r="D6383" s="454">
        <v>8.92</v>
      </c>
    </row>
    <row r="6384" spans="1:4" ht="26.4" x14ac:dyDescent="0.3">
      <c r="A6384" s="460">
        <v>5915421</v>
      </c>
      <c r="B6384" s="461" t="s">
        <v>7186</v>
      </c>
      <c r="C6384" s="460" t="s">
        <v>55</v>
      </c>
      <c r="D6384" s="454">
        <v>25.5</v>
      </c>
    </row>
    <row r="6385" spans="1:4" ht="26.4" x14ac:dyDescent="0.3">
      <c r="A6385" s="460">
        <v>5914649</v>
      </c>
      <c r="B6385" s="461" t="s">
        <v>7187</v>
      </c>
      <c r="C6385" s="460" t="s">
        <v>55</v>
      </c>
      <c r="D6385" s="454">
        <v>7.53</v>
      </c>
    </row>
    <row r="6386" spans="1:4" ht="26.4" x14ac:dyDescent="0.3">
      <c r="A6386" s="460">
        <v>5914643</v>
      </c>
      <c r="B6386" s="461" t="s">
        <v>7188</v>
      </c>
      <c r="C6386" s="460" t="s">
        <v>55</v>
      </c>
      <c r="D6386" s="454">
        <v>5.39</v>
      </c>
    </row>
    <row r="6387" spans="1:4" ht="26.4" x14ac:dyDescent="0.3">
      <c r="A6387" s="460">
        <v>5914328</v>
      </c>
      <c r="B6387" s="461" t="s">
        <v>7189</v>
      </c>
      <c r="C6387" s="460" t="s">
        <v>55</v>
      </c>
      <c r="D6387" s="454">
        <v>26.35</v>
      </c>
    </row>
    <row r="6388" spans="1:4" ht="26.4" x14ac:dyDescent="0.3">
      <c r="A6388" s="460">
        <v>5914610</v>
      </c>
      <c r="B6388" s="461" t="s">
        <v>7190</v>
      </c>
      <c r="C6388" s="460" t="s">
        <v>55</v>
      </c>
      <c r="D6388" s="454">
        <v>36.409999999999997</v>
      </c>
    </row>
    <row r="6389" spans="1:4" ht="26.4" x14ac:dyDescent="0.3">
      <c r="A6389" s="460">
        <v>5915408</v>
      </c>
      <c r="B6389" s="461" t="s">
        <v>7191</v>
      </c>
      <c r="C6389" s="460" t="s">
        <v>55</v>
      </c>
      <c r="D6389" s="454">
        <v>5.42</v>
      </c>
    </row>
    <row r="6390" spans="1:4" ht="26.4" x14ac:dyDescent="0.3">
      <c r="A6390" s="460">
        <v>5915306</v>
      </c>
      <c r="B6390" s="461" t="s">
        <v>7192</v>
      </c>
      <c r="C6390" s="460" t="s">
        <v>110</v>
      </c>
      <c r="D6390" s="454">
        <v>34.92</v>
      </c>
    </row>
    <row r="6391" spans="1:4" ht="26.4" x14ac:dyDescent="0.3">
      <c r="A6391" s="460">
        <v>5914708</v>
      </c>
      <c r="B6391" s="461" t="s">
        <v>7193</v>
      </c>
      <c r="C6391" s="460" t="s">
        <v>55</v>
      </c>
      <c r="D6391" s="454">
        <v>40.729999999999997</v>
      </c>
    </row>
    <row r="6392" spans="1:4" ht="26.4" x14ac:dyDescent="0.3">
      <c r="A6392" s="460">
        <v>5914687</v>
      </c>
      <c r="B6392" s="461" t="s">
        <v>7194</v>
      </c>
      <c r="C6392" s="460" t="s">
        <v>55</v>
      </c>
      <c r="D6392" s="454">
        <v>40.229999999999997</v>
      </c>
    </row>
    <row r="6393" spans="1:4" ht="26.4" x14ac:dyDescent="0.3">
      <c r="A6393" s="460">
        <v>5914709</v>
      </c>
      <c r="B6393" s="461" t="s">
        <v>7195</v>
      </c>
      <c r="C6393" s="460" t="s">
        <v>55</v>
      </c>
      <c r="D6393" s="454">
        <v>44.86</v>
      </c>
    </row>
    <row r="6394" spans="1:4" ht="26.4" x14ac:dyDescent="0.3">
      <c r="A6394" s="460">
        <v>5914688</v>
      </c>
      <c r="B6394" s="461" t="s">
        <v>7196</v>
      </c>
      <c r="C6394" s="460" t="s">
        <v>55</v>
      </c>
      <c r="D6394" s="454">
        <v>43.38</v>
      </c>
    </row>
    <row r="6395" spans="1:4" ht="26.4" x14ac:dyDescent="0.3">
      <c r="A6395" s="460">
        <v>5914695</v>
      </c>
      <c r="B6395" s="461" t="s">
        <v>7197</v>
      </c>
      <c r="C6395" s="460" t="s">
        <v>55</v>
      </c>
      <c r="D6395" s="454">
        <v>31.96</v>
      </c>
    </row>
    <row r="6396" spans="1:4" ht="26.4" x14ac:dyDescent="0.3">
      <c r="A6396" s="460">
        <v>5914689</v>
      </c>
      <c r="B6396" s="461" t="s">
        <v>7198</v>
      </c>
      <c r="C6396" s="460" t="s">
        <v>55</v>
      </c>
      <c r="D6396" s="454">
        <v>31.56</v>
      </c>
    </row>
    <row r="6397" spans="1:4" ht="26.4" x14ac:dyDescent="0.3">
      <c r="A6397" s="460">
        <v>5914696</v>
      </c>
      <c r="B6397" s="461" t="s">
        <v>7199</v>
      </c>
      <c r="C6397" s="460" t="s">
        <v>55</v>
      </c>
      <c r="D6397" s="454">
        <v>35.200000000000003</v>
      </c>
    </row>
    <row r="6398" spans="1:4" ht="26.4" x14ac:dyDescent="0.3">
      <c r="A6398" s="460">
        <v>5914690</v>
      </c>
      <c r="B6398" s="461" t="s">
        <v>7200</v>
      </c>
      <c r="C6398" s="460" t="s">
        <v>55</v>
      </c>
      <c r="D6398" s="454">
        <v>34.04</v>
      </c>
    </row>
    <row r="6399" spans="1:4" ht="26.4" x14ac:dyDescent="0.3">
      <c r="A6399" s="460">
        <v>5914697</v>
      </c>
      <c r="B6399" s="461" t="s">
        <v>7201</v>
      </c>
      <c r="C6399" s="460" t="s">
        <v>55</v>
      </c>
      <c r="D6399" s="454">
        <v>26.98</v>
      </c>
    </row>
    <row r="6400" spans="1:4" ht="26.4" x14ac:dyDescent="0.3">
      <c r="A6400" s="460">
        <v>5914691</v>
      </c>
      <c r="B6400" s="461" t="s">
        <v>7202</v>
      </c>
      <c r="C6400" s="460" t="s">
        <v>55</v>
      </c>
      <c r="D6400" s="454">
        <v>26.64</v>
      </c>
    </row>
    <row r="6401" spans="1:4" ht="26.4" x14ac:dyDescent="0.3">
      <c r="A6401" s="460">
        <v>5914698</v>
      </c>
      <c r="B6401" s="461" t="s">
        <v>7203</v>
      </c>
      <c r="C6401" s="460" t="s">
        <v>55</v>
      </c>
      <c r="D6401" s="454">
        <v>29.71</v>
      </c>
    </row>
    <row r="6402" spans="1:4" ht="26.4" x14ac:dyDescent="0.3">
      <c r="A6402" s="460">
        <v>5914692</v>
      </c>
      <c r="B6402" s="461" t="s">
        <v>7204</v>
      </c>
      <c r="C6402" s="460" t="s">
        <v>55</v>
      </c>
      <c r="D6402" s="454">
        <v>28.73</v>
      </c>
    </row>
    <row r="6403" spans="1:4" ht="26.4" x14ac:dyDescent="0.3">
      <c r="A6403" s="460">
        <v>5914699</v>
      </c>
      <c r="B6403" s="461" t="s">
        <v>7205</v>
      </c>
      <c r="C6403" s="460" t="s">
        <v>55</v>
      </c>
      <c r="D6403" s="454">
        <v>30.2</v>
      </c>
    </row>
    <row r="6404" spans="1:4" ht="26.4" x14ac:dyDescent="0.3">
      <c r="A6404" s="460">
        <v>5914693</v>
      </c>
      <c r="B6404" s="461" t="s">
        <v>7206</v>
      </c>
      <c r="C6404" s="460" t="s">
        <v>55</v>
      </c>
      <c r="D6404" s="454">
        <v>29.83</v>
      </c>
    </row>
    <row r="6405" spans="1:4" ht="26.4" x14ac:dyDescent="0.3">
      <c r="A6405" s="460">
        <v>5914700</v>
      </c>
      <c r="B6405" s="461" t="s">
        <v>7207</v>
      </c>
      <c r="C6405" s="460" t="s">
        <v>55</v>
      </c>
      <c r="D6405" s="454">
        <v>33.270000000000003</v>
      </c>
    </row>
    <row r="6406" spans="1:4" ht="26.4" x14ac:dyDescent="0.3">
      <c r="A6406" s="460">
        <v>5914694</v>
      </c>
      <c r="B6406" s="461" t="s">
        <v>7208</v>
      </c>
      <c r="C6406" s="460" t="s">
        <v>55</v>
      </c>
      <c r="D6406" s="454">
        <v>32.17</v>
      </c>
    </row>
    <row r="6407" spans="1:4" ht="26.4" x14ac:dyDescent="0.3">
      <c r="A6407" s="460">
        <v>5915441</v>
      </c>
      <c r="B6407" s="461" t="s">
        <v>7209</v>
      </c>
      <c r="C6407" s="460" t="s">
        <v>55</v>
      </c>
      <c r="D6407" s="454">
        <v>100.21</v>
      </c>
    </row>
    <row r="6408" spans="1:4" ht="26.4" x14ac:dyDescent="0.3">
      <c r="A6408" s="460">
        <v>5901639</v>
      </c>
      <c r="B6408" s="461" t="s">
        <v>7210</v>
      </c>
      <c r="C6408" s="460" t="s">
        <v>63</v>
      </c>
      <c r="D6408" s="454">
        <v>0.87</v>
      </c>
    </row>
    <row r="6409" spans="1:4" ht="26.4" x14ac:dyDescent="0.3">
      <c r="A6409" s="460">
        <v>5901638</v>
      </c>
      <c r="B6409" s="461" t="s">
        <v>7211</v>
      </c>
      <c r="C6409" s="460" t="s">
        <v>63</v>
      </c>
      <c r="D6409" s="454">
        <v>0.7</v>
      </c>
    </row>
    <row r="6410" spans="1:4" ht="26.4" x14ac:dyDescent="0.3">
      <c r="A6410" s="460">
        <v>5901640</v>
      </c>
      <c r="B6410" s="461" t="s">
        <v>7212</v>
      </c>
      <c r="C6410" s="460" t="s">
        <v>63</v>
      </c>
      <c r="D6410" s="454">
        <v>0.56000000000000005</v>
      </c>
    </row>
    <row r="6411" spans="1:4" ht="13.2" x14ac:dyDescent="0.3">
      <c r="A6411" s="460">
        <v>5914359</v>
      </c>
      <c r="B6411" s="461" t="s">
        <v>7213</v>
      </c>
      <c r="C6411" s="460" t="s">
        <v>63</v>
      </c>
      <c r="D6411" s="454">
        <v>1.19</v>
      </c>
    </row>
    <row r="6412" spans="1:4" ht="13.2" x14ac:dyDescent="0.3">
      <c r="A6412" s="460">
        <v>5914374</v>
      </c>
      <c r="B6412" s="461" t="s">
        <v>7214</v>
      </c>
      <c r="C6412" s="460" t="s">
        <v>63</v>
      </c>
      <c r="D6412" s="454">
        <v>0.95</v>
      </c>
    </row>
    <row r="6413" spans="1:4" ht="13.2" x14ac:dyDescent="0.3">
      <c r="A6413" s="460">
        <v>5914389</v>
      </c>
      <c r="B6413" s="461" t="s">
        <v>7215</v>
      </c>
      <c r="C6413" s="460" t="s">
        <v>63</v>
      </c>
      <c r="D6413" s="454">
        <v>0.77</v>
      </c>
    </row>
    <row r="6414" spans="1:4" ht="13.2" x14ac:dyDescent="0.3">
      <c r="A6414" s="460">
        <v>5915319</v>
      </c>
      <c r="B6414" s="461" t="s">
        <v>7216</v>
      </c>
      <c r="C6414" s="460" t="s">
        <v>63</v>
      </c>
      <c r="D6414" s="454">
        <v>0.87</v>
      </c>
    </row>
    <row r="6415" spans="1:4" ht="13.2" x14ac:dyDescent="0.3">
      <c r="A6415" s="460">
        <v>5915320</v>
      </c>
      <c r="B6415" s="461" t="s">
        <v>7217</v>
      </c>
      <c r="C6415" s="460" t="s">
        <v>63</v>
      </c>
      <c r="D6415" s="454">
        <v>0.69</v>
      </c>
    </row>
    <row r="6416" spans="1:4" ht="13.2" x14ac:dyDescent="0.3">
      <c r="A6416" s="460">
        <v>5915321</v>
      </c>
      <c r="B6416" s="461" t="s">
        <v>7218</v>
      </c>
      <c r="C6416" s="460" t="s">
        <v>63</v>
      </c>
      <c r="D6416" s="454">
        <v>0.56000000000000005</v>
      </c>
    </row>
    <row r="6417" spans="1:4" ht="13.2" x14ac:dyDescent="0.3">
      <c r="A6417" s="460">
        <v>5914314</v>
      </c>
      <c r="B6417" s="461" t="s">
        <v>7219</v>
      </c>
      <c r="C6417" s="460" t="s">
        <v>63</v>
      </c>
      <c r="D6417" s="454">
        <v>1.28</v>
      </c>
    </row>
    <row r="6418" spans="1:4" ht="13.2" x14ac:dyDescent="0.3">
      <c r="A6418" s="460">
        <v>5914329</v>
      </c>
      <c r="B6418" s="461" t="s">
        <v>7220</v>
      </c>
      <c r="C6418" s="460" t="s">
        <v>63</v>
      </c>
      <c r="D6418" s="454">
        <v>1.02</v>
      </c>
    </row>
    <row r="6419" spans="1:4" ht="13.2" x14ac:dyDescent="0.3">
      <c r="A6419" s="460">
        <v>5914344</v>
      </c>
      <c r="B6419" s="461" t="s">
        <v>7221</v>
      </c>
      <c r="C6419" s="460" t="s">
        <v>63</v>
      </c>
      <c r="D6419" s="454">
        <v>0.83</v>
      </c>
    </row>
    <row r="6420" spans="1:4" ht="13.2" x14ac:dyDescent="0.3">
      <c r="A6420" s="460">
        <v>5914539</v>
      </c>
      <c r="B6420" s="461" t="s">
        <v>7222</v>
      </c>
      <c r="C6420" s="460" t="s">
        <v>63</v>
      </c>
      <c r="D6420" s="454">
        <v>1</v>
      </c>
    </row>
    <row r="6421" spans="1:4" ht="13.2" x14ac:dyDescent="0.3">
      <c r="A6421" s="460">
        <v>5914554</v>
      </c>
      <c r="B6421" s="461" t="s">
        <v>7223</v>
      </c>
      <c r="C6421" s="460" t="s">
        <v>63</v>
      </c>
      <c r="D6421" s="454">
        <v>0.8</v>
      </c>
    </row>
    <row r="6422" spans="1:4" ht="13.2" x14ac:dyDescent="0.3">
      <c r="A6422" s="460">
        <v>5914569</v>
      </c>
      <c r="B6422" s="461" t="s">
        <v>7224</v>
      </c>
      <c r="C6422" s="460" t="s">
        <v>63</v>
      </c>
      <c r="D6422" s="454">
        <v>0.65</v>
      </c>
    </row>
    <row r="6423" spans="1:4" ht="26.4" x14ac:dyDescent="0.3">
      <c r="A6423" s="460">
        <v>5915012</v>
      </c>
      <c r="B6423" s="461" t="s">
        <v>7225</v>
      </c>
      <c r="C6423" s="460" t="s">
        <v>63</v>
      </c>
      <c r="D6423" s="454">
        <v>2.19</v>
      </c>
    </row>
    <row r="6424" spans="1:4" ht="26.4" x14ac:dyDescent="0.3">
      <c r="A6424" s="460">
        <v>5915013</v>
      </c>
      <c r="B6424" s="461" t="s">
        <v>7226</v>
      </c>
      <c r="C6424" s="460" t="s">
        <v>63</v>
      </c>
      <c r="D6424" s="454">
        <v>1.75</v>
      </c>
    </row>
    <row r="6425" spans="1:4" ht="26.4" x14ac:dyDescent="0.3">
      <c r="A6425" s="460">
        <v>5915014</v>
      </c>
      <c r="B6425" s="461" t="s">
        <v>7227</v>
      </c>
      <c r="C6425" s="460" t="s">
        <v>63</v>
      </c>
      <c r="D6425" s="454">
        <v>1.42</v>
      </c>
    </row>
    <row r="6426" spans="1:4" ht="26.4" x14ac:dyDescent="0.3">
      <c r="A6426" s="460">
        <v>5914584</v>
      </c>
      <c r="B6426" s="461" t="s">
        <v>7228</v>
      </c>
      <c r="C6426" s="460" t="s">
        <v>63</v>
      </c>
      <c r="D6426" s="454">
        <v>2.72</v>
      </c>
    </row>
    <row r="6427" spans="1:4" ht="26.4" x14ac:dyDescent="0.3">
      <c r="A6427" s="460">
        <v>5914599</v>
      </c>
      <c r="B6427" s="461" t="s">
        <v>7229</v>
      </c>
      <c r="C6427" s="460" t="s">
        <v>63</v>
      </c>
      <c r="D6427" s="454">
        <v>2.1800000000000002</v>
      </c>
    </row>
    <row r="6428" spans="1:4" ht="26.4" x14ac:dyDescent="0.3">
      <c r="A6428" s="460">
        <v>5914614</v>
      </c>
      <c r="B6428" s="461" t="s">
        <v>7230</v>
      </c>
      <c r="C6428" s="460" t="s">
        <v>63</v>
      </c>
      <c r="D6428" s="454">
        <v>1.76</v>
      </c>
    </row>
    <row r="6429" spans="1:4" ht="26.4" x14ac:dyDescent="0.3">
      <c r="A6429" s="460">
        <v>5914581</v>
      </c>
      <c r="B6429" s="461" t="s">
        <v>7231</v>
      </c>
      <c r="C6429" s="460" t="s">
        <v>63</v>
      </c>
      <c r="D6429" s="454">
        <v>2.4500000000000002</v>
      </c>
    </row>
    <row r="6430" spans="1:4" ht="26.4" x14ac:dyDescent="0.3">
      <c r="A6430" s="460">
        <v>5914582</v>
      </c>
      <c r="B6430" s="461" t="s">
        <v>7232</v>
      </c>
      <c r="C6430" s="460" t="s">
        <v>63</v>
      </c>
      <c r="D6430" s="454">
        <v>1.96</v>
      </c>
    </row>
    <row r="6431" spans="1:4" ht="26.4" x14ac:dyDescent="0.3">
      <c r="A6431" s="460">
        <v>5914583</v>
      </c>
      <c r="B6431" s="461" t="s">
        <v>7233</v>
      </c>
      <c r="C6431" s="460" t="s">
        <v>63</v>
      </c>
      <c r="D6431" s="454">
        <v>1.59</v>
      </c>
    </row>
    <row r="6432" spans="1:4" ht="13.2" x14ac:dyDescent="0.3">
      <c r="A6432" s="460">
        <v>5914449</v>
      </c>
      <c r="B6432" s="461" t="s">
        <v>7234</v>
      </c>
      <c r="C6432" s="460" t="s">
        <v>63</v>
      </c>
      <c r="D6432" s="454">
        <v>1.1100000000000001</v>
      </c>
    </row>
    <row r="6433" spans="1:4" ht="13.2" x14ac:dyDescent="0.3">
      <c r="A6433" s="460">
        <v>5914464</v>
      </c>
      <c r="B6433" s="461" t="s">
        <v>7235</v>
      </c>
      <c r="C6433" s="460" t="s">
        <v>63</v>
      </c>
      <c r="D6433" s="454">
        <v>0.88</v>
      </c>
    </row>
    <row r="6434" spans="1:4" ht="13.2" x14ac:dyDescent="0.3">
      <c r="A6434" s="460">
        <v>5914479</v>
      </c>
      <c r="B6434" s="461" t="s">
        <v>7236</v>
      </c>
      <c r="C6434" s="460" t="s">
        <v>63</v>
      </c>
      <c r="D6434" s="454">
        <v>0.72</v>
      </c>
    </row>
    <row r="6435" spans="1:4" ht="13.2" x14ac:dyDescent="0.3">
      <c r="A6435" s="460">
        <v>5915322</v>
      </c>
      <c r="B6435" s="461" t="s">
        <v>7237</v>
      </c>
      <c r="C6435" s="460" t="s">
        <v>63</v>
      </c>
      <c r="D6435" s="454">
        <v>1.83</v>
      </c>
    </row>
    <row r="6436" spans="1:4" ht="13.2" x14ac:dyDescent="0.3">
      <c r="A6436" s="460">
        <v>5915323</v>
      </c>
      <c r="B6436" s="461" t="s">
        <v>7238</v>
      </c>
      <c r="C6436" s="460" t="s">
        <v>63</v>
      </c>
      <c r="D6436" s="454">
        <v>1.47</v>
      </c>
    </row>
    <row r="6437" spans="1:4" ht="13.2" x14ac:dyDescent="0.3">
      <c r="A6437" s="460">
        <v>5915324</v>
      </c>
      <c r="B6437" s="461" t="s">
        <v>7239</v>
      </c>
      <c r="C6437" s="460" t="s">
        <v>63</v>
      </c>
      <c r="D6437" s="454">
        <v>1.19</v>
      </c>
    </row>
    <row r="6438" spans="1:4" ht="13.2" x14ac:dyDescent="0.3">
      <c r="A6438" s="460">
        <v>5914404</v>
      </c>
      <c r="B6438" s="461" t="s">
        <v>7240</v>
      </c>
      <c r="C6438" s="460" t="s">
        <v>63</v>
      </c>
      <c r="D6438" s="454">
        <v>1.17</v>
      </c>
    </row>
    <row r="6439" spans="1:4" ht="13.2" x14ac:dyDescent="0.3">
      <c r="A6439" s="460">
        <v>5914419</v>
      </c>
      <c r="B6439" s="461" t="s">
        <v>7241</v>
      </c>
      <c r="C6439" s="460" t="s">
        <v>63</v>
      </c>
      <c r="D6439" s="454">
        <v>0.93</v>
      </c>
    </row>
    <row r="6440" spans="1:4" ht="13.2" x14ac:dyDescent="0.3">
      <c r="A6440" s="460">
        <v>5914434</v>
      </c>
      <c r="B6440" s="461" t="s">
        <v>7242</v>
      </c>
      <c r="C6440" s="460" t="s">
        <v>63</v>
      </c>
      <c r="D6440" s="454">
        <v>0.76</v>
      </c>
    </row>
    <row r="6441" spans="1:4" ht="26.4" x14ac:dyDescent="0.3">
      <c r="A6441" s="460">
        <v>5914635</v>
      </c>
      <c r="B6441" s="461" t="s">
        <v>7243</v>
      </c>
      <c r="C6441" s="460" t="s">
        <v>63</v>
      </c>
      <c r="D6441" s="454">
        <v>1.0900000000000001</v>
      </c>
    </row>
    <row r="6442" spans="1:4" ht="26.4" x14ac:dyDescent="0.3">
      <c r="A6442" s="460">
        <v>5914636</v>
      </c>
      <c r="B6442" s="461" t="s">
        <v>7244</v>
      </c>
      <c r="C6442" s="460" t="s">
        <v>63</v>
      </c>
      <c r="D6442" s="454">
        <v>0.87</v>
      </c>
    </row>
    <row r="6443" spans="1:4" ht="13.2" x14ac:dyDescent="0.3">
      <c r="A6443" s="460">
        <v>5914637</v>
      </c>
      <c r="B6443" s="461" t="s">
        <v>7245</v>
      </c>
      <c r="C6443" s="460" t="s">
        <v>63</v>
      </c>
      <c r="D6443" s="454">
        <v>0.71</v>
      </c>
    </row>
    <row r="6444" spans="1:4" ht="26.4" x14ac:dyDescent="0.3">
      <c r="A6444" s="460">
        <v>5914638</v>
      </c>
      <c r="B6444" s="461" t="s">
        <v>7246</v>
      </c>
      <c r="C6444" s="460" t="s">
        <v>63</v>
      </c>
      <c r="D6444" s="454">
        <v>0.87</v>
      </c>
    </row>
    <row r="6445" spans="1:4" ht="26.4" x14ac:dyDescent="0.3">
      <c r="A6445" s="460">
        <v>5914639</v>
      </c>
      <c r="B6445" s="461" t="s">
        <v>7247</v>
      </c>
      <c r="C6445" s="460" t="s">
        <v>63</v>
      </c>
      <c r="D6445" s="454">
        <v>0.7</v>
      </c>
    </row>
    <row r="6446" spans="1:4" ht="13.2" x14ac:dyDescent="0.3">
      <c r="A6446" s="460">
        <v>5914640</v>
      </c>
      <c r="B6446" s="461" t="s">
        <v>7248</v>
      </c>
      <c r="C6446" s="460" t="s">
        <v>63</v>
      </c>
      <c r="D6446" s="454">
        <v>0.56999999999999995</v>
      </c>
    </row>
    <row r="6447" spans="1:4" ht="13.2" x14ac:dyDescent="0.3">
      <c r="A6447" s="460">
        <v>5915466</v>
      </c>
      <c r="B6447" s="461" t="s">
        <v>7249</v>
      </c>
      <c r="C6447" s="460" t="s">
        <v>63</v>
      </c>
      <c r="D6447" s="454">
        <v>2.02</v>
      </c>
    </row>
    <row r="6448" spans="1:4" ht="13.2" x14ac:dyDescent="0.3">
      <c r="A6448" s="460">
        <v>5915467</v>
      </c>
      <c r="B6448" s="461" t="s">
        <v>7250</v>
      </c>
      <c r="C6448" s="460" t="s">
        <v>63</v>
      </c>
      <c r="D6448" s="454">
        <v>1.62</v>
      </c>
    </row>
    <row r="6449" spans="1:4" ht="13.2" x14ac:dyDescent="0.3">
      <c r="A6449" s="460">
        <v>5915468</v>
      </c>
      <c r="B6449" s="461" t="s">
        <v>7251</v>
      </c>
      <c r="C6449" s="460" t="s">
        <v>63</v>
      </c>
      <c r="D6449" s="454">
        <v>1.31</v>
      </c>
    </row>
    <row r="6450" spans="1:4" ht="13.2" x14ac:dyDescent="0.3">
      <c r="A6450" s="460">
        <v>5914617</v>
      </c>
      <c r="B6450" s="461" t="s">
        <v>7252</v>
      </c>
      <c r="C6450" s="460" t="s">
        <v>63</v>
      </c>
      <c r="D6450" s="454">
        <v>1.57</v>
      </c>
    </row>
    <row r="6451" spans="1:4" ht="13.2" x14ac:dyDescent="0.3">
      <c r="A6451" s="460">
        <v>5914618</v>
      </c>
      <c r="B6451" s="461" t="s">
        <v>7253</v>
      </c>
      <c r="C6451" s="460" t="s">
        <v>63</v>
      </c>
      <c r="D6451" s="454">
        <v>1.26</v>
      </c>
    </row>
    <row r="6452" spans="1:4" ht="13.2" x14ac:dyDescent="0.3">
      <c r="A6452" s="460">
        <v>5914619</v>
      </c>
      <c r="B6452" s="461" t="s">
        <v>7254</v>
      </c>
      <c r="C6452" s="460" t="s">
        <v>63</v>
      </c>
      <c r="D6452" s="454">
        <v>1.02</v>
      </c>
    </row>
    <row r="6453" spans="1:4" ht="13.2" x14ac:dyDescent="0.3">
      <c r="A6453" s="460">
        <v>5915451</v>
      </c>
      <c r="B6453" s="461" t="s">
        <v>7255</v>
      </c>
      <c r="C6453" s="460" t="s">
        <v>63</v>
      </c>
      <c r="D6453" s="454">
        <v>2.59</v>
      </c>
    </row>
    <row r="6454" spans="1:4" ht="13.2" x14ac:dyDescent="0.3">
      <c r="A6454" s="460">
        <v>5915452</v>
      </c>
      <c r="B6454" s="461" t="s">
        <v>7256</v>
      </c>
      <c r="C6454" s="460" t="s">
        <v>63</v>
      </c>
      <c r="D6454" s="454">
        <v>2.0699999999999998</v>
      </c>
    </row>
    <row r="6455" spans="1:4" ht="13.2" x14ac:dyDescent="0.3">
      <c r="A6455" s="460">
        <v>5915453</v>
      </c>
      <c r="B6455" s="461" t="s">
        <v>7257</v>
      </c>
      <c r="C6455" s="460" t="s">
        <v>63</v>
      </c>
      <c r="D6455" s="454">
        <v>1.68</v>
      </c>
    </row>
    <row r="6456" spans="1:4" ht="13.2" x14ac:dyDescent="0.3">
      <c r="A6456" s="460">
        <v>5915448</v>
      </c>
      <c r="B6456" s="461" t="s">
        <v>7258</v>
      </c>
      <c r="C6456" s="460" t="s">
        <v>63</v>
      </c>
      <c r="D6456" s="454">
        <v>1.99</v>
      </c>
    </row>
    <row r="6457" spans="1:4" ht="13.2" x14ac:dyDescent="0.3">
      <c r="A6457" s="460">
        <v>5915449</v>
      </c>
      <c r="B6457" s="461" t="s">
        <v>7259</v>
      </c>
      <c r="C6457" s="460" t="s">
        <v>63</v>
      </c>
      <c r="D6457" s="454">
        <v>1.59</v>
      </c>
    </row>
    <row r="6458" spans="1:4" ht="13.2" x14ac:dyDescent="0.3">
      <c r="A6458" s="460">
        <v>5915450</v>
      </c>
      <c r="B6458" s="461" t="s">
        <v>7260</v>
      </c>
      <c r="C6458" s="460" t="s">
        <v>63</v>
      </c>
      <c r="D6458" s="454">
        <v>1.29</v>
      </c>
    </row>
    <row r="6459" spans="1:4" ht="13.2" x14ac:dyDescent="0.3">
      <c r="A6459" s="460">
        <v>5901641</v>
      </c>
      <c r="B6459" s="461" t="s">
        <v>7261</v>
      </c>
      <c r="C6459" s="460" t="s">
        <v>7262</v>
      </c>
      <c r="D6459" s="454">
        <v>0.88</v>
      </c>
    </row>
    <row r="6460" spans="1:4" ht="13.2" x14ac:dyDescent="0.3">
      <c r="A6460" s="460">
        <v>5901642</v>
      </c>
      <c r="B6460" s="461" t="s">
        <v>7263</v>
      </c>
      <c r="C6460" s="460" t="s">
        <v>7262</v>
      </c>
      <c r="D6460" s="454">
        <v>0.26</v>
      </c>
    </row>
    <row r="6461" spans="1:4" ht="13.2" x14ac:dyDescent="0.3">
      <c r="A6461" s="460">
        <v>5901643</v>
      </c>
      <c r="B6461" s="461" t="s">
        <v>7264</v>
      </c>
      <c r="C6461" s="460" t="s">
        <v>7262</v>
      </c>
      <c r="D6461" s="454">
        <v>0.25</v>
      </c>
    </row>
    <row r="6462" spans="1:4" ht="13.2" x14ac:dyDescent="0.3">
      <c r="A6462" s="460">
        <v>5901644</v>
      </c>
      <c r="B6462" s="461" t="s">
        <v>7265</v>
      </c>
      <c r="C6462" s="460" t="s">
        <v>7262</v>
      </c>
      <c r="D6462" s="454">
        <v>0.55000000000000004</v>
      </c>
    </row>
    <row r="6463" spans="1:4" ht="13.2" x14ac:dyDescent="0.3">
      <c r="A6463" s="460">
        <v>5901645</v>
      </c>
      <c r="B6463" s="461" t="s">
        <v>7266</v>
      </c>
      <c r="C6463" s="460" t="s">
        <v>7262</v>
      </c>
      <c r="D6463" s="454">
        <v>0.24</v>
      </c>
    </row>
    <row r="6464" spans="1:4" ht="13.2" x14ac:dyDescent="0.3">
      <c r="A6464" s="460">
        <v>5901646</v>
      </c>
      <c r="B6464" s="461" t="s">
        <v>7267</v>
      </c>
      <c r="C6464" s="460" t="s">
        <v>7262</v>
      </c>
      <c r="D6464" s="454">
        <v>0.45</v>
      </c>
    </row>
    <row r="6465" spans="1:4" ht="13.2" x14ac:dyDescent="0.3">
      <c r="A6465" s="460">
        <v>5901647</v>
      </c>
      <c r="B6465" s="461" t="s">
        <v>7268</v>
      </c>
      <c r="C6465" s="460" t="s">
        <v>7262</v>
      </c>
      <c r="D6465" s="454">
        <v>0.4</v>
      </c>
    </row>
    <row r="6466" spans="1:4" ht="13.2" x14ac:dyDescent="0.3">
      <c r="A6466" s="460">
        <v>5901648</v>
      </c>
      <c r="B6466" s="461" t="s">
        <v>7269</v>
      </c>
      <c r="C6466" s="460" t="s">
        <v>7262</v>
      </c>
      <c r="D6466" s="454">
        <v>0.35</v>
      </c>
    </row>
    <row r="6467" spans="1:4" ht="13.2" x14ac:dyDescent="0.3">
      <c r="A6467" s="460">
        <v>5901649</v>
      </c>
      <c r="B6467" s="461" t="s">
        <v>7270</v>
      </c>
      <c r="C6467" s="460" t="s">
        <v>7262</v>
      </c>
      <c r="D6467" s="454">
        <v>1.25</v>
      </c>
    </row>
    <row r="6468" spans="1:4" ht="13.2" x14ac:dyDescent="0.3">
      <c r="A6468" s="460">
        <v>5901650</v>
      </c>
      <c r="B6468" s="461" t="s">
        <v>7271</v>
      </c>
      <c r="C6468" s="460" t="s">
        <v>7262</v>
      </c>
      <c r="D6468" s="454">
        <v>0.85</v>
      </c>
    </row>
    <row r="6469" spans="1:4" ht="13.2" x14ac:dyDescent="0.3">
      <c r="A6469" s="460">
        <v>5901651</v>
      </c>
      <c r="B6469" s="461" t="s">
        <v>7272</v>
      </c>
      <c r="C6469" s="460" t="s">
        <v>7262</v>
      </c>
      <c r="D6469" s="454">
        <v>0.26</v>
      </c>
    </row>
    <row r="6470" spans="1:4" ht="13.2" x14ac:dyDescent="0.3">
      <c r="A6470" s="460">
        <v>5901652</v>
      </c>
      <c r="B6470" s="461" t="s">
        <v>7273</v>
      </c>
      <c r="C6470" s="460" t="s">
        <v>7262</v>
      </c>
      <c r="D6470" s="454">
        <v>0.24</v>
      </c>
    </row>
    <row r="6471" spans="1:4" ht="13.2" x14ac:dyDescent="0.3">
      <c r="A6471" s="460">
        <v>5901653</v>
      </c>
      <c r="B6471" s="461" t="s">
        <v>7274</v>
      </c>
      <c r="C6471" s="460" t="s">
        <v>7262</v>
      </c>
      <c r="D6471" s="454">
        <v>0.53</v>
      </c>
    </row>
    <row r="6472" spans="1:4" ht="13.2" x14ac:dyDescent="0.3">
      <c r="A6472" s="460">
        <v>5901654</v>
      </c>
      <c r="B6472" s="461" t="s">
        <v>7275</v>
      </c>
      <c r="C6472" s="460" t="s">
        <v>7262</v>
      </c>
      <c r="D6472" s="454">
        <v>0.24</v>
      </c>
    </row>
    <row r="6473" spans="1:4" ht="13.2" x14ac:dyDescent="0.3">
      <c r="A6473" s="460">
        <v>5901655</v>
      </c>
      <c r="B6473" s="461" t="s">
        <v>7276</v>
      </c>
      <c r="C6473" s="460" t="s">
        <v>7262</v>
      </c>
      <c r="D6473" s="454">
        <v>0.44</v>
      </c>
    </row>
    <row r="6474" spans="1:4" ht="13.2" x14ac:dyDescent="0.3">
      <c r="A6474" s="460">
        <v>5901656</v>
      </c>
      <c r="B6474" s="461" t="s">
        <v>7277</v>
      </c>
      <c r="C6474" s="460" t="s">
        <v>7262</v>
      </c>
      <c r="D6474" s="454">
        <v>0.39</v>
      </c>
    </row>
    <row r="6475" spans="1:4" ht="13.2" x14ac:dyDescent="0.3">
      <c r="A6475" s="460">
        <v>5901657</v>
      </c>
      <c r="B6475" s="461" t="s">
        <v>7278</v>
      </c>
      <c r="C6475" s="460" t="s">
        <v>7262</v>
      </c>
      <c r="D6475" s="454">
        <v>0.34</v>
      </c>
    </row>
    <row r="6476" spans="1:4" ht="13.2" x14ac:dyDescent="0.3">
      <c r="A6476" s="460">
        <v>5901658</v>
      </c>
      <c r="B6476" s="461" t="s">
        <v>7279</v>
      </c>
      <c r="C6476" s="460" t="s">
        <v>7262</v>
      </c>
      <c r="D6476" s="454">
        <v>1.21</v>
      </c>
    </row>
    <row r="6477" spans="1:4" ht="13.2" x14ac:dyDescent="0.3">
      <c r="A6477" s="460">
        <v>5901659</v>
      </c>
      <c r="B6477" s="461" t="s">
        <v>7280</v>
      </c>
      <c r="C6477" s="460" t="s">
        <v>7262</v>
      </c>
      <c r="D6477" s="454">
        <v>0.86</v>
      </c>
    </row>
    <row r="6478" spans="1:4" ht="13.2" x14ac:dyDescent="0.3">
      <c r="A6478" s="460">
        <v>5901660</v>
      </c>
      <c r="B6478" s="461" t="s">
        <v>7281</v>
      </c>
      <c r="C6478" s="460" t="s">
        <v>7262</v>
      </c>
      <c r="D6478" s="454">
        <v>0.26</v>
      </c>
    </row>
    <row r="6479" spans="1:4" ht="13.2" x14ac:dyDescent="0.3">
      <c r="A6479" s="460">
        <v>5901661</v>
      </c>
      <c r="B6479" s="461" t="s">
        <v>7282</v>
      </c>
      <c r="C6479" s="460" t="s">
        <v>7262</v>
      </c>
      <c r="D6479" s="454">
        <v>0.24</v>
      </c>
    </row>
    <row r="6480" spans="1:4" ht="13.2" x14ac:dyDescent="0.3">
      <c r="A6480" s="460">
        <v>5901662</v>
      </c>
      <c r="B6480" s="461" t="s">
        <v>7283</v>
      </c>
      <c r="C6480" s="460" t="s">
        <v>7262</v>
      </c>
      <c r="D6480" s="454">
        <v>0.54</v>
      </c>
    </row>
    <row r="6481" spans="1:4" ht="13.2" x14ac:dyDescent="0.3">
      <c r="A6481" s="460">
        <v>5901663</v>
      </c>
      <c r="B6481" s="461" t="s">
        <v>7284</v>
      </c>
      <c r="C6481" s="460" t="s">
        <v>7262</v>
      </c>
      <c r="D6481" s="454">
        <v>0.24</v>
      </c>
    </row>
    <row r="6482" spans="1:4" ht="13.2" x14ac:dyDescent="0.3">
      <c r="A6482" s="460">
        <v>5901664</v>
      </c>
      <c r="B6482" s="461" t="s">
        <v>7285</v>
      </c>
      <c r="C6482" s="460" t="s">
        <v>7262</v>
      </c>
      <c r="D6482" s="454">
        <v>0.44</v>
      </c>
    </row>
    <row r="6483" spans="1:4" ht="13.2" x14ac:dyDescent="0.3">
      <c r="A6483" s="460">
        <v>5901665</v>
      </c>
      <c r="B6483" s="461" t="s">
        <v>7286</v>
      </c>
      <c r="C6483" s="460" t="s">
        <v>7262</v>
      </c>
      <c r="D6483" s="454">
        <v>0.39</v>
      </c>
    </row>
    <row r="6484" spans="1:4" ht="13.2" x14ac:dyDescent="0.3">
      <c r="A6484" s="460">
        <v>5901666</v>
      </c>
      <c r="B6484" s="461" t="s">
        <v>7287</v>
      </c>
      <c r="C6484" s="460" t="s">
        <v>7262</v>
      </c>
      <c r="D6484" s="454">
        <v>0.35</v>
      </c>
    </row>
    <row r="6485" spans="1:4" ht="13.2" x14ac:dyDescent="0.3">
      <c r="A6485" s="460">
        <v>5901667</v>
      </c>
      <c r="B6485" s="461" t="s">
        <v>7288</v>
      </c>
      <c r="C6485" s="460" t="s">
        <v>7262</v>
      </c>
      <c r="D6485" s="454">
        <v>1.23</v>
      </c>
    </row>
    <row r="6486" spans="1:4" ht="26.4" x14ac:dyDescent="0.3">
      <c r="A6486" s="460">
        <v>5914511</v>
      </c>
      <c r="B6486" s="461" t="s">
        <v>7289</v>
      </c>
      <c r="C6486" s="460" t="s">
        <v>63</v>
      </c>
      <c r="D6486" s="454">
        <v>0.27</v>
      </c>
    </row>
    <row r="6487" spans="1:4" ht="26.4" x14ac:dyDescent="0.3">
      <c r="A6487" s="460">
        <v>5914510</v>
      </c>
      <c r="B6487" s="461" t="s">
        <v>7290</v>
      </c>
      <c r="C6487" s="460" t="s">
        <v>63</v>
      </c>
      <c r="D6487" s="454">
        <v>0.24</v>
      </c>
    </row>
    <row r="6488" spans="1:4" ht="26.4" x14ac:dyDescent="0.3">
      <c r="A6488" s="460">
        <v>5906597</v>
      </c>
      <c r="B6488" s="461" t="s">
        <v>7291</v>
      </c>
      <c r="C6488" s="460" t="s">
        <v>7292</v>
      </c>
      <c r="D6488" s="454">
        <v>12.83</v>
      </c>
    </row>
    <row r="6489" spans="1:4" ht="26.4" x14ac:dyDescent="0.3">
      <c r="A6489" s="460">
        <v>5906598</v>
      </c>
      <c r="B6489" s="461" t="s">
        <v>7293</v>
      </c>
      <c r="C6489" s="460" t="s">
        <v>7292</v>
      </c>
      <c r="D6489" s="454">
        <v>10.26</v>
      </c>
    </row>
    <row r="6490" spans="1:4" ht="26.4" x14ac:dyDescent="0.3">
      <c r="A6490" s="460">
        <v>5906599</v>
      </c>
      <c r="B6490" s="461" t="s">
        <v>7294</v>
      </c>
      <c r="C6490" s="460" t="s">
        <v>7292</v>
      </c>
      <c r="D6490" s="454">
        <v>8.33</v>
      </c>
    </row>
    <row r="6491" spans="1:4" ht="26.4" x14ac:dyDescent="0.3">
      <c r="A6491" s="460">
        <v>5906594</v>
      </c>
      <c r="B6491" s="461" t="s">
        <v>7295</v>
      </c>
      <c r="C6491" s="460" t="s">
        <v>7292</v>
      </c>
      <c r="D6491" s="454">
        <v>8.5500000000000007</v>
      </c>
    </row>
    <row r="6492" spans="1:4" ht="26.4" x14ac:dyDescent="0.3">
      <c r="A6492" s="460">
        <v>5906595</v>
      </c>
      <c r="B6492" s="461" t="s">
        <v>7296</v>
      </c>
      <c r="C6492" s="460" t="s">
        <v>7292</v>
      </c>
      <c r="D6492" s="454">
        <v>6.84</v>
      </c>
    </row>
    <row r="6493" spans="1:4" ht="26.4" x14ac:dyDescent="0.3">
      <c r="A6493" s="460">
        <v>5906596</v>
      </c>
      <c r="B6493" s="461" t="s">
        <v>7297</v>
      </c>
      <c r="C6493" s="460" t="s">
        <v>7292</v>
      </c>
      <c r="D6493" s="454">
        <v>5.55</v>
      </c>
    </row>
    <row r="6494" spans="1:4" ht="13.2" x14ac:dyDescent="0.3">
      <c r="A6494" s="460">
        <v>5901668</v>
      </c>
      <c r="B6494" s="461" t="s">
        <v>7298</v>
      </c>
      <c r="C6494" s="460" t="s">
        <v>7262</v>
      </c>
      <c r="D6494" s="454">
        <v>0.88</v>
      </c>
    </row>
    <row r="6495" spans="1:4" ht="13.2" x14ac:dyDescent="0.3">
      <c r="A6495" s="460">
        <v>5901669</v>
      </c>
      <c r="B6495" s="461" t="s">
        <v>7299</v>
      </c>
      <c r="C6495" s="460" t="s">
        <v>7262</v>
      </c>
      <c r="D6495" s="454">
        <v>0.26</v>
      </c>
    </row>
    <row r="6496" spans="1:4" ht="13.2" x14ac:dyDescent="0.3">
      <c r="A6496" s="460">
        <v>5901670</v>
      </c>
      <c r="B6496" s="461" t="s">
        <v>7300</v>
      </c>
      <c r="C6496" s="460" t="s">
        <v>7262</v>
      </c>
      <c r="D6496" s="454">
        <v>0.25</v>
      </c>
    </row>
    <row r="6497" spans="1:4" ht="13.2" x14ac:dyDescent="0.3">
      <c r="A6497" s="460">
        <v>5901671</v>
      </c>
      <c r="B6497" s="461" t="s">
        <v>7301</v>
      </c>
      <c r="C6497" s="460" t="s">
        <v>7262</v>
      </c>
      <c r="D6497" s="454">
        <v>0.55000000000000004</v>
      </c>
    </row>
    <row r="6498" spans="1:4" ht="13.2" x14ac:dyDescent="0.3">
      <c r="A6498" s="460">
        <v>5901672</v>
      </c>
      <c r="B6498" s="461" t="s">
        <v>7302</v>
      </c>
      <c r="C6498" s="460" t="s">
        <v>7262</v>
      </c>
      <c r="D6498" s="454">
        <v>0.24</v>
      </c>
    </row>
    <row r="6499" spans="1:4" ht="13.2" x14ac:dyDescent="0.3">
      <c r="A6499" s="460">
        <v>5901673</v>
      </c>
      <c r="B6499" s="461" t="s">
        <v>7303</v>
      </c>
      <c r="C6499" s="460" t="s">
        <v>7262</v>
      </c>
      <c r="D6499" s="454">
        <v>0.45</v>
      </c>
    </row>
    <row r="6500" spans="1:4" ht="13.2" x14ac:dyDescent="0.3">
      <c r="A6500" s="460">
        <v>5901674</v>
      </c>
      <c r="B6500" s="461" t="s">
        <v>7304</v>
      </c>
      <c r="C6500" s="460" t="s">
        <v>7262</v>
      </c>
      <c r="D6500" s="454">
        <v>0.4</v>
      </c>
    </row>
    <row r="6501" spans="1:4" ht="13.2" x14ac:dyDescent="0.3">
      <c r="A6501" s="460">
        <v>5901675</v>
      </c>
      <c r="B6501" s="461" t="s">
        <v>7305</v>
      </c>
      <c r="C6501" s="460" t="s">
        <v>7262</v>
      </c>
      <c r="D6501" s="454">
        <v>0.36</v>
      </c>
    </row>
    <row r="6502" spans="1:4" ht="13.2" x14ac:dyDescent="0.3">
      <c r="A6502" s="460">
        <v>5901676</v>
      </c>
      <c r="B6502" s="461" t="s">
        <v>7306</v>
      </c>
      <c r="C6502" s="460" t="s">
        <v>7262</v>
      </c>
      <c r="D6502" s="454">
        <v>1.26</v>
      </c>
    </row>
    <row r="6503" spans="1:4" ht="13.2" x14ac:dyDescent="0.3">
      <c r="A6503" s="460">
        <v>5901677</v>
      </c>
      <c r="B6503" s="461" t="s">
        <v>7307</v>
      </c>
      <c r="C6503" s="460" t="s">
        <v>7262</v>
      </c>
      <c r="D6503" s="454">
        <v>0.87</v>
      </c>
    </row>
    <row r="6504" spans="1:4" ht="13.2" x14ac:dyDescent="0.3">
      <c r="A6504" s="460">
        <v>5901678</v>
      </c>
      <c r="B6504" s="461" t="s">
        <v>7308</v>
      </c>
      <c r="C6504" s="460" t="s">
        <v>7262</v>
      </c>
      <c r="D6504" s="454">
        <v>0.26</v>
      </c>
    </row>
    <row r="6505" spans="1:4" ht="13.2" x14ac:dyDescent="0.3">
      <c r="A6505" s="460">
        <v>5901679</v>
      </c>
      <c r="B6505" s="461" t="s">
        <v>7309</v>
      </c>
      <c r="C6505" s="460" t="s">
        <v>7262</v>
      </c>
      <c r="D6505" s="454">
        <v>0.25</v>
      </c>
    </row>
    <row r="6506" spans="1:4" ht="13.2" x14ac:dyDescent="0.3">
      <c r="A6506" s="460">
        <v>5901680</v>
      </c>
      <c r="B6506" s="461" t="s">
        <v>7310</v>
      </c>
      <c r="C6506" s="460" t="s">
        <v>7262</v>
      </c>
      <c r="D6506" s="454">
        <v>0.54</v>
      </c>
    </row>
    <row r="6507" spans="1:4" ht="13.2" x14ac:dyDescent="0.3">
      <c r="A6507" s="460">
        <v>5901681</v>
      </c>
      <c r="B6507" s="461" t="s">
        <v>7311</v>
      </c>
      <c r="C6507" s="460" t="s">
        <v>7262</v>
      </c>
      <c r="D6507" s="454">
        <v>0.24</v>
      </c>
    </row>
    <row r="6508" spans="1:4" ht="13.2" x14ac:dyDescent="0.3">
      <c r="A6508" s="460">
        <v>5901682</v>
      </c>
      <c r="B6508" s="461" t="s">
        <v>7312</v>
      </c>
      <c r="C6508" s="460" t="s">
        <v>7262</v>
      </c>
      <c r="D6508" s="454">
        <v>0.44</v>
      </c>
    </row>
    <row r="6509" spans="1:4" ht="13.2" x14ac:dyDescent="0.3">
      <c r="A6509" s="460">
        <v>5901683</v>
      </c>
      <c r="B6509" s="461" t="s">
        <v>7313</v>
      </c>
      <c r="C6509" s="460" t="s">
        <v>7262</v>
      </c>
      <c r="D6509" s="454">
        <v>0.39</v>
      </c>
    </row>
    <row r="6510" spans="1:4" ht="13.2" x14ac:dyDescent="0.3">
      <c r="A6510" s="460">
        <v>5901684</v>
      </c>
      <c r="B6510" s="461" t="s">
        <v>7314</v>
      </c>
      <c r="C6510" s="460" t="s">
        <v>7262</v>
      </c>
      <c r="D6510" s="454">
        <v>0.35</v>
      </c>
    </row>
    <row r="6511" spans="1:4" ht="13.2" x14ac:dyDescent="0.3">
      <c r="A6511" s="460">
        <v>5901685</v>
      </c>
      <c r="B6511" s="461" t="s">
        <v>7315</v>
      </c>
      <c r="C6511" s="460" t="s">
        <v>7262</v>
      </c>
      <c r="D6511" s="454">
        <v>1.23</v>
      </c>
    </row>
    <row r="6512" spans="1:4" ht="13.2" x14ac:dyDescent="0.3">
      <c r="A6512" s="460">
        <v>5914360</v>
      </c>
      <c r="B6512" s="461" t="s">
        <v>7316</v>
      </c>
      <c r="C6512" s="460" t="s">
        <v>63</v>
      </c>
      <c r="D6512" s="454">
        <v>1.1399999999999999</v>
      </c>
    </row>
    <row r="6513" spans="1:4" ht="13.2" x14ac:dyDescent="0.3">
      <c r="A6513" s="460">
        <v>5914361</v>
      </c>
      <c r="B6513" s="461" t="s">
        <v>7317</v>
      </c>
      <c r="C6513" s="460" t="s">
        <v>63</v>
      </c>
      <c r="D6513" s="454">
        <v>0.91</v>
      </c>
    </row>
    <row r="6514" spans="1:4" ht="13.2" x14ac:dyDescent="0.3">
      <c r="A6514" s="460">
        <v>5914362</v>
      </c>
      <c r="B6514" s="461" t="s">
        <v>7318</v>
      </c>
      <c r="C6514" s="460" t="s">
        <v>63</v>
      </c>
      <c r="D6514" s="454">
        <v>0.74</v>
      </c>
    </row>
    <row r="6515" spans="1:4" ht="26.4" x14ac:dyDescent="0.3">
      <c r="A6515" s="460">
        <v>5914364</v>
      </c>
      <c r="B6515" s="461" t="s">
        <v>7319</v>
      </c>
      <c r="C6515" s="460" t="s">
        <v>63</v>
      </c>
      <c r="D6515" s="454">
        <v>0.9</v>
      </c>
    </row>
    <row r="6516" spans="1:4" ht="26.4" x14ac:dyDescent="0.3">
      <c r="A6516" s="460">
        <v>5914365</v>
      </c>
      <c r="B6516" s="461" t="s">
        <v>7320</v>
      </c>
      <c r="C6516" s="460" t="s">
        <v>63</v>
      </c>
      <c r="D6516" s="454">
        <v>0.72</v>
      </c>
    </row>
    <row r="6517" spans="1:4" ht="13.2" x14ac:dyDescent="0.3">
      <c r="A6517" s="460">
        <v>5914366</v>
      </c>
      <c r="B6517" s="461" t="s">
        <v>7321</v>
      </c>
      <c r="C6517" s="460" t="s">
        <v>63</v>
      </c>
      <c r="D6517" s="454">
        <v>0.57999999999999996</v>
      </c>
    </row>
    <row r="6518" spans="1:4" ht="13.2" x14ac:dyDescent="0.3">
      <c r="A6518" s="460">
        <v>5914315</v>
      </c>
      <c r="B6518" s="461" t="s">
        <v>7322</v>
      </c>
      <c r="C6518" s="460" t="s">
        <v>63</v>
      </c>
      <c r="D6518" s="454">
        <v>1.05</v>
      </c>
    </row>
    <row r="6519" spans="1:4" ht="13.2" x14ac:dyDescent="0.3">
      <c r="A6519" s="460">
        <v>5914330</v>
      </c>
      <c r="B6519" s="461" t="s">
        <v>7323</v>
      </c>
      <c r="C6519" s="460" t="s">
        <v>63</v>
      </c>
      <c r="D6519" s="454">
        <v>0.84</v>
      </c>
    </row>
    <row r="6520" spans="1:4" ht="13.2" x14ac:dyDescent="0.3">
      <c r="A6520" s="460">
        <v>5914345</v>
      </c>
      <c r="B6520" s="461" t="s">
        <v>7324</v>
      </c>
      <c r="C6520" s="460" t="s">
        <v>63</v>
      </c>
      <c r="D6520" s="454">
        <v>0.68</v>
      </c>
    </row>
    <row r="6521" spans="1:4" ht="26.4" x14ac:dyDescent="0.3">
      <c r="A6521" s="460">
        <v>5914367</v>
      </c>
      <c r="B6521" s="461" t="s">
        <v>7325</v>
      </c>
      <c r="C6521" s="460" t="s">
        <v>63</v>
      </c>
      <c r="D6521" s="454">
        <v>1.75</v>
      </c>
    </row>
    <row r="6522" spans="1:4" ht="26.4" x14ac:dyDescent="0.3">
      <c r="A6522" s="460">
        <v>5914368</v>
      </c>
      <c r="B6522" s="461" t="s">
        <v>7326</v>
      </c>
      <c r="C6522" s="460" t="s">
        <v>63</v>
      </c>
      <c r="D6522" s="454">
        <v>1.4</v>
      </c>
    </row>
    <row r="6523" spans="1:4" ht="26.4" x14ac:dyDescent="0.3">
      <c r="A6523" s="460">
        <v>5914369</v>
      </c>
      <c r="B6523" s="461" t="s">
        <v>7327</v>
      </c>
      <c r="C6523" s="460" t="s">
        <v>63</v>
      </c>
      <c r="D6523" s="454">
        <v>1.1299999999999999</v>
      </c>
    </row>
    <row r="6524" spans="1:4" ht="26.4" x14ac:dyDescent="0.3">
      <c r="A6524" s="460">
        <v>5914489</v>
      </c>
      <c r="B6524" s="461" t="s">
        <v>7328</v>
      </c>
      <c r="C6524" s="460" t="s">
        <v>63</v>
      </c>
      <c r="D6524" s="454">
        <v>0.24</v>
      </c>
    </row>
    <row r="6525" spans="1:4" ht="26.4" x14ac:dyDescent="0.3">
      <c r="A6525" s="460">
        <v>5914491</v>
      </c>
      <c r="B6525" s="461" t="s">
        <v>7329</v>
      </c>
      <c r="C6525" s="460" t="s">
        <v>63</v>
      </c>
      <c r="D6525" s="454">
        <v>0.27</v>
      </c>
    </row>
    <row r="6526" spans="1:4" ht="26.4" x14ac:dyDescent="0.3">
      <c r="A6526" s="460">
        <v>5914490</v>
      </c>
      <c r="B6526" s="461" t="s">
        <v>7330</v>
      </c>
      <c r="C6526" s="460" t="s">
        <v>63</v>
      </c>
      <c r="D6526" s="454">
        <v>0.24</v>
      </c>
    </row>
    <row r="6527" spans="1:4" ht="26.4" x14ac:dyDescent="0.3">
      <c r="A6527" s="460">
        <v>5914495</v>
      </c>
      <c r="B6527" s="461" t="s">
        <v>7331</v>
      </c>
      <c r="C6527" s="460" t="s">
        <v>63</v>
      </c>
      <c r="D6527" s="454">
        <v>1.57</v>
      </c>
    </row>
    <row r="6528" spans="1:4" ht="26.4" x14ac:dyDescent="0.3">
      <c r="A6528" s="460">
        <v>5914494</v>
      </c>
      <c r="B6528" s="461" t="s">
        <v>7332</v>
      </c>
      <c r="C6528" s="460" t="s">
        <v>63</v>
      </c>
      <c r="D6528" s="454">
        <v>3.5</v>
      </c>
    </row>
    <row r="6529" spans="1:4" ht="26.4" x14ac:dyDescent="0.3">
      <c r="A6529" s="460">
        <v>5914487</v>
      </c>
      <c r="B6529" s="461" t="s">
        <v>7333</v>
      </c>
      <c r="C6529" s="460" t="s">
        <v>63</v>
      </c>
      <c r="D6529" s="454">
        <v>0.24</v>
      </c>
    </row>
    <row r="6530" spans="1:4" ht="26.4" x14ac:dyDescent="0.3">
      <c r="A6530" s="460">
        <v>5914488</v>
      </c>
      <c r="B6530" s="461" t="s">
        <v>7334</v>
      </c>
      <c r="C6530" s="460" t="s">
        <v>63</v>
      </c>
      <c r="D6530" s="454">
        <v>0.27</v>
      </c>
    </row>
    <row r="6531" spans="1:4" ht="26.4" x14ac:dyDescent="0.3">
      <c r="A6531" s="460">
        <v>5914493</v>
      </c>
      <c r="B6531" s="461" t="s">
        <v>7335</v>
      </c>
      <c r="C6531" s="460" t="s">
        <v>63</v>
      </c>
      <c r="D6531" s="454">
        <v>5.81</v>
      </c>
    </row>
    <row r="6532" spans="1:4" ht="26.4" x14ac:dyDescent="0.3">
      <c r="A6532" s="460">
        <v>5914492</v>
      </c>
      <c r="B6532" s="461" t="s">
        <v>7336</v>
      </c>
      <c r="C6532" s="460" t="s">
        <v>63</v>
      </c>
      <c r="D6532" s="454">
        <v>13.9</v>
      </c>
    </row>
    <row r="6533" spans="1:4" ht="26.4" x14ac:dyDescent="0.3">
      <c r="A6533" s="460">
        <v>5914482</v>
      </c>
      <c r="B6533" s="461" t="s">
        <v>7337</v>
      </c>
      <c r="C6533" s="460" t="s">
        <v>63</v>
      </c>
      <c r="D6533" s="454">
        <v>0.62</v>
      </c>
    </row>
    <row r="6534" spans="1:4" ht="26.4" x14ac:dyDescent="0.3">
      <c r="A6534" s="460">
        <v>5914483</v>
      </c>
      <c r="B6534" s="461" t="s">
        <v>7338</v>
      </c>
      <c r="C6534" s="460" t="s">
        <v>63</v>
      </c>
      <c r="D6534" s="454">
        <v>0.44</v>
      </c>
    </row>
    <row r="6535" spans="1:4" ht="26.4" x14ac:dyDescent="0.3">
      <c r="A6535" s="460">
        <v>5914480</v>
      </c>
      <c r="B6535" s="461" t="s">
        <v>7339</v>
      </c>
      <c r="C6535" s="460" t="s">
        <v>63</v>
      </c>
      <c r="D6535" s="454">
        <v>0.65</v>
      </c>
    </row>
    <row r="6536" spans="1:4" ht="26.4" x14ac:dyDescent="0.3">
      <c r="A6536" s="460">
        <v>5914481</v>
      </c>
      <c r="B6536" s="461" t="s">
        <v>7340</v>
      </c>
      <c r="C6536" s="460" t="s">
        <v>63</v>
      </c>
      <c r="D6536" s="454">
        <v>0.42</v>
      </c>
    </row>
    <row r="6537" spans="1:4" ht="26.4" x14ac:dyDescent="0.3">
      <c r="A6537" s="460">
        <v>5914485</v>
      </c>
      <c r="B6537" s="461" t="s">
        <v>7341</v>
      </c>
      <c r="C6537" s="460" t="s">
        <v>63</v>
      </c>
      <c r="D6537" s="454">
        <v>4</v>
      </c>
    </row>
    <row r="6538" spans="1:4" ht="26.4" x14ac:dyDescent="0.3">
      <c r="A6538" s="460">
        <v>5914486</v>
      </c>
      <c r="B6538" s="461" t="s">
        <v>7342</v>
      </c>
      <c r="C6538" s="460" t="s">
        <v>63</v>
      </c>
      <c r="D6538" s="454">
        <v>5</v>
      </c>
    </row>
    <row r="6539" spans="1:4" ht="26.4" x14ac:dyDescent="0.3">
      <c r="A6539" s="460">
        <v>5914484</v>
      </c>
      <c r="B6539" s="461" t="s">
        <v>7343</v>
      </c>
      <c r="C6539" s="460" t="s">
        <v>63</v>
      </c>
      <c r="D6539" s="454">
        <v>3.46</v>
      </c>
    </row>
    <row r="6540" spans="1:4" ht="13.2" x14ac:dyDescent="0.3">
      <c r="A6540" s="460">
        <v>5914620</v>
      </c>
      <c r="B6540" s="461" t="s">
        <v>7344</v>
      </c>
      <c r="C6540" s="460" t="s">
        <v>63</v>
      </c>
      <c r="D6540" s="454">
        <v>2.71</v>
      </c>
    </row>
    <row r="6541" spans="1:4" ht="26.4" x14ac:dyDescent="0.3">
      <c r="A6541" s="460">
        <v>5914621</v>
      </c>
      <c r="B6541" s="461" t="s">
        <v>7345</v>
      </c>
      <c r="C6541" s="460" t="s">
        <v>63</v>
      </c>
      <c r="D6541" s="454">
        <v>2.17</v>
      </c>
    </row>
    <row r="6542" spans="1:4" ht="13.2" x14ac:dyDescent="0.3">
      <c r="A6542" s="460">
        <v>5914622</v>
      </c>
      <c r="B6542" s="461" t="s">
        <v>7346</v>
      </c>
      <c r="C6542" s="460" t="s">
        <v>63</v>
      </c>
      <c r="D6542" s="454">
        <v>1.76</v>
      </c>
    </row>
    <row r="6543" spans="1:4" ht="13.2" x14ac:dyDescent="0.3">
      <c r="A6543" s="460">
        <v>5901695</v>
      </c>
      <c r="B6543" s="461" t="s">
        <v>7347</v>
      </c>
      <c r="C6543" s="460" t="s">
        <v>7262</v>
      </c>
      <c r="D6543" s="454">
        <v>0.72</v>
      </c>
    </row>
    <row r="6544" spans="1:4" ht="13.2" x14ac:dyDescent="0.3">
      <c r="A6544" s="460">
        <v>5901696</v>
      </c>
      <c r="B6544" s="461" t="s">
        <v>7348</v>
      </c>
      <c r="C6544" s="460" t="s">
        <v>7262</v>
      </c>
      <c r="D6544" s="454">
        <v>0.53</v>
      </c>
    </row>
    <row r="6545" spans="1:4" ht="13.2" x14ac:dyDescent="0.3">
      <c r="A6545" s="460">
        <v>5901697</v>
      </c>
      <c r="B6545" s="461" t="s">
        <v>7349</v>
      </c>
      <c r="C6545" s="460" t="s">
        <v>7262</v>
      </c>
      <c r="D6545" s="454">
        <v>2.29</v>
      </c>
    </row>
    <row r="6546" spans="1:4" ht="26.4" x14ac:dyDescent="0.3">
      <c r="A6546" s="460">
        <v>5901698</v>
      </c>
      <c r="B6546" s="461" t="s">
        <v>7350</v>
      </c>
      <c r="C6546" s="460" t="s">
        <v>7262</v>
      </c>
      <c r="D6546" s="454">
        <v>2.29</v>
      </c>
    </row>
    <row r="6547" spans="1:4" ht="13.2" x14ac:dyDescent="0.3">
      <c r="A6547" s="460">
        <v>5916654</v>
      </c>
      <c r="B6547" s="461" t="s">
        <v>7351</v>
      </c>
      <c r="C6547" s="460" t="s">
        <v>7262</v>
      </c>
      <c r="D6547" s="454">
        <v>1.3</v>
      </c>
    </row>
    <row r="6548" spans="1:4" ht="13.2" x14ac:dyDescent="0.3">
      <c r="A6548" s="460">
        <v>5916637</v>
      </c>
      <c r="B6548" s="461" t="s">
        <v>7352</v>
      </c>
      <c r="C6548" s="460" t="s">
        <v>7262</v>
      </c>
      <c r="D6548" s="454">
        <v>6.75</v>
      </c>
    </row>
    <row r="6549" spans="1:4" ht="26.4" x14ac:dyDescent="0.3">
      <c r="A6549" s="460">
        <v>5916618</v>
      </c>
      <c r="B6549" s="461" t="s">
        <v>7353</v>
      </c>
      <c r="C6549" s="460" t="s">
        <v>7262</v>
      </c>
      <c r="D6549" s="454">
        <v>6.75</v>
      </c>
    </row>
    <row r="6550" spans="1:4" ht="26.4" x14ac:dyDescent="0.3">
      <c r="A6550" s="460">
        <v>5914334</v>
      </c>
      <c r="B6550" s="461" t="s">
        <v>7354</v>
      </c>
      <c r="C6550" s="460" t="s">
        <v>63</v>
      </c>
      <c r="D6550" s="454">
        <v>1.19</v>
      </c>
    </row>
    <row r="6551" spans="1:4" ht="26.4" x14ac:dyDescent="0.3">
      <c r="A6551" s="460">
        <v>5914335</v>
      </c>
      <c r="B6551" s="461" t="s">
        <v>7355</v>
      </c>
      <c r="C6551" s="460" t="s">
        <v>63</v>
      </c>
      <c r="D6551" s="454">
        <v>0.95</v>
      </c>
    </row>
    <row r="6552" spans="1:4" ht="26.4" x14ac:dyDescent="0.3">
      <c r="A6552" s="460">
        <v>5914336</v>
      </c>
      <c r="B6552" s="461" t="s">
        <v>7356</v>
      </c>
      <c r="C6552" s="460" t="s">
        <v>63</v>
      </c>
      <c r="D6552" s="454">
        <v>0.77</v>
      </c>
    </row>
    <row r="6553" spans="1:4" ht="26.4" x14ac:dyDescent="0.3">
      <c r="A6553" s="460">
        <v>5914346</v>
      </c>
      <c r="B6553" s="461" t="s">
        <v>7357</v>
      </c>
      <c r="C6553" s="460" t="s">
        <v>63</v>
      </c>
      <c r="D6553" s="454">
        <v>1.75</v>
      </c>
    </row>
    <row r="6554" spans="1:4" ht="26.4" x14ac:dyDescent="0.3">
      <c r="A6554" s="460">
        <v>5914347</v>
      </c>
      <c r="B6554" s="461" t="s">
        <v>7358</v>
      </c>
      <c r="C6554" s="460" t="s">
        <v>63</v>
      </c>
      <c r="D6554" s="454">
        <v>1.4</v>
      </c>
    </row>
    <row r="6555" spans="1:4" ht="26.4" x14ac:dyDescent="0.3">
      <c r="A6555" s="460">
        <v>5914348</v>
      </c>
      <c r="B6555" s="461" t="s">
        <v>7359</v>
      </c>
      <c r="C6555" s="460" t="s">
        <v>63</v>
      </c>
      <c r="D6555" s="454">
        <v>1.1299999999999999</v>
      </c>
    </row>
    <row r="6556" spans="1:4" ht="26.4" x14ac:dyDescent="0.3">
      <c r="A6556" s="460">
        <v>5914611</v>
      </c>
      <c r="B6556" s="461" t="s">
        <v>7360</v>
      </c>
      <c r="C6556" s="460" t="s">
        <v>63</v>
      </c>
      <c r="D6556" s="454">
        <v>1.87</v>
      </c>
    </row>
    <row r="6557" spans="1:4" ht="26.4" x14ac:dyDescent="0.3">
      <c r="A6557" s="460">
        <v>5914613</v>
      </c>
      <c r="B6557" s="461" t="s">
        <v>7361</v>
      </c>
      <c r="C6557" s="460" t="s">
        <v>63</v>
      </c>
      <c r="D6557" s="454">
        <v>1.5</v>
      </c>
    </row>
    <row r="6558" spans="1:4" ht="26.4" x14ac:dyDescent="0.3">
      <c r="A6558" s="460">
        <v>5914612</v>
      </c>
      <c r="B6558" s="461" t="s">
        <v>7362</v>
      </c>
      <c r="C6558" s="460" t="s">
        <v>63</v>
      </c>
      <c r="D6558" s="454">
        <v>1.22</v>
      </c>
    </row>
    <row r="6559" spans="1:4" ht="13.2" x14ac:dyDescent="0.3">
      <c r="A6559" s="460">
        <v>5901686</v>
      </c>
      <c r="B6559" s="461" t="s">
        <v>7363</v>
      </c>
      <c r="C6559" s="460" t="s">
        <v>7262</v>
      </c>
      <c r="D6559" s="454">
        <v>2.5099999999999998</v>
      </c>
    </row>
    <row r="6560" spans="1:4" ht="13.2" x14ac:dyDescent="0.3">
      <c r="A6560" s="460">
        <v>5901687</v>
      </c>
      <c r="B6560" s="461" t="s">
        <v>7364</v>
      </c>
      <c r="C6560" s="460" t="s">
        <v>7262</v>
      </c>
      <c r="D6560" s="454">
        <v>0.75</v>
      </c>
    </row>
    <row r="6561" spans="1:4" ht="13.2" x14ac:dyDescent="0.3">
      <c r="A6561" s="460">
        <v>5901688</v>
      </c>
      <c r="B6561" s="461" t="s">
        <v>7365</v>
      </c>
      <c r="C6561" s="460" t="s">
        <v>7262</v>
      </c>
      <c r="D6561" s="454">
        <v>0.71</v>
      </c>
    </row>
    <row r="6562" spans="1:4" ht="13.2" x14ac:dyDescent="0.3">
      <c r="A6562" s="460">
        <v>5901689</v>
      </c>
      <c r="B6562" s="461" t="s">
        <v>7366</v>
      </c>
      <c r="C6562" s="460" t="s">
        <v>7262</v>
      </c>
      <c r="D6562" s="454">
        <v>1.57</v>
      </c>
    </row>
    <row r="6563" spans="1:4" ht="13.2" x14ac:dyDescent="0.3">
      <c r="A6563" s="460">
        <v>5901690</v>
      </c>
      <c r="B6563" s="461" t="s">
        <v>7367</v>
      </c>
      <c r="C6563" s="460" t="s">
        <v>7262</v>
      </c>
      <c r="D6563" s="454">
        <v>0.69</v>
      </c>
    </row>
    <row r="6564" spans="1:4" ht="13.2" x14ac:dyDescent="0.3">
      <c r="A6564" s="460">
        <v>5901691</v>
      </c>
      <c r="B6564" s="461" t="s">
        <v>7368</v>
      </c>
      <c r="C6564" s="460" t="s">
        <v>7262</v>
      </c>
      <c r="D6564" s="454">
        <v>1.28</v>
      </c>
    </row>
    <row r="6565" spans="1:4" ht="13.2" x14ac:dyDescent="0.3">
      <c r="A6565" s="460">
        <v>5901692</v>
      </c>
      <c r="B6565" s="461" t="s">
        <v>7369</v>
      </c>
      <c r="C6565" s="460" t="s">
        <v>7262</v>
      </c>
      <c r="D6565" s="454">
        <v>1.1299999999999999</v>
      </c>
    </row>
    <row r="6566" spans="1:4" ht="13.2" x14ac:dyDescent="0.3">
      <c r="A6566" s="460">
        <v>5901693</v>
      </c>
      <c r="B6566" s="461" t="s">
        <v>7370</v>
      </c>
      <c r="C6566" s="460" t="s">
        <v>7262</v>
      </c>
      <c r="D6566" s="454">
        <v>1.01</v>
      </c>
    </row>
    <row r="6567" spans="1:4" ht="13.2" x14ac:dyDescent="0.3">
      <c r="A6567" s="460">
        <v>5901694</v>
      </c>
      <c r="B6567" s="461" t="s">
        <v>7371</v>
      </c>
      <c r="C6567" s="460" t="s">
        <v>7262</v>
      </c>
      <c r="D6567" s="454">
        <v>3.57</v>
      </c>
    </row>
    <row r="6568" spans="1:4" ht="26.4" x14ac:dyDescent="0.3">
      <c r="A6568" s="460">
        <v>5914512</v>
      </c>
      <c r="B6568" s="461" t="s">
        <v>7372</v>
      </c>
      <c r="C6568" s="460" t="s">
        <v>63</v>
      </c>
      <c r="D6568" s="454">
        <v>1.48</v>
      </c>
    </row>
    <row r="6569" spans="1:4" ht="26.4" x14ac:dyDescent="0.3">
      <c r="A6569" s="460">
        <v>5914496</v>
      </c>
      <c r="B6569" s="461" t="s">
        <v>7373</v>
      </c>
      <c r="C6569" s="460" t="s">
        <v>63</v>
      </c>
      <c r="D6569" s="454">
        <v>1.1299999999999999</v>
      </c>
    </row>
    <row r="6570" spans="1:4" ht="26.4" x14ac:dyDescent="0.3">
      <c r="A6570" s="460">
        <v>5914513</v>
      </c>
      <c r="B6570" s="461" t="s">
        <v>7374</v>
      </c>
      <c r="C6570" s="460" t="s">
        <v>63</v>
      </c>
      <c r="D6570" s="454">
        <v>0.83</v>
      </c>
    </row>
    <row r="6571" spans="1:4" ht="26.4" x14ac:dyDescent="0.3">
      <c r="A6571" s="460">
        <v>5914497</v>
      </c>
      <c r="B6571" s="461" t="s">
        <v>7375</v>
      </c>
      <c r="C6571" s="460" t="s">
        <v>63</v>
      </c>
      <c r="D6571" s="454">
        <v>0.62</v>
      </c>
    </row>
    <row r="6572" spans="1:4" ht="26.4" x14ac:dyDescent="0.3">
      <c r="A6572" s="460">
        <v>5914500</v>
      </c>
      <c r="B6572" s="461" t="s">
        <v>7376</v>
      </c>
      <c r="C6572" s="460" t="s">
        <v>63</v>
      </c>
      <c r="D6572" s="454">
        <v>1.1599999999999999</v>
      </c>
    </row>
    <row r="6573" spans="1:4" ht="26.4" x14ac:dyDescent="0.3">
      <c r="A6573" s="460">
        <v>5914498</v>
      </c>
      <c r="B6573" s="461" t="s">
        <v>7377</v>
      </c>
      <c r="C6573" s="460" t="s">
        <v>63</v>
      </c>
      <c r="D6573" s="454">
        <v>0.89</v>
      </c>
    </row>
    <row r="6574" spans="1:4" ht="26.4" x14ac:dyDescent="0.3">
      <c r="A6574" s="460">
        <v>5914501</v>
      </c>
      <c r="B6574" s="461" t="s">
        <v>7378</v>
      </c>
      <c r="C6574" s="460" t="s">
        <v>63</v>
      </c>
      <c r="D6574" s="454">
        <v>0.65</v>
      </c>
    </row>
    <row r="6575" spans="1:4" ht="26.4" x14ac:dyDescent="0.3">
      <c r="A6575" s="460">
        <v>5914499</v>
      </c>
      <c r="B6575" s="461" t="s">
        <v>7379</v>
      </c>
      <c r="C6575" s="460" t="s">
        <v>63</v>
      </c>
      <c r="D6575" s="454">
        <v>0.49</v>
      </c>
    </row>
    <row r="6576" spans="1:4" ht="26.4" x14ac:dyDescent="0.3">
      <c r="A6576" s="460">
        <v>5914504</v>
      </c>
      <c r="B6576" s="461" t="s">
        <v>7380</v>
      </c>
      <c r="C6576" s="460" t="s">
        <v>63</v>
      </c>
      <c r="D6576" s="454">
        <v>0.98</v>
      </c>
    </row>
    <row r="6577" spans="1:4" ht="26.4" x14ac:dyDescent="0.3">
      <c r="A6577" s="460">
        <v>5914502</v>
      </c>
      <c r="B6577" s="461" t="s">
        <v>7381</v>
      </c>
      <c r="C6577" s="460" t="s">
        <v>63</v>
      </c>
      <c r="D6577" s="454">
        <v>0.75</v>
      </c>
    </row>
    <row r="6578" spans="1:4" ht="26.4" x14ac:dyDescent="0.3">
      <c r="A6578" s="460">
        <v>5914505</v>
      </c>
      <c r="B6578" s="461" t="s">
        <v>7382</v>
      </c>
      <c r="C6578" s="460" t="s">
        <v>63</v>
      </c>
      <c r="D6578" s="454">
        <v>0.55000000000000004</v>
      </c>
    </row>
    <row r="6579" spans="1:4" ht="26.4" x14ac:dyDescent="0.3">
      <c r="A6579" s="460">
        <v>5914503</v>
      </c>
      <c r="B6579" s="461" t="s">
        <v>7383</v>
      </c>
      <c r="C6579" s="460" t="s">
        <v>63</v>
      </c>
      <c r="D6579" s="454">
        <v>0.41</v>
      </c>
    </row>
    <row r="6580" spans="1:4" ht="26.4" x14ac:dyDescent="0.3">
      <c r="A6580" s="460">
        <v>5914508</v>
      </c>
      <c r="B6580" s="461" t="s">
        <v>7384</v>
      </c>
      <c r="C6580" s="460" t="s">
        <v>63</v>
      </c>
      <c r="D6580" s="454">
        <v>1.0900000000000001</v>
      </c>
    </row>
    <row r="6581" spans="1:4" ht="26.4" x14ac:dyDescent="0.3">
      <c r="A6581" s="460">
        <v>5914506</v>
      </c>
      <c r="B6581" s="461" t="s">
        <v>7385</v>
      </c>
      <c r="C6581" s="460" t="s">
        <v>63</v>
      </c>
      <c r="D6581" s="454">
        <v>0.84</v>
      </c>
    </row>
    <row r="6582" spans="1:4" ht="26.4" x14ac:dyDescent="0.3">
      <c r="A6582" s="460">
        <v>5914509</v>
      </c>
      <c r="B6582" s="461" t="s">
        <v>7386</v>
      </c>
      <c r="C6582" s="460" t="s">
        <v>63</v>
      </c>
      <c r="D6582" s="454">
        <v>0.61</v>
      </c>
    </row>
    <row r="6583" spans="1:4" ht="26.4" x14ac:dyDescent="0.3">
      <c r="A6583" s="460">
        <v>5914507</v>
      </c>
      <c r="B6583" s="461" t="s">
        <v>7387</v>
      </c>
      <c r="C6583" s="460" t="s">
        <v>63</v>
      </c>
      <c r="D6583" s="454">
        <v>0.46</v>
      </c>
    </row>
    <row r="6584" spans="1:4" ht="13.2" x14ac:dyDescent="0.3">
      <c r="A6584" s="460">
        <v>5915491</v>
      </c>
      <c r="B6584" s="461" t="s">
        <v>7388</v>
      </c>
      <c r="C6584" s="460" t="s">
        <v>3194</v>
      </c>
      <c r="D6584" s="454">
        <v>18.46</v>
      </c>
    </row>
    <row r="6585" spans="1:4" ht="26.4" x14ac:dyDescent="0.3">
      <c r="A6585" s="460">
        <v>5915492</v>
      </c>
      <c r="B6585" s="461" t="s">
        <v>7389</v>
      </c>
      <c r="C6585" s="460" t="s">
        <v>3194</v>
      </c>
      <c r="D6585" s="454">
        <v>14.77</v>
      </c>
    </row>
    <row r="6586" spans="1:4" ht="13.2" x14ac:dyDescent="0.3">
      <c r="A6586" s="460">
        <v>5915493</v>
      </c>
      <c r="B6586" s="461" t="s">
        <v>7390</v>
      </c>
      <c r="C6586" s="460" t="s">
        <v>3194</v>
      </c>
      <c r="D6586" s="454">
        <v>11.98</v>
      </c>
    </row>
    <row r="6587" spans="1:4" ht="13.2" x14ac:dyDescent="0.3">
      <c r="A6587" s="460">
        <v>5915488</v>
      </c>
      <c r="B6587" s="461" t="s">
        <v>7391</v>
      </c>
      <c r="C6587" s="460" t="s">
        <v>3194</v>
      </c>
      <c r="D6587" s="454">
        <v>13.36</v>
      </c>
    </row>
    <row r="6588" spans="1:4" ht="13.2" x14ac:dyDescent="0.3">
      <c r="A6588" s="460">
        <v>5915489</v>
      </c>
      <c r="B6588" s="461" t="s">
        <v>7392</v>
      </c>
      <c r="C6588" s="460" t="s">
        <v>3194</v>
      </c>
      <c r="D6588" s="454">
        <v>10.69</v>
      </c>
    </row>
    <row r="6589" spans="1:4" ht="13.2" x14ac:dyDescent="0.3">
      <c r="A6589" s="460">
        <v>5915490</v>
      </c>
      <c r="B6589" s="461" t="s">
        <v>7393</v>
      </c>
      <c r="C6589" s="460" t="s">
        <v>3194</v>
      </c>
      <c r="D6589" s="454">
        <v>8.67</v>
      </c>
    </row>
    <row r="6590" spans="1:4" ht="13.2" x14ac:dyDescent="0.3">
      <c r="A6590" s="460">
        <v>5915494</v>
      </c>
      <c r="B6590" s="461" t="s">
        <v>7394</v>
      </c>
      <c r="C6590" s="460" t="s">
        <v>3194</v>
      </c>
      <c r="D6590" s="454">
        <v>31.14</v>
      </c>
    </row>
    <row r="6591" spans="1:4" ht="13.2" x14ac:dyDescent="0.3">
      <c r="A6591" s="460">
        <v>5915495</v>
      </c>
      <c r="B6591" s="461" t="s">
        <v>7395</v>
      </c>
      <c r="C6591" s="460" t="s">
        <v>3194</v>
      </c>
      <c r="D6591" s="454">
        <v>24.91</v>
      </c>
    </row>
    <row r="6592" spans="1:4" ht="13.2" x14ac:dyDescent="0.3">
      <c r="A6592" s="460">
        <v>5915496</v>
      </c>
      <c r="B6592" s="461" t="s">
        <v>7396</v>
      </c>
      <c r="C6592" s="460" t="s">
        <v>3194</v>
      </c>
      <c r="D6592" s="454">
        <v>20.21</v>
      </c>
    </row>
    <row r="6593" spans="1:4" ht="26.4" x14ac:dyDescent="0.3">
      <c r="A6593" s="460">
        <v>5915325</v>
      </c>
      <c r="B6593" s="461" t="s">
        <v>7397</v>
      </c>
      <c r="C6593" s="460" t="s">
        <v>3194</v>
      </c>
      <c r="D6593" s="454">
        <v>69.900000000000006</v>
      </c>
    </row>
    <row r="6594" spans="1:4" ht="26.4" x14ac:dyDescent="0.3">
      <c r="A6594" s="460">
        <v>5915326</v>
      </c>
      <c r="B6594" s="461" t="s">
        <v>7398</v>
      </c>
      <c r="C6594" s="460" t="s">
        <v>3194</v>
      </c>
      <c r="D6594" s="454">
        <v>55.89</v>
      </c>
    </row>
    <row r="6595" spans="1:4" ht="26.4" x14ac:dyDescent="0.3">
      <c r="A6595" s="460">
        <v>5915327</v>
      </c>
      <c r="B6595" s="461" t="s">
        <v>7399</v>
      </c>
      <c r="C6595" s="460" t="s">
        <v>3194</v>
      </c>
      <c r="D6595" s="454">
        <v>45.36</v>
      </c>
    </row>
    <row r="6596" spans="1:4" ht="26.4" x14ac:dyDescent="0.3">
      <c r="A6596" s="460">
        <v>5915328</v>
      </c>
      <c r="B6596" s="461" t="s">
        <v>7400</v>
      </c>
      <c r="C6596" s="460" t="s">
        <v>3194</v>
      </c>
      <c r="D6596" s="454">
        <v>81.27</v>
      </c>
    </row>
    <row r="6597" spans="1:4" ht="26.4" x14ac:dyDescent="0.3">
      <c r="A6597" s="460">
        <v>5915329</v>
      </c>
      <c r="B6597" s="461" t="s">
        <v>7401</v>
      </c>
      <c r="C6597" s="460" t="s">
        <v>3194</v>
      </c>
      <c r="D6597" s="454">
        <v>64.98</v>
      </c>
    </row>
    <row r="6598" spans="1:4" ht="26.4" x14ac:dyDescent="0.3">
      <c r="A6598" s="460">
        <v>5915330</v>
      </c>
      <c r="B6598" s="461" t="s">
        <v>7402</v>
      </c>
      <c r="C6598" s="460" t="s">
        <v>3194</v>
      </c>
      <c r="D6598" s="454">
        <v>52.74</v>
      </c>
    </row>
    <row r="6599" spans="1:4" ht="26.4" x14ac:dyDescent="0.3">
      <c r="A6599" s="460">
        <v>5915331</v>
      </c>
      <c r="B6599" s="461" t="s">
        <v>7403</v>
      </c>
      <c r="C6599" s="460" t="s">
        <v>3194</v>
      </c>
      <c r="D6599" s="454">
        <v>161.11000000000001</v>
      </c>
    </row>
    <row r="6600" spans="1:4" ht="26.4" x14ac:dyDescent="0.3">
      <c r="A6600" s="460">
        <v>5915332</v>
      </c>
      <c r="B6600" s="461" t="s">
        <v>7404</v>
      </c>
      <c r="C6600" s="460" t="s">
        <v>3194</v>
      </c>
      <c r="D6600" s="454">
        <v>128.83000000000001</v>
      </c>
    </row>
    <row r="6601" spans="1:4" ht="26.4" x14ac:dyDescent="0.3">
      <c r="A6601" s="460">
        <v>5915333</v>
      </c>
      <c r="B6601" s="461" t="s">
        <v>7405</v>
      </c>
      <c r="C6601" s="460" t="s">
        <v>3194</v>
      </c>
      <c r="D6601" s="454">
        <v>104.56</v>
      </c>
    </row>
    <row r="6602" spans="1:4" ht="26.4" x14ac:dyDescent="0.3">
      <c r="A6602" s="460">
        <v>5915364</v>
      </c>
      <c r="B6602" s="461" t="s">
        <v>7406</v>
      </c>
      <c r="C6602" s="460" t="s">
        <v>3194</v>
      </c>
      <c r="D6602" s="454">
        <v>182.97</v>
      </c>
    </row>
    <row r="6603" spans="1:4" ht="26.4" x14ac:dyDescent="0.3">
      <c r="A6603" s="460">
        <v>5915365</v>
      </c>
      <c r="B6603" s="461" t="s">
        <v>7407</v>
      </c>
      <c r="C6603" s="460" t="s">
        <v>3194</v>
      </c>
      <c r="D6603" s="454">
        <v>146.31</v>
      </c>
    </row>
    <row r="6604" spans="1:4" ht="26.4" x14ac:dyDescent="0.3">
      <c r="A6604" s="460">
        <v>5915361</v>
      </c>
      <c r="B6604" s="461" t="s">
        <v>7408</v>
      </c>
      <c r="C6604" s="460" t="s">
        <v>3194</v>
      </c>
      <c r="D6604" s="454">
        <v>118.74</v>
      </c>
    </row>
    <row r="6605" spans="1:4" ht="13.2" x14ac:dyDescent="0.3">
      <c r="A6605" s="460">
        <v>5919716</v>
      </c>
      <c r="B6605" s="461" t="s">
        <v>7409</v>
      </c>
      <c r="C6605" s="460" t="s">
        <v>3194</v>
      </c>
      <c r="D6605" s="454">
        <v>198.34</v>
      </c>
    </row>
    <row r="6606" spans="1:4" ht="13.2" x14ac:dyDescent="0.3">
      <c r="A6606" s="460">
        <v>5919717</v>
      </c>
      <c r="B6606" s="461" t="s">
        <v>7410</v>
      </c>
      <c r="C6606" s="460" t="s">
        <v>3194</v>
      </c>
      <c r="D6606" s="454">
        <v>172.18</v>
      </c>
    </row>
    <row r="6607" spans="1:4" ht="26.4" x14ac:dyDescent="0.3">
      <c r="A6607" s="460">
        <v>6106220</v>
      </c>
      <c r="B6607" s="461" t="s">
        <v>7411</v>
      </c>
      <c r="C6607" s="460" t="s">
        <v>48</v>
      </c>
      <c r="D6607" s="454">
        <v>11.49</v>
      </c>
    </row>
    <row r="6608" spans="1:4" ht="26.4" x14ac:dyDescent="0.3">
      <c r="A6608" s="460">
        <v>6106183</v>
      </c>
      <c r="B6608" s="461" t="s">
        <v>7412</v>
      </c>
      <c r="C6608" s="460" t="s">
        <v>2</v>
      </c>
      <c r="D6608" s="454">
        <v>292.33999999999997</v>
      </c>
    </row>
    <row r="6609" spans="1:4" ht="26.4" x14ac:dyDescent="0.3">
      <c r="A6609" s="460">
        <v>6106182</v>
      </c>
      <c r="B6609" s="461" t="s">
        <v>7413</v>
      </c>
      <c r="C6609" s="460" t="s">
        <v>2</v>
      </c>
      <c r="D6609" s="454">
        <v>250.58</v>
      </c>
    </row>
    <row r="6610" spans="1:4" ht="26.4" x14ac:dyDescent="0.3">
      <c r="A6610" s="460">
        <v>6106194</v>
      </c>
      <c r="B6610" s="461" t="s">
        <v>7414</v>
      </c>
      <c r="C6610" s="460" t="s">
        <v>2</v>
      </c>
      <c r="D6610" s="454">
        <v>716.58</v>
      </c>
    </row>
    <row r="6611" spans="1:4" ht="26.4" x14ac:dyDescent="0.3">
      <c r="A6611" s="460">
        <v>6106195</v>
      </c>
      <c r="B6611" s="461" t="s">
        <v>7415</v>
      </c>
      <c r="C6611" s="460" t="s">
        <v>2</v>
      </c>
      <c r="D6611" s="454">
        <v>794.32</v>
      </c>
    </row>
    <row r="6612" spans="1:4" ht="26.4" x14ac:dyDescent="0.3">
      <c r="A6612" s="460">
        <v>6106331</v>
      </c>
      <c r="B6612" s="461" t="s">
        <v>7416</v>
      </c>
      <c r="C6612" s="460" t="s">
        <v>2</v>
      </c>
      <c r="D6612" s="454">
        <v>1800.61</v>
      </c>
    </row>
    <row r="6613" spans="1:4" ht="26.4" x14ac:dyDescent="0.3">
      <c r="A6613" s="460">
        <v>6106332</v>
      </c>
      <c r="B6613" s="461" t="s">
        <v>7417</v>
      </c>
      <c r="C6613" s="460" t="s">
        <v>2</v>
      </c>
      <c r="D6613" s="454">
        <v>1917.25</v>
      </c>
    </row>
    <row r="6614" spans="1:4" ht="26.4" x14ac:dyDescent="0.3">
      <c r="A6614" s="460">
        <v>6106206</v>
      </c>
      <c r="B6614" s="461" t="s">
        <v>7418</v>
      </c>
      <c r="C6614" s="460" t="s">
        <v>2</v>
      </c>
      <c r="D6614" s="454">
        <v>2087.31</v>
      </c>
    </row>
    <row r="6615" spans="1:4" ht="26.4" x14ac:dyDescent="0.3">
      <c r="A6615" s="460">
        <v>6106207</v>
      </c>
      <c r="B6615" s="461" t="s">
        <v>7419</v>
      </c>
      <c r="C6615" s="460" t="s">
        <v>2</v>
      </c>
      <c r="D6615" s="454">
        <v>2225.19</v>
      </c>
    </row>
    <row r="6616" spans="1:4" ht="26.4" x14ac:dyDescent="0.3">
      <c r="A6616" s="460">
        <v>6106222</v>
      </c>
      <c r="B6616" s="461" t="s">
        <v>7420</v>
      </c>
      <c r="C6616" s="460" t="s">
        <v>2</v>
      </c>
      <c r="D6616" s="454">
        <v>292.33999999999997</v>
      </c>
    </row>
    <row r="6617" spans="1:4" ht="26.4" x14ac:dyDescent="0.3">
      <c r="A6617" s="460">
        <v>6106221</v>
      </c>
      <c r="B6617" s="461" t="s">
        <v>7421</v>
      </c>
      <c r="C6617" s="460" t="s">
        <v>2</v>
      </c>
      <c r="D6617" s="454">
        <v>250.58</v>
      </c>
    </row>
    <row r="6618" spans="1:4" ht="26.4" x14ac:dyDescent="0.3">
      <c r="A6618" s="460">
        <v>6106224</v>
      </c>
      <c r="B6618" s="461" t="s">
        <v>7422</v>
      </c>
      <c r="C6618" s="460" t="s">
        <v>2</v>
      </c>
      <c r="D6618" s="454">
        <v>716.58</v>
      </c>
    </row>
    <row r="6619" spans="1:4" ht="26.4" x14ac:dyDescent="0.3">
      <c r="A6619" s="460">
        <v>6106225</v>
      </c>
      <c r="B6619" s="461" t="s">
        <v>7423</v>
      </c>
      <c r="C6619" s="460" t="s">
        <v>2</v>
      </c>
      <c r="D6619" s="454">
        <v>794.32</v>
      </c>
    </row>
    <row r="6620" spans="1:4" ht="26.4" x14ac:dyDescent="0.3">
      <c r="A6620" s="460">
        <v>6106228</v>
      </c>
      <c r="B6620" s="461" t="s">
        <v>7424</v>
      </c>
      <c r="C6620" s="460" t="s">
        <v>2</v>
      </c>
      <c r="D6620" s="454">
        <v>1827.41</v>
      </c>
    </row>
    <row r="6621" spans="1:4" ht="26.4" x14ac:dyDescent="0.3">
      <c r="A6621" s="460">
        <v>6106229</v>
      </c>
      <c r="B6621" s="461" t="s">
        <v>7425</v>
      </c>
      <c r="C6621" s="460" t="s">
        <v>2</v>
      </c>
      <c r="D6621" s="454">
        <v>1946.73</v>
      </c>
    </row>
    <row r="6622" spans="1:4" ht="13.2" x14ac:dyDescent="0.3">
      <c r="A6622" s="460">
        <v>6106328</v>
      </c>
      <c r="B6622" s="461" t="s">
        <v>7426</v>
      </c>
      <c r="C6622" s="460" t="s">
        <v>2</v>
      </c>
      <c r="D6622" s="454">
        <v>132.31</v>
      </c>
    </row>
    <row r="6623" spans="1:4" ht="13.2" x14ac:dyDescent="0.3">
      <c r="A6623" s="460">
        <v>6106330</v>
      </c>
      <c r="B6623" s="461" t="s">
        <v>7427</v>
      </c>
      <c r="C6623" s="460" t="s">
        <v>2</v>
      </c>
      <c r="D6623" s="454">
        <v>657.85</v>
      </c>
    </row>
    <row r="6624" spans="1:4" ht="13.2" x14ac:dyDescent="0.3">
      <c r="A6624" s="460">
        <v>6106326</v>
      </c>
      <c r="B6624" s="461" t="s">
        <v>7428</v>
      </c>
      <c r="C6624" s="460" t="s">
        <v>2</v>
      </c>
      <c r="D6624" s="454">
        <v>54.61</v>
      </c>
    </row>
    <row r="6625" spans="1:4" ht="13.2" x14ac:dyDescent="0.3">
      <c r="A6625" s="460">
        <v>6106324</v>
      </c>
      <c r="B6625" s="461" t="s">
        <v>7429</v>
      </c>
      <c r="C6625" s="460" t="s">
        <v>2</v>
      </c>
      <c r="D6625" s="454">
        <v>34.130000000000003</v>
      </c>
    </row>
    <row r="6626" spans="1:4" ht="13.2" x14ac:dyDescent="0.3">
      <c r="A6626" s="460">
        <v>6106327</v>
      </c>
      <c r="B6626" s="461" t="s">
        <v>7430</v>
      </c>
      <c r="C6626" s="460" t="s">
        <v>2</v>
      </c>
      <c r="D6626" s="454">
        <v>132.11000000000001</v>
      </c>
    </row>
    <row r="6627" spans="1:4" ht="13.2" x14ac:dyDescent="0.3">
      <c r="A6627" s="460">
        <v>6106329</v>
      </c>
      <c r="B6627" s="461" t="s">
        <v>7431</v>
      </c>
      <c r="C6627" s="460" t="s">
        <v>2</v>
      </c>
      <c r="D6627" s="454">
        <v>657.9</v>
      </c>
    </row>
    <row r="6628" spans="1:4" ht="13.2" x14ac:dyDescent="0.3">
      <c r="A6628" s="460">
        <v>6106325</v>
      </c>
      <c r="B6628" s="461" t="s">
        <v>7432</v>
      </c>
      <c r="C6628" s="460" t="s">
        <v>2</v>
      </c>
      <c r="D6628" s="454">
        <v>54.68</v>
      </c>
    </row>
    <row r="6629" spans="1:4" ht="26.4" x14ac:dyDescent="0.3">
      <c r="A6629" s="460">
        <v>6208126</v>
      </c>
      <c r="B6629" s="461" t="s">
        <v>7433</v>
      </c>
      <c r="C6629" s="460" t="s">
        <v>48</v>
      </c>
      <c r="D6629" s="454">
        <v>20.84</v>
      </c>
    </row>
    <row r="6630" spans="1:4" ht="13.2" x14ac:dyDescent="0.3">
      <c r="A6630" s="460">
        <v>6205797</v>
      </c>
      <c r="B6630" s="461" t="s">
        <v>7434</v>
      </c>
      <c r="C6630" s="460" t="s">
        <v>48</v>
      </c>
      <c r="D6630" s="454">
        <v>12.37</v>
      </c>
    </row>
    <row r="6631" spans="1:4" ht="13.2" x14ac:dyDescent="0.3">
      <c r="A6631" s="460">
        <v>6205791</v>
      </c>
      <c r="B6631" s="461" t="s">
        <v>7435</v>
      </c>
      <c r="C6631" s="460" t="s">
        <v>93</v>
      </c>
      <c r="D6631" s="454">
        <v>349.55</v>
      </c>
    </row>
    <row r="6632" spans="1:4" ht="13.2" x14ac:dyDescent="0.3">
      <c r="A6632" s="460">
        <v>6205792</v>
      </c>
      <c r="B6632" s="461" t="s">
        <v>7436</v>
      </c>
      <c r="C6632" s="460" t="s">
        <v>93</v>
      </c>
      <c r="D6632" s="454">
        <v>419.79</v>
      </c>
    </row>
    <row r="6633" spans="1:4" ht="13.2" x14ac:dyDescent="0.3">
      <c r="A6633" s="460">
        <v>6205793</v>
      </c>
      <c r="B6633" s="461" t="s">
        <v>7437</v>
      </c>
      <c r="C6633" s="460" t="s">
        <v>93</v>
      </c>
      <c r="D6633" s="454">
        <v>493.98</v>
      </c>
    </row>
    <row r="6634" spans="1:4" ht="13.2" x14ac:dyDescent="0.3">
      <c r="A6634" s="460">
        <v>6205796</v>
      </c>
      <c r="B6634" s="461" t="s">
        <v>7438</v>
      </c>
      <c r="C6634" s="460" t="s">
        <v>93</v>
      </c>
      <c r="D6634" s="454">
        <v>880.28</v>
      </c>
    </row>
    <row r="6635" spans="1:4" ht="13.2" x14ac:dyDescent="0.3">
      <c r="A6635" s="460">
        <v>6219451</v>
      </c>
      <c r="B6635" s="461" t="s">
        <v>7439</v>
      </c>
      <c r="C6635" s="460" t="s">
        <v>93</v>
      </c>
      <c r="D6635" s="454">
        <v>947.94</v>
      </c>
    </row>
    <row r="6636" spans="1:4" ht="13.2" x14ac:dyDescent="0.3">
      <c r="A6636" s="460">
        <v>6219452</v>
      </c>
      <c r="B6636" s="461" t="s">
        <v>7440</v>
      </c>
      <c r="C6636" s="460" t="s">
        <v>93</v>
      </c>
      <c r="D6636" s="454">
        <v>1019.55</v>
      </c>
    </row>
    <row r="6637" spans="1:4" ht="13.2" x14ac:dyDescent="0.3">
      <c r="A6637" s="460">
        <v>6205794</v>
      </c>
      <c r="B6637" s="461" t="s">
        <v>7441</v>
      </c>
      <c r="C6637" s="460" t="s">
        <v>93</v>
      </c>
      <c r="D6637" s="454">
        <v>756.84</v>
      </c>
    </row>
    <row r="6638" spans="1:4" ht="13.2" x14ac:dyDescent="0.3">
      <c r="A6638" s="460">
        <v>6205795</v>
      </c>
      <c r="B6638" s="461" t="s">
        <v>7442</v>
      </c>
      <c r="C6638" s="460" t="s">
        <v>93</v>
      </c>
      <c r="D6638" s="454">
        <v>816.58</v>
      </c>
    </row>
    <row r="6639" spans="1:4" ht="13.2" x14ac:dyDescent="0.3">
      <c r="A6639" s="460">
        <v>6219521</v>
      </c>
      <c r="B6639" s="461" t="s">
        <v>7443</v>
      </c>
      <c r="C6639" s="460" t="s">
        <v>2</v>
      </c>
      <c r="D6639" s="454">
        <v>164.51</v>
      </c>
    </row>
    <row r="6640" spans="1:4" ht="26.4" x14ac:dyDescent="0.3">
      <c r="A6640" s="460">
        <v>6219527</v>
      </c>
      <c r="B6640" s="461" t="s">
        <v>7444</v>
      </c>
      <c r="C6640" s="460" t="s">
        <v>84</v>
      </c>
      <c r="D6640" s="454">
        <v>415.14</v>
      </c>
    </row>
    <row r="6641" spans="1:4" ht="26.4" x14ac:dyDescent="0.3">
      <c r="A6641" s="460">
        <v>6219526</v>
      </c>
      <c r="B6641" s="461" t="s">
        <v>7445</v>
      </c>
      <c r="C6641" s="460" t="s">
        <v>93</v>
      </c>
      <c r="D6641" s="454">
        <v>55.72</v>
      </c>
    </row>
    <row r="6642" spans="1:4" ht="26.4" x14ac:dyDescent="0.3">
      <c r="A6642" s="460">
        <v>6219525</v>
      </c>
      <c r="B6642" s="461" t="s">
        <v>7446</v>
      </c>
      <c r="C6642" s="460" t="s">
        <v>93</v>
      </c>
      <c r="D6642" s="454">
        <v>51.9</v>
      </c>
    </row>
    <row r="6643" spans="1:4" ht="13.2" x14ac:dyDescent="0.3">
      <c r="A6643" s="460">
        <v>6219508</v>
      </c>
      <c r="B6643" s="461" t="s">
        <v>7447</v>
      </c>
      <c r="C6643" s="460" t="s">
        <v>93</v>
      </c>
      <c r="D6643" s="454">
        <v>351.18</v>
      </c>
    </row>
    <row r="6644" spans="1:4" ht="13.2" x14ac:dyDescent="0.3">
      <c r="A6644" s="460">
        <v>6219511</v>
      </c>
      <c r="B6644" s="461" t="s">
        <v>7448</v>
      </c>
      <c r="C6644" s="460" t="s">
        <v>93</v>
      </c>
      <c r="D6644" s="454">
        <v>272.13</v>
      </c>
    </row>
    <row r="6645" spans="1:4" ht="26.4" x14ac:dyDescent="0.3">
      <c r="A6645" s="460">
        <v>6219500</v>
      </c>
      <c r="B6645" s="461" t="s">
        <v>7449</v>
      </c>
      <c r="C6645" s="460" t="s">
        <v>2</v>
      </c>
      <c r="D6645" s="454">
        <v>143.04</v>
      </c>
    </row>
    <row r="6646" spans="1:4" ht="26.4" x14ac:dyDescent="0.3">
      <c r="A6646" s="460">
        <v>6219418</v>
      </c>
      <c r="B6646" s="461" t="s">
        <v>7450</v>
      </c>
      <c r="C6646" s="460" t="s">
        <v>2</v>
      </c>
      <c r="D6646" s="454">
        <v>307.33999999999997</v>
      </c>
    </row>
    <row r="6647" spans="1:4" ht="26.4" x14ac:dyDescent="0.3">
      <c r="A6647" s="460">
        <v>6219412</v>
      </c>
      <c r="B6647" s="461" t="s">
        <v>7451</v>
      </c>
      <c r="C6647" s="460" t="s">
        <v>2</v>
      </c>
      <c r="D6647" s="454">
        <v>216.75</v>
      </c>
    </row>
    <row r="6648" spans="1:4" ht="26.4" x14ac:dyDescent="0.3">
      <c r="A6648" s="460">
        <v>6219406</v>
      </c>
      <c r="B6648" s="461" t="s">
        <v>7452</v>
      </c>
      <c r="C6648" s="460" t="s">
        <v>2</v>
      </c>
      <c r="D6648" s="454">
        <v>153.38999999999999</v>
      </c>
    </row>
    <row r="6649" spans="1:4" ht="26.4" x14ac:dyDescent="0.3">
      <c r="A6649" s="460">
        <v>6219501</v>
      </c>
      <c r="B6649" s="461" t="s">
        <v>7453</v>
      </c>
      <c r="C6649" s="460" t="s">
        <v>2</v>
      </c>
      <c r="D6649" s="454">
        <v>154.69999999999999</v>
      </c>
    </row>
    <row r="6650" spans="1:4" ht="26.4" x14ac:dyDescent="0.3">
      <c r="A6650" s="460">
        <v>6219419</v>
      </c>
      <c r="B6650" s="461" t="s">
        <v>7454</v>
      </c>
      <c r="C6650" s="460" t="s">
        <v>2</v>
      </c>
      <c r="D6650" s="454">
        <v>338.24</v>
      </c>
    </row>
    <row r="6651" spans="1:4" ht="26.4" x14ac:dyDescent="0.3">
      <c r="A6651" s="460">
        <v>6219413</v>
      </c>
      <c r="B6651" s="461" t="s">
        <v>7455</v>
      </c>
      <c r="C6651" s="460" t="s">
        <v>2</v>
      </c>
      <c r="D6651" s="454">
        <v>236.6</v>
      </c>
    </row>
    <row r="6652" spans="1:4" ht="26.4" x14ac:dyDescent="0.3">
      <c r="A6652" s="460">
        <v>6219407</v>
      </c>
      <c r="B6652" s="461" t="s">
        <v>7456</v>
      </c>
      <c r="C6652" s="460" t="s">
        <v>2</v>
      </c>
      <c r="D6652" s="454">
        <v>166.13</v>
      </c>
    </row>
    <row r="6653" spans="1:4" ht="26.4" x14ac:dyDescent="0.3">
      <c r="A6653" s="460">
        <v>6219502</v>
      </c>
      <c r="B6653" s="461" t="s">
        <v>7457</v>
      </c>
      <c r="C6653" s="460" t="s">
        <v>2</v>
      </c>
      <c r="D6653" s="454">
        <v>166.5</v>
      </c>
    </row>
    <row r="6654" spans="1:4" ht="26.4" x14ac:dyDescent="0.3">
      <c r="A6654" s="460">
        <v>6219420</v>
      </c>
      <c r="B6654" s="461" t="s">
        <v>7458</v>
      </c>
      <c r="C6654" s="460" t="s">
        <v>2</v>
      </c>
      <c r="D6654" s="454">
        <v>378.2</v>
      </c>
    </row>
    <row r="6655" spans="1:4" ht="26.4" x14ac:dyDescent="0.3">
      <c r="A6655" s="460">
        <v>6219414</v>
      </c>
      <c r="B6655" s="461" t="s">
        <v>7459</v>
      </c>
      <c r="C6655" s="460" t="s">
        <v>2</v>
      </c>
      <c r="D6655" s="454">
        <v>259.76</v>
      </c>
    </row>
    <row r="6656" spans="1:4" ht="26.4" x14ac:dyDescent="0.3">
      <c r="A6656" s="460">
        <v>6219408</v>
      </c>
      <c r="B6656" s="461" t="s">
        <v>7460</v>
      </c>
      <c r="C6656" s="460" t="s">
        <v>2</v>
      </c>
      <c r="D6656" s="454">
        <v>178.87</v>
      </c>
    </row>
    <row r="6657" spans="1:4" ht="26.4" x14ac:dyDescent="0.3">
      <c r="A6657" s="460">
        <v>6219503</v>
      </c>
      <c r="B6657" s="461" t="s">
        <v>7461</v>
      </c>
      <c r="C6657" s="460" t="s">
        <v>2</v>
      </c>
      <c r="D6657" s="454">
        <v>192.42</v>
      </c>
    </row>
    <row r="6658" spans="1:4" ht="26.4" x14ac:dyDescent="0.3">
      <c r="A6658" s="460">
        <v>6219421</v>
      </c>
      <c r="B6658" s="461" t="s">
        <v>7462</v>
      </c>
      <c r="C6658" s="460" t="s">
        <v>2</v>
      </c>
      <c r="D6658" s="454">
        <v>449.15</v>
      </c>
    </row>
    <row r="6659" spans="1:4" ht="26.4" x14ac:dyDescent="0.3">
      <c r="A6659" s="460">
        <v>6219415</v>
      </c>
      <c r="B6659" s="461" t="s">
        <v>7463</v>
      </c>
      <c r="C6659" s="460" t="s">
        <v>2</v>
      </c>
      <c r="D6659" s="454">
        <v>302.85000000000002</v>
      </c>
    </row>
    <row r="6660" spans="1:4" ht="26.4" x14ac:dyDescent="0.3">
      <c r="A6660" s="460">
        <v>6219409</v>
      </c>
      <c r="B6660" s="461" t="s">
        <v>7464</v>
      </c>
      <c r="C6660" s="460" t="s">
        <v>2</v>
      </c>
      <c r="D6660" s="454">
        <v>208.22</v>
      </c>
    </row>
    <row r="6661" spans="1:4" ht="26.4" x14ac:dyDescent="0.3">
      <c r="A6661" s="460">
        <v>6219518</v>
      </c>
      <c r="B6661" s="461" t="s">
        <v>7465</v>
      </c>
      <c r="C6661" s="460" t="s">
        <v>2</v>
      </c>
      <c r="D6661" s="454">
        <v>54.02</v>
      </c>
    </row>
    <row r="6662" spans="1:4" ht="26.4" x14ac:dyDescent="0.3">
      <c r="A6662" s="460">
        <v>6219504</v>
      </c>
      <c r="B6662" s="461" t="s">
        <v>7466</v>
      </c>
      <c r="C6662" s="460" t="s">
        <v>2</v>
      </c>
      <c r="D6662" s="454">
        <v>114.53</v>
      </c>
    </row>
    <row r="6663" spans="1:4" ht="26.4" x14ac:dyDescent="0.3">
      <c r="A6663" s="460">
        <v>6219422</v>
      </c>
      <c r="B6663" s="461" t="s">
        <v>7467</v>
      </c>
      <c r="C6663" s="460" t="s">
        <v>2</v>
      </c>
      <c r="D6663" s="454">
        <v>256.23</v>
      </c>
    </row>
    <row r="6664" spans="1:4" ht="26.4" x14ac:dyDescent="0.3">
      <c r="A6664" s="460">
        <v>6219416</v>
      </c>
      <c r="B6664" s="461" t="s">
        <v>7468</v>
      </c>
      <c r="C6664" s="460" t="s">
        <v>2</v>
      </c>
      <c r="D6664" s="454">
        <v>196.58</v>
      </c>
    </row>
    <row r="6665" spans="1:4" ht="26.4" x14ac:dyDescent="0.3">
      <c r="A6665" s="460">
        <v>6219410</v>
      </c>
      <c r="B6665" s="461" t="s">
        <v>7469</v>
      </c>
      <c r="C6665" s="460" t="s">
        <v>2</v>
      </c>
      <c r="D6665" s="454">
        <v>136.83000000000001</v>
      </c>
    </row>
    <row r="6666" spans="1:4" ht="26.4" x14ac:dyDescent="0.3">
      <c r="A6666" s="460">
        <v>6219505</v>
      </c>
      <c r="B6666" s="461" t="s">
        <v>7470</v>
      </c>
      <c r="C6666" s="460" t="s">
        <v>2</v>
      </c>
      <c r="D6666" s="454">
        <v>101.05</v>
      </c>
    </row>
    <row r="6667" spans="1:4" ht="26.4" x14ac:dyDescent="0.3">
      <c r="A6667" s="460">
        <v>6219423</v>
      </c>
      <c r="B6667" s="461" t="s">
        <v>7471</v>
      </c>
      <c r="C6667" s="460" t="s">
        <v>2</v>
      </c>
      <c r="D6667" s="454">
        <v>237.81</v>
      </c>
    </row>
    <row r="6668" spans="1:4" ht="26.4" x14ac:dyDescent="0.3">
      <c r="A6668" s="460">
        <v>6219417</v>
      </c>
      <c r="B6668" s="461" t="s">
        <v>7472</v>
      </c>
      <c r="C6668" s="460" t="s">
        <v>2</v>
      </c>
      <c r="D6668" s="454">
        <v>180.09</v>
      </c>
    </row>
    <row r="6669" spans="1:4" ht="26.4" x14ac:dyDescent="0.3">
      <c r="A6669" s="460">
        <v>6219411</v>
      </c>
      <c r="B6669" s="461" t="s">
        <v>7473</v>
      </c>
      <c r="C6669" s="460" t="s">
        <v>2</v>
      </c>
      <c r="D6669" s="454">
        <v>122.39</v>
      </c>
    </row>
    <row r="6670" spans="1:4" ht="13.2" x14ac:dyDescent="0.3">
      <c r="A6670" s="460">
        <v>6219520</v>
      </c>
      <c r="B6670" s="461" t="s">
        <v>7474</v>
      </c>
      <c r="C6670" s="460" t="s">
        <v>84</v>
      </c>
      <c r="D6670" s="454">
        <v>62.8</v>
      </c>
    </row>
    <row r="6671" spans="1:4" ht="26.4" x14ac:dyDescent="0.3">
      <c r="A6671" s="460">
        <v>6219433</v>
      </c>
      <c r="B6671" s="461" t="s">
        <v>7475</v>
      </c>
      <c r="C6671" s="460" t="s">
        <v>93</v>
      </c>
      <c r="D6671" s="454">
        <v>112.24</v>
      </c>
    </row>
    <row r="6672" spans="1:4" ht="26.4" x14ac:dyDescent="0.3">
      <c r="A6672" s="460">
        <v>6205801</v>
      </c>
      <c r="B6672" s="461" t="s">
        <v>7476</v>
      </c>
      <c r="C6672" s="460" t="s">
        <v>93</v>
      </c>
      <c r="D6672" s="454">
        <v>72.58</v>
      </c>
    </row>
    <row r="6673" spans="1:4" ht="26.4" x14ac:dyDescent="0.3">
      <c r="A6673" s="460">
        <v>6219524</v>
      </c>
      <c r="B6673" s="461" t="s">
        <v>7477</v>
      </c>
      <c r="C6673" s="460" t="s">
        <v>110</v>
      </c>
      <c r="D6673" s="454">
        <v>11.18</v>
      </c>
    </row>
    <row r="6674" spans="1:4" ht="13.2" x14ac:dyDescent="0.3">
      <c r="A6674" s="460">
        <v>6416036</v>
      </c>
      <c r="B6674" s="461" t="s">
        <v>7478</v>
      </c>
      <c r="C6674" s="460" t="s">
        <v>2</v>
      </c>
      <c r="D6674" s="454">
        <v>152.83000000000001</v>
      </c>
    </row>
    <row r="6675" spans="1:4" ht="13.2" x14ac:dyDescent="0.3">
      <c r="A6675" s="460">
        <v>6416038</v>
      </c>
      <c r="B6675" s="461" t="s">
        <v>7479</v>
      </c>
      <c r="C6675" s="460" t="s">
        <v>2</v>
      </c>
      <c r="D6675" s="454">
        <v>68.709999999999994</v>
      </c>
    </row>
    <row r="6676" spans="1:4" ht="13.2" x14ac:dyDescent="0.3">
      <c r="A6676" s="460">
        <v>6416037</v>
      </c>
      <c r="B6676" s="461" t="s">
        <v>7480</v>
      </c>
      <c r="C6676" s="460" t="s">
        <v>2</v>
      </c>
      <c r="D6676" s="454">
        <v>162.62</v>
      </c>
    </row>
    <row r="6677" spans="1:4" ht="13.2" x14ac:dyDescent="0.3">
      <c r="A6677" s="460">
        <v>6416035</v>
      </c>
      <c r="B6677" s="461" t="s">
        <v>7481</v>
      </c>
      <c r="C6677" s="460" t="s">
        <v>2</v>
      </c>
      <c r="D6677" s="454">
        <v>77.680000000000007</v>
      </c>
    </row>
    <row r="6678" spans="1:4" ht="13.2" x14ac:dyDescent="0.3">
      <c r="A6678" s="460">
        <v>6416076</v>
      </c>
      <c r="B6678" s="461" t="s">
        <v>7482</v>
      </c>
      <c r="C6678" s="460" t="s">
        <v>55</v>
      </c>
      <c r="D6678" s="454">
        <v>189.15</v>
      </c>
    </row>
    <row r="6679" spans="1:4" ht="13.2" x14ac:dyDescent="0.3">
      <c r="A6679" s="460">
        <v>6416075</v>
      </c>
      <c r="B6679" s="461" t="s">
        <v>7483</v>
      </c>
      <c r="C6679" s="460" t="s">
        <v>55</v>
      </c>
      <c r="D6679" s="454">
        <v>102.31</v>
      </c>
    </row>
    <row r="6680" spans="1:4" ht="13.2" x14ac:dyDescent="0.3">
      <c r="A6680" s="460">
        <v>6416226</v>
      </c>
      <c r="B6680" s="461" t="s">
        <v>7484</v>
      </c>
      <c r="C6680" s="460" t="s">
        <v>55</v>
      </c>
      <c r="D6680" s="454">
        <v>181.5</v>
      </c>
    </row>
    <row r="6681" spans="1:4" ht="13.2" x14ac:dyDescent="0.3">
      <c r="A6681" s="460">
        <v>6416225</v>
      </c>
      <c r="B6681" s="461" t="s">
        <v>7485</v>
      </c>
      <c r="C6681" s="460" t="s">
        <v>55</v>
      </c>
      <c r="D6681" s="454">
        <v>92.76</v>
      </c>
    </row>
    <row r="6682" spans="1:4" ht="13.2" x14ac:dyDescent="0.3">
      <c r="A6682" s="460">
        <v>6416084</v>
      </c>
      <c r="B6682" s="461" t="s">
        <v>7486</v>
      </c>
      <c r="C6682" s="460" t="s">
        <v>55</v>
      </c>
      <c r="D6682" s="454">
        <v>184.66</v>
      </c>
    </row>
    <row r="6683" spans="1:4" ht="13.2" x14ac:dyDescent="0.3">
      <c r="A6683" s="460">
        <v>6416083</v>
      </c>
      <c r="B6683" s="461" t="s">
        <v>7487</v>
      </c>
      <c r="C6683" s="460" t="s">
        <v>55</v>
      </c>
      <c r="D6683" s="454">
        <v>93.42</v>
      </c>
    </row>
    <row r="6684" spans="1:4" ht="13.2" x14ac:dyDescent="0.3">
      <c r="A6684" s="460">
        <v>6416234</v>
      </c>
      <c r="B6684" s="461" t="s">
        <v>7488</v>
      </c>
      <c r="C6684" s="460" t="s">
        <v>55</v>
      </c>
      <c r="D6684" s="454">
        <v>188.75</v>
      </c>
    </row>
    <row r="6685" spans="1:4" ht="13.2" x14ac:dyDescent="0.3">
      <c r="A6685" s="460">
        <v>6416233</v>
      </c>
      <c r="B6685" s="461" t="s">
        <v>7489</v>
      </c>
      <c r="C6685" s="460" t="s">
        <v>55</v>
      </c>
      <c r="D6685" s="454">
        <v>99.14</v>
      </c>
    </row>
    <row r="6686" spans="1:4" ht="13.2" x14ac:dyDescent="0.3">
      <c r="A6686" s="460">
        <v>6416236</v>
      </c>
      <c r="B6686" s="461" t="s">
        <v>7490</v>
      </c>
      <c r="C6686" s="460" t="s">
        <v>55</v>
      </c>
      <c r="D6686" s="454">
        <v>191.38</v>
      </c>
    </row>
    <row r="6687" spans="1:4" ht="13.2" x14ac:dyDescent="0.3">
      <c r="A6687" s="460">
        <v>6416235</v>
      </c>
      <c r="B6687" s="461" t="s">
        <v>7491</v>
      </c>
      <c r="C6687" s="460" t="s">
        <v>55</v>
      </c>
      <c r="D6687" s="454">
        <v>102.92</v>
      </c>
    </row>
    <row r="6688" spans="1:4" ht="13.2" x14ac:dyDescent="0.3">
      <c r="A6688" s="460">
        <v>6416040</v>
      </c>
      <c r="B6688" s="461" t="s">
        <v>7492</v>
      </c>
      <c r="C6688" s="460" t="s">
        <v>2</v>
      </c>
      <c r="D6688" s="454">
        <v>229.89</v>
      </c>
    </row>
    <row r="6689" spans="1:4" ht="13.2" x14ac:dyDescent="0.3">
      <c r="A6689" s="460">
        <v>6416039</v>
      </c>
      <c r="B6689" s="461" t="s">
        <v>7493</v>
      </c>
      <c r="C6689" s="460" t="s">
        <v>2</v>
      </c>
      <c r="D6689" s="454">
        <v>95.31</v>
      </c>
    </row>
    <row r="6690" spans="1:4" ht="13.2" x14ac:dyDescent="0.3">
      <c r="A6690" s="460">
        <v>6416042</v>
      </c>
      <c r="B6690" s="461" t="s">
        <v>7494</v>
      </c>
      <c r="C6690" s="460" t="s">
        <v>2</v>
      </c>
      <c r="D6690" s="454">
        <v>276.58</v>
      </c>
    </row>
    <row r="6691" spans="1:4" ht="13.2" x14ac:dyDescent="0.3">
      <c r="A6691" s="460">
        <v>6416041</v>
      </c>
      <c r="B6691" s="461" t="s">
        <v>7495</v>
      </c>
      <c r="C6691" s="460" t="s">
        <v>2</v>
      </c>
      <c r="D6691" s="454">
        <v>144.87</v>
      </c>
    </row>
    <row r="6692" spans="1:4" ht="13.2" x14ac:dyDescent="0.3">
      <c r="A6692" s="460">
        <v>6416080</v>
      </c>
      <c r="B6692" s="461" t="s">
        <v>7496</v>
      </c>
      <c r="C6692" s="460" t="s">
        <v>55</v>
      </c>
      <c r="D6692" s="454">
        <v>183.51</v>
      </c>
    </row>
    <row r="6693" spans="1:4" ht="13.2" x14ac:dyDescent="0.3">
      <c r="A6693" s="460">
        <v>6416079</v>
      </c>
      <c r="B6693" s="461" t="s">
        <v>7497</v>
      </c>
      <c r="C6693" s="460" t="s">
        <v>55</v>
      </c>
      <c r="D6693" s="454">
        <v>114.43</v>
      </c>
    </row>
    <row r="6694" spans="1:4" ht="13.2" x14ac:dyDescent="0.3">
      <c r="A6694" s="460">
        <v>6416143</v>
      </c>
      <c r="B6694" s="461" t="s">
        <v>7498</v>
      </c>
      <c r="C6694" s="460" t="s">
        <v>55</v>
      </c>
      <c r="D6694" s="454">
        <v>186.86</v>
      </c>
    </row>
    <row r="6695" spans="1:4" ht="13.2" x14ac:dyDescent="0.3">
      <c r="A6695" s="460">
        <v>6416262</v>
      </c>
      <c r="B6695" s="461" t="s">
        <v>7499</v>
      </c>
      <c r="C6695" s="460" t="s">
        <v>55</v>
      </c>
      <c r="D6695" s="454">
        <v>116.35</v>
      </c>
    </row>
    <row r="6696" spans="1:4" ht="13.2" x14ac:dyDescent="0.3">
      <c r="A6696" s="460">
        <v>6416078</v>
      </c>
      <c r="B6696" s="461" t="s">
        <v>7500</v>
      </c>
      <c r="C6696" s="460" t="s">
        <v>55</v>
      </c>
      <c r="D6696" s="454">
        <v>188.93</v>
      </c>
    </row>
    <row r="6697" spans="1:4" ht="13.2" x14ac:dyDescent="0.3">
      <c r="A6697" s="460">
        <v>6416077</v>
      </c>
      <c r="B6697" s="461" t="s">
        <v>7501</v>
      </c>
      <c r="C6697" s="460" t="s">
        <v>55</v>
      </c>
      <c r="D6697" s="454">
        <v>114.22</v>
      </c>
    </row>
    <row r="6698" spans="1:4" ht="13.2" x14ac:dyDescent="0.3">
      <c r="A6698" s="460">
        <v>6416088</v>
      </c>
      <c r="B6698" s="461" t="s">
        <v>7502</v>
      </c>
      <c r="C6698" s="460" t="s">
        <v>55</v>
      </c>
      <c r="D6698" s="454">
        <v>185.17</v>
      </c>
    </row>
    <row r="6699" spans="1:4" ht="13.2" x14ac:dyDescent="0.3">
      <c r="A6699" s="460">
        <v>6416087</v>
      </c>
      <c r="B6699" s="461" t="s">
        <v>7503</v>
      </c>
      <c r="C6699" s="460" t="s">
        <v>55</v>
      </c>
      <c r="D6699" s="454">
        <v>114.64</v>
      </c>
    </row>
    <row r="6700" spans="1:4" ht="13.2" x14ac:dyDescent="0.3">
      <c r="A6700" s="460">
        <v>6416246</v>
      </c>
      <c r="B6700" s="461" t="s">
        <v>7504</v>
      </c>
      <c r="C6700" s="460" t="s">
        <v>55</v>
      </c>
      <c r="D6700" s="454">
        <v>187.41</v>
      </c>
    </row>
    <row r="6701" spans="1:4" ht="13.2" x14ac:dyDescent="0.3">
      <c r="A6701" s="460">
        <v>6416245</v>
      </c>
      <c r="B6701" s="461" t="s">
        <v>7505</v>
      </c>
      <c r="C6701" s="460" t="s">
        <v>55</v>
      </c>
      <c r="D6701" s="454">
        <v>116.57</v>
      </c>
    </row>
    <row r="6702" spans="1:4" ht="13.2" x14ac:dyDescent="0.3">
      <c r="A6702" s="460">
        <v>6416248</v>
      </c>
      <c r="B6702" s="461" t="s">
        <v>7506</v>
      </c>
      <c r="C6702" s="460" t="s">
        <v>55</v>
      </c>
      <c r="D6702" s="454">
        <v>194.39</v>
      </c>
    </row>
    <row r="6703" spans="1:4" ht="13.2" x14ac:dyDescent="0.3">
      <c r="A6703" s="460">
        <v>6416247</v>
      </c>
      <c r="B6703" s="461" t="s">
        <v>7507</v>
      </c>
      <c r="C6703" s="460" t="s">
        <v>55</v>
      </c>
      <c r="D6703" s="454">
        <v>117.69</v>
      </c>
    </row>
    <row r="6704" spans="1:4" ht="13.2" x14ac:dyDescent="0.3">
      <c r="A6704" s="460">
        <v>6416214</v>
      </c>
      <c r="B6704" s="461" t="s">
        <v>7508</v>
      </c>
      <c r="C6704" s="460" t="s">
        <v>55</v>
      </c>
      <c r="D6704" s="454">
        <v>218.43</v>
      </c>
    </row>
    <row r="6705" spans="1:4" ht="13.2" x14ac:dyDescent="0.3">
      <c r="A6705" s="460">
        <v>6416218</v>
      </c>
      <c r="B6705" s="461" t="s">
        <v>7509</v>
      </c>
      <c r="C6705" s="460" t="s">
        <v>55</v>
      </c>
      <c r="D6705" s="454">
        <v>163.49</v>
      </c>
    </row>
    <row r="6706" spans="1:4" ht="13.2" x14ac:dyDescent="0.3">
      <c r="A6706" s="460">
        <v>6416211</v>
      </c>
      <c r="B6706" s="461" t="s">
        <v>7510</v>
      </c>
      <c r="C6706" s="460" t="s">
        <v>55</v>
      </c>
      <c r="D6706" s="454">
        <v>218.11</v>
      </c>
    </row>
    <row r="6707" spans="1:4" ht="13.2" x14ac:dyDescent="0.3">
      <c r="A6707" s="460">
        <v>6416215</v>
      </c>
      <c r="B6707" s="461" t="s">
        <v>7511</v>
      </c>
      <c r="C6707" s="460" t="s">
        <v>55</v>
      </c>
      <c r="D6707" s="454">
        <v>164.01</v>
      </c>
    </row>
    <row r="6708" spans="1:4" ht="13.2" x14ac:dyDescent="0.3">
      <c r="A6708" s="460">
        <v>6416212</v>
      </c>
      <c r="B6708" s="461" t="s">
        <v>7512</v>
      </c>
      <c r="C6708" s="460" t="s">
        <v>55</v>
      </c>
      <c r="D6708" s="454">
        <v>220.47</v>
      </c>
    </row>
    <row r="6709" spans="1:4" ht="13.2" x14ac:dyDescent="0.3">
      <c r="A6709" s="460">
        <v>6416216</v>
      </c>
      <c r="B6709" s="461" t="s">
        <v>7513</v>
      </c>
      <c r="C6709" s="460" t="s">
        <v>55</v>
      </c>
      <c r="D6709" s="454">
        <v>167.37</v>
      </c>
    </row>
    <row r="6710" spans="1:4" ht="13.2" x14ac:dyDescent="0.3">
      <c r="A6710" s="460">
        <v>6416213</v>
      </c>
      <c r="B6710" s="461" t="s">
        <v>7514</v>
      </c>
      <c r="C6710" s="460" t="s">
        <v>55</v>
      </c>
      <c r="D6710" s="454">
        <v>220.65</v>
      </c>
    </row>
    <row r="6711" spans="1:4" ht="13.2" x14ac:dyDescent="0.3">
      <c r="A6711" s="460">
        <v>6416217</v>
      </c>
      <c r="B6711" s="461" t="s">
        <v>7515</v>
      </c>
      <c r="C6711" s="460" t="s">
        <v>55</v>
      </c>
      <c r="D6711" s="454">
        <v>169.03</v>
      </c>
    </row>
    <row r="6712" spans="1:4" ht="26.4" x14ac:dyDescent="0.3">
      <c r="A6712" s="460">
        <v>6416289</v>
      </c>
      <c r="B6712" s="461" t="s">
        <v>7516</v>
      </c>
      <c r="C6712" s="460" t="s">
        <v>2</v>
      </c>
      <c r="D6712" s="454">
        <v>122.24</v>
      </c>
    </row>
    <row r="6713" spans="1:4" ht="26.4" x14ac:dyDescent="0.3">
      <c r="A6713" s="460">
        <v>6416288</v>
      </c>
      <c r="B6713" s="461" t="s">
        <v>7517</v>
      </c>
      <c r="C6713" s="460" t="s">
        <v>2</v>
      </c>
      <c r="D6713" s="454">
        <v>77.069999999999993</v>
      </c>
    </row>
    <row r="6714" spans="1:4" ht="26.4" x14ac:dyDescent="0.3">
      <c r="A6714" s="460">
        <v>6416098</v>
      </c>
      <c r="B6714" s="461" t="s">
        <v>7518</v>
      </c>
      <c r="C6714" s="460" t="s">
        <v>55</v>
      </c>
      <c r="D6714" s="454">
        <v>159.97</v>
      </c>
    </row>
    <row r="6715" spans="1:4" ht="26.4" x14ac:dyDescent="0.3">
      <c r="A6715" s="460">
        <v>6416097</v>
      </c>
      <c r="B6715" s="461" t="s">
        <v>7519</v>
      </c>
      <c r="C6715" s="460" t="s">
        <v>55</v>
      </c>
      <c r="D6715" s="454">
        <v>123.4</v>
      </c>
    </row>
    <row r="6716" spans="1:4" ht="13.2" x14ac:dyDescent="0.3">
      <c r="A6716" s="460">
        <v>6416258</v>
      </c>
      <c r="B6716" s="461" t="s">
        <v>7520</v>
      </c>
      <c r="C6716" s="460" t="s">
        <v>55</v>
      </c>
      <c r="D6716" s="454">
        <v>169.7</v>
      </c>
    </row>
    <row r="6717" spans="1:4" ht="13.2" x14ac:dyDescent="0.3">
      <c r="A6717" s="460">
        <v>6416259</v>
      </c>
      <c r="B6717" s="461" t="s">
        <v>7521</v>
      </c>
      <c r="C6717" s="460" t="s">
        <v>55</v>
      </c>
      <c r="D6717" s="454">
        <v>118.33</v>
      </c>
    </row>
    <row r="6718" spans="1:4" ht="13.2" x14ac:dyDescent="0.3">
      <c r="A6718" s="460">
        <v>6416074</v>
      </c>
      <c r="B6718" s="461" t="s">
        <v>7522</v>
      </c>
      <c r="C6718" s="460" t="s">
        <v>2</v>
      </c>
      <c r="D6718" s="454">
        <v>267.74</v>
      </c>
    </row>
    <row r="6719" spans="1:4" ht="13.2" x14ac:dyDescent="0.3">
      <c r="A6719" s="460">
        <v>6416073</v>
      </c>
      <c r="B6719" s="461" t="s">
        <v>7523</v>
      </c>
      <c r="C6719" s="460" t="s">
        <v>2</v>
      </c>
      <c r="D6719" s="454">
        <v>114.54</v>
      </c>
    </row>
    <row r="6720" spans="1:4" ht="13.2" x14ac:dyDescent="0.3">
      <c r="A6720" s="460">
        <v>6416220</v>
      </c>
      <c r="B6720" s="461" t="s">
        <v>7524</v>
      </c>
      <c r="C6720" s="460" t="s">
        <v>2</v>
      </c>
      <c r="D6720" s="454">
        <v>272.18</v>
      </c>
    </row>
    <row r="6721" spans="1:4" ht="13.2" x14ac:dyDescent="0.3">
      <c r="A6721" s="460">
        <v>6416219</v>
      </c>
      <c r="B6721" s="461" t="s">
        <v>7525</v>
      </c>
      <c r="C6721" s="460" t="s">
        <v>2</v>
      </c>
      <c r="D6721" s="454">
        <v>111.42</v>
      </c>
    </row>
    <row r="6722" spans="1:4" ht="13.2" x14ac:dyDescent="0.3">
      <c r="A6722" s="460">
        <v>6416222</v>
      </c>
      <c r="B6722" s="461" t="s">
        <v>7526</v>
      </c>
      <c r="C6722" s="460" t="s">
        <v>2</v>
      </c>
      <c r="D6722" s="454">
        <v>279.73</v>
      </c>
    </row>
    <row r="6723" spans="1:4" ht="13.2" x14ac:dyDescent="0.3">
      <c r="A6723" s="460">
        <v>6416221</v>
      </c>
      <c r="B6723" s="461" t="s">
        <v>7527</v>
      </c>
      <c r="C6723" s="460" t="s">
        <v>2</v>
      </c>
      <c r="D6723" s="454">
        <v>123.38</v>
      </c>
    </row>
    <row r="6724" spans="1:4" ht="13.2" x14ac:dyDescent="0.3">
      <c r="A6724" s="460">
        <v>6416224</v>
      </c>
      <c r="B6724" s="461" t="s">
        <v>7528</v>
      </c>
      <c r="C6724" s="460" t="s">
        <v>2</v>
      </c>
      <c r="D6724" s="454">
        <v>284.55</v>
      </c>
    </row>
    <row r="6725" spans="1:4" ht="13.2" x14ac:dyDescent="0.3">
      <c r="A6725" s="460">
        <v>6416223</v>
      </c>
      <c r="B6725" s="461" t="s">
        <v>7529</v>
      </c>
      <c r="C6725" s="460" t="s">
        <v>2</v>
      </c>
      <c r="D6725" s="454">
        <v>120.26</v>
      </c>
    </row>
    <row r="6726" spans="1:4" ht="13.2" x14ac:dyDescent="0.3">
      <c r="A6726" s="460">
        <v>6416082</v>
      </c>
      <c r="B6726" s="461" t="s">
        <v>7530</v>
      </c>
      <c r="C6726" s="460" t="s">
        <v>2</v>
      </c>
      <c r="D6726" s="454">
        <v>267.74</v>
      </c>
    </row>
    <row r="6727" spans="1:4" ht="13.2" x14ac:dyDescent="0.3">
      <c r="A6727" s="460">
        <v>6416081</v>
      </c>
      <c r="B6727" s="461" t="s">
        <v>7531</v>
      </c>
      <c r="C6727" s="460" t="s">
        <v>2</v>
      </c>
      <c r="D6727" s="454">
        <v>114.54</v>
      </c>
    </row>
    <row r="6728" spans="1:4" ht="13.2" x14ac:dyDescent="0.3">
      <c r="A6728" s="460">
        <v>6416228</v>
      </c>
      <c r="B6728" s="461" t="s">
        <v>7532</v>
      </c>
      <c r="C6728" s="460" t="s">
        <v>2</v>
      </c>
      <c r="D6728" s="454">
        <v>272.18</v>
      </c>
    </row>
    <row r="6729" spans="1:4" ht="13.2" x14ac:dyDescent="0.3">
      <c r="A6729" s="460">
        <v>6416227</v>
      </c>
      <c r="B6729" s="461" t="s">
        <v>7533</v>
      </c>
      <c r="C6729" s="460" t="s">
        <v>2</v>
      </c>
      <c r="D6729" s="454">
        <v>111.42</v>
      </c>
    </row>
    <row r="6730" spans="1:4" ht="13.2" x14ac:dyDescent="0.3">
      <c r="A6730" s="460">
        <v>6416230</v>
      </c>
      <c r="B6730" s="461" t="s">
        <v>7534</v>
      </c>
      <c r="C6730" s="460" t="s">
        <v>2</v>
      </c>
      <c r="D6730" s="454">
        <v>278.49</v>
      </c>
    </row>
    <row r="6731" spans="1:4" ht="13.2" x14ac:dyDescent="0.3">
      <c r="A6731" s="460">
        <v>6416229</v>
      </c>
      <c r="B6731" s="461" t="s">
        <v>7535</v>
      </c>
      <c r="C6731" s="460" t="s">
        <v>2</v>
      </c>
      <c r="D6731" s="454">
        <v>122.88</v>
      </c>
    </row>
    <row r="6732" spans="1:4" ht="13.2" x14ac:dyDescent="0.3">
      <c r="A6732" s="460">
        <v>6416232</v>
      </c>
      <c r="B6732" s="461" t="s">
        <v>7536</v>
      </c>
      <c r="C6732" s="460" t="s">
        <v>2</v>
      </c>
      <c r="D6732" s="454">
        <v>283.29000000000002</v>
      </c>
    </row>
    <row r="6733" spans="1:4" ht="13.2" x14ac:dyDescent="0.3">
      <c r="A6733" s="460">
        <v>6416231</v>
      </c>
      <c r="B6733" s="461" t="s">
        <v>7537</v>
      </c>
      <c r="C6733" s="460" t="s">
        <v>2</v>
      </c>
      <c r="D6733" s="454">
        <v>119.78</v>
      </c>
    </row>
    <row r="6734" spans="1:4" ht="26.4" x14ac:dyDescent="0.3">
      <c r="A6734" s="460">
        <v>6416086</v>
      </c>
      <c r="B6734" s="461" t="s">
        <v>7538</v>
      </c>
      <c r="C6734" s="460" t="s">
        <v>55</v>
      </c>
      <c r="D6734" s="454">
        <v>183.25</v>
      </c>
    </row>
    <row r="6735" spans="1:4" ht="26.4" x14ac:dyDescent="0.3">
      <c r="A6735" s="460">
        <v>6416085</v>
      </c>
      <c r="B6735" s="461" t="s">
        <v>7539</v>
      </c>
      <c r="C6735" s="460" t="s">
        <v>55</v>
      </c>
      <c r="D6735" s="454">
        <v>114.72</v>
      </c>
    </row>
    <row r="6736" spans="1:4" ht="26.4" x14ac:dyDescent="0.3">
      <c r="A6736" s="460">
        <v>6416238</v>
      </c>
      <c r="B6736" s="461" t="s">
        <v>7540</v>
      </c>
      <c r="C6736" s="460" t="s">
        <v>55</v>
      </c>
      <c r="D6736" s="454">
        <v>177.53</v>
      </c>
    </row>
    <row r="6737" spans="1:4" ht="26.4" x14ac:dyDescent="0.3">
      <c r="A6737" s="460">
        <v>6416237</v>
      </c>
      <c r="B6737" s="461" t="s">
        <v>7541</v>
      </c>
      <c r="C6737" s="460" t="s">
        <v>55</v>
      </c>
      <c r="D6737" s="454">
        <v>106.87</v>
      </c>
    </row>
    <row r="6738" spans="1:4" ht="26.4" x14ac:dyDescent="0.3">
      <c r="A6738" s="460">
        <v>6416240</v>
      </c>
      <c r="B6738" s="461" t="s">
        <v>7542</v>
      </c>
      <c r="C6738" s="460" t="s">
        <v>55</v>
      </c>
      <c r="D6738" s="454">
        <v>186.01</v>
      </c>
    </row>
    <row r="6739" spans="1:4" ht="26.4" x14ac:dyDescent="0.3">
      <c r="A6739" s="460">
        <v>6416239</v>
      </c>
      <c r="B6739" s="461" t="s">
        <v>7543</v>
      </c>
      <c r="C6739" s="460" t="s">
        <v>55</v>
      </c>
      <c r="D6739" s="454">
        <v>112.61</v>
      </c>
    </row>
    <row r="6740" spans="1:4" ht="26.4" x14ac:dyDescent="0.3">
      <c r="A6740" s="460">
        <v>6416242</v>
      </c>
      <c r="B6740" s="461" t="s">
        <v>7544</v>
      </c>
      <c r="C6740" s="460" t="s">
        <v>55</v>
      </c>
      <c r="D6740" s="454">
        <v>184.62</v>
      </c>
    </row>
    <row r="6741" spans="1:4" ht="26.4" x14ac:dyDescent="0.3">
      <c r="A6741" s="460">
        <v>6416241</v>
      </c>
      <c r="B6741" s="461" t="s">
        <v>7545</v>
      </c>
      <c r="C6741" s="460" t="s">
        <v>55</v>
      </c>
      <c r="D6741" s="454">
        <v>118.71</v>
      </c>
    </row>
    <row r="6742" spans="1:4" ht="26.4" x14ac:dyDescent="0.3">
      <c r="A6742" s="460">
        <v>6416244</v>
      </c>
      <c r="B6742" s="461" t="s">
        <v>7546</v>
      </c>
      <c r="C6742" s="460" t="s">
        <v>55</v>
      </c>
      <c r="D6742" s="454">
        <v>184.37</v>
      </c>
    </row>
    <row r="6743" spans="1:4" ht="26.4" x14ac:dyDescent="0.3">
      <c r="A6743" s="460">
        <v>6416243</v>
      </c>
      <c r="B6743" s="461" t="s">
        <v>7547</v>
      </c>
      <c r="C6743" s="460" t="s">
        <v>55</v>
      </c>
      <c r="D6743" s="454">
        <v>118.3</v>
      </c>
    </row>
    <row r="6744" spans="1:4" ht="13.2" x14ac:dyDescent="0.3">
      <c r="A6744" s="460">
        <v>6416250</v>
      </c>
      <c r="B6744" s="461" t="s">
        <v>7548</v>
      </c>
      <c r="C6744" s="460" t="s">
        <v>2</v>
      </c>
      <c r="D6744" s="454">
        <v>79.319999999999993</v>
      </c>
    </row>
    <row r="6745" spans="1:4" ht="13.2" x14ac:dyDescent="0.3">
      <c r="A6745" s="460">
        <v>6416153</v>
      </c>
      <c r="B6745" s="461" t="s">
        <v>7549</v>
      </c>
      <c r="C6745" s="460" t="s">
        <v>2</v>
      </c>
      <c r="D6745" s="454">
        <v>17</v>
      </c>
    </row>
    <row r="6746" spans="1:4" ht="13.2" x14ac:dyDescent="0.3">
      <c r="A6746" s="460">
        <v>6416185</v>
      </c>
      <c r="B6746" s="461" t="s">
        <v>7550</v>
      </c>
      <c r="C6746" s="460" t="s">
        <v>2</v>
      </c>
      <c r="D6746" s="454">
        <v>110.07</v>
      </c>
    </row>
    <row r="6747" spans="1:4" ht="13.2" x14ac:dyDescent="0.3">
      <c r="A6747" s="460">
        <v>6416184</v>
      </c>
      <c r="B6747" s="461" t="s">
        <v>7551</v>
      </c>
      <c r="C6747" s="460" t="s">
        <v>2</v>
      </c>
      <c r="D6747" s="454">
        <v>72.7</v>
      </c>
    </row>
    <row r="6748" spans="1:4" ht="13.2" x14ac:dyDescent="0.3">
      <c r="A6748" s="460">
        <v>6416030</v>
      </c>
      <c r="B6748" s="461" t="s">
        <v>7552</v>
      </c>
      <c r="C6748" s="460" t="s">
        <v>2</v>
      </c>
      <c r="D6748" s="454">
        <v>73.16</v>
      </c>
    </row>
    <row r="6749" spans="1:4" ht="13.2" x14ac:dyDescent="0.3">
      <c r="A6749" s="460">
        <v>6416029</v>
      </c>
      <c r="B6749" s="461" t="s">
        <v>7553</v>
      </c>
      <c r="C6749" s="460" t="s">
        <v>2</v>
      </c>
      <c r="D6749" s="454">
        <v>34.630000000000003</v>
      </c>
    </row>
    <row r="6750" spans="1:4" ht="13.2" x14ac:dyDescent="0.3">
      <c r="A6750" s="460">
        <v>6416056</v>
      </c>
      <c r="B6750" s="461" t="s">
        <v>7554</v>
      </c>
      <c r="C6750" s="460" t="s">
        <v>2</v>
      </c>
      <c r="D6750" s="454">
        <v>98.56</v>
      </c>
    </row>
    <row r="6751" spans="1:4" ht="13.2" x14ac:dyDescent="0.3">
      <c r="A6751" s="460">
        <v>6416278</v>
      </c>
      <c r="B6751" s="461" t="s">
        <v>7555</v>
      </c>
      <c r="C6751" s="460" t="s">
        <v>2</v>
      </c>
      <c r="D6751" s="454">
        <v>23.04</v>
      </c>
    </row>
    <row r="6752" spans="1:4" ht="13.2" x14ac:dyDescent="0.3">
      <c r="A6752" s="460">
        <v>6416047</v>
      </c>
      <c r="B6752" s="461" t="s">
        <v>7556</v>
      </c>
      <c r="C6752" s="460" t="s">
        <v>2</v>
      </c>
      <c r="D6752" s="454">
        <v>49.07</v>
      </c>
    </row>
    <row r="6753" spans="1:4" ht="13.2" x14ac:dyDescent="0.3">
      <c r="A6753" s="460">
        <v>6416090</v>
      </c>
      <c r="B6753" s="461" t="s">
        <v>7557</v>
      </c>
      <c r="C6753" s="460" t="s">
        <v>2</v>
      </c>
      <c r="D6753" s="454">
        <v>427.16</v>
      </c>
    </row>
    <row r="6754" spans="1:4" ht="13.2" x14ac:dyDescent="0.3">
      <c r="A6754" s="460">
        <v>6416089</v>
      </c>
      <c r="B6754" s="461" t="s">
        <v>7558</v>
      </c>
      <c r="C6754" s="460" t="s">
        <v>2</v>
      </c>
      <c r="D6754" s="454">
        <v>282.22000000000003</v>
      </c>
    </row>
    <row r="6755" spans="1:4" ht="13.2" x14ac:dyDescent="0.3">
      <c r="A6755" s="460">
        <v>6416094</v>
      </c>
      <c r="B6755" s="461" t="s">
        <v>7559</v>
      </c>
      <c r="C6755" s="460" t="s">
        <v>2</v>
      </c>
      <c r="D6755" s="454">
        <v>349.72</v>
      </c>
    </row>
    <row r="6756" spans="1:4" ht="13.2" x14ac:dyDescent="0.3">
      <c r="A6756" s="460">
        <v>6416093</v>
      </c>
      <c r="B6756" s="461" t="s">
        <v>7560</v>
      </c>
      <c r="C6756" s="460" t="s">
        <v>2</v>
      </c>
      <c r="D6756" s="454">
        <v>218.64</v>
      </c>
    </row>
    <row r="6757" spans="1:4" ht="13.2" x14ac:dyDescent="0.3">
      <c r="A6757" s="460">
        <v>6416092</v>
      </c>
      <c r="B6757" s="461" t="s">
        <v>7561</v>
      </c>
      <c r="C6757" s="460" t="s">
        <v>2</v>
      </c>
      <c r="D6757" s="454">
        <v>299.38</v>
      </c>
    </row>
    <row r="6758" spans="1:4" ht="13.2" x14ac:dyDescent="0.3">
      <c r="A6758" s="460">
        <v>6416091</v>
      </c>
      <c r="B6758" s="461" t="s">
        <v>7562</v>
      </c>
      <c r="C6758" s="460" t="s">
        <v>2</v>
      </c>
      <c r="D6758" s="454">
        <v>162.34</v>
      </c>
    </row>
    <row r="6759" spans="1:4" ht="13.2" x14ac:dyDescent="0.3">
      <c r="A6759" s="460">
        <v>6817809</v>
      </c>
      <c r="B6759" s="461" t="s">
        <v>7563</v>
      </c>
      <c r="C6759" s="460" t="s">
        <v>93</v>
      </c>
      <c r="D6759" s="454">
        <v>1048.6199999999999</v>
      </c>
    </row>
    <row r="6760" spans="1:4" ht="13.2" x14ac:dyDescent="0.3">
      <c r="A6760" s="460">
        <v>6817810</v>
      </c>
      <c r="B6760" s="461" t="s">
        <v>7564</v>
      </c>
      <c r="C6760" s="460" t="s">
        <v>93</v>
      </c>
      <c r="D6760" s="454">
        <v>920.53</v>
      </c>
    </row>
    <row r="6761" spans="1:4" ht="13.2" x14ac:dyDescent="0.3">
      <c r="A6761" s="460">
        <v>6817811</v>
      </c>
      <c r="B6761" s="461" t="s">
        <v>7565</v>
      </c>
      <c r="C6761" s="460" t="s">
        <v>93</v>
      </c>
      <c r="D6761" s="454">
        <v>1122.3599999999999</v>
      </c>
    </row>
    <row r="6762" spans="1:4" ht="13.2" x14ac:dyDescent="0.3">
      <c r="A6762" s="460">
        <v>6817812</v>
      </c>
      <c r="B6762" s="461" t="s">
        <v>7566</v>
      </c>
      <c r="C6762" s="460" t="s">
        <v>93</v>
      </c>
      <c r="D6762" s="454">
        <v>980.78</v>
      </c>
    </row>
    <row r="6763" spans="1:4" ht="13.2" x14ac:dyDescent="0.3">
      <c r="A6763" s="460">
        <v>6817813</v>
      </c>
      <c r="B6763" s="461" t="s">
        <v>7567</v>
      </c>
      <c r="C6763" s="460" t="s">
        <v>93</v>
      </c>
      <c r="D6763" s="454">
        <v>1754.34</v>
      </c>
    </row>
    <row r="6764" spans="1:4" ht="13.2" x14ac:dyDescent="0.3">
      <c r="A6764" s="460">
        <v>6817814</v>
      </c>
      <c r="B6764" s="461" t="s">
        <v>7568</v>
      </c>
      <c r="C6764" s="460" t="s">
        <v>93</v>
      </c>
      <c r="D6764" s="454">
        <v>1531.87</v>
      </c>
    </row>
    <row r="6765" spans="1:4" ht="13.2" x14ac:dyDescent="0.3">
      <c r="A6765" s="460">
        <v>6817815</v>
      </c>
      <c r="B6765" s="461" t="s">
        <v>7569</v>
      </c>
      <c r="C6765" s="460" t="s">
        <v>93</v>
      </c>
      <c r="D6765" s="454">
        <v>1489.84</v>
      </c>
    </row>
    <row r="6766" spans="1:4" ht="13.2" x14ac:dyDescent="0.3">
      <c r="A6766" s="460">
        <v>6817816</v>
      </c>
      <c r="B6766" s="461" t="s">
        <v>7570</v>
      </c>
      <c r="C6766" s="460" t="s">
        <v>93</v>
      </c>
      <c r="D6766" s="454">
        <v>1267.3699999999999</v>
      </c>
    </row>
    <row r="6767" spans="1:4" ht="13.2" x14ac:dyDescent="0.3">
      <c r="A6767" s="460">
        <v>6817817</v>
      </c>
      <c r="B6767" s="461" t="s">
        <v>7571</v>
      </c>
      <c r="C6767" s="460" t="s">
        <v>93</v>
      </c>
      <c r="D6767" s="454">
        <v>1206.44</v>
      </c>
    </row>
    <row r="6768" spans="1:4" ht="13.2" x14ac:dyDescent="0.3">
      <c r="A6768" s="460">
        <v>6817818</v>
      </c>
      <c r="B6768" s="461" t="s">
        <v>7572</v>
      </c>
      <c r="C6768" s="460" t="s">
        <v>93</v>
      </c>
      <c r="D6768" s="454">
        <v>1053.07</v>
      </c>
    </row>
    <row r="6769" spans="1:4" ht="13.2" x14ac:dyDescent="0.3">
      <c r="A6769" s="460">
        <v>6817819</v>
      </c>
      <c r="B6769" s="461" t="s">
        <v>7573</v>
      </c>
      <c r="C6769" s="460" t="s">
        <v>93</v>
      </c>
      <c r="D6769" s="454">
        <v>1844.64</v>
      </c>
    </row>
    <row r="6770" spans="1:4" ht="13.2" x14ac:dyDescent="0.3">
      <c r="A6770" s="460">
        <v>6817820</v>
      </c>
      <c r="B6770" s="461" t="s">
        <v>7574</v>
      </c>
      <c r="C6770" s="460" t="s">
        <v>93</v>
      </c>
      <c r="D6770" s="454">
        <v>1605.31</v>
      </c>
    </row>
    <row r="6771" spans="1:4" ht="13.2" x14ac:dyDescent="0.3">
      <c r="A6771" s="460">
        <v>6817821</v>
      </c>
      <c r="B6771" s="461" t="s">
        <v>7575</v>
      </c>
      <c r="C6771" s="460" t="s">
        <v>93</v>
      </c>
      <c r="D6771" s="454">
        <v>1588.88</v>
      </c>
    </row>
    <row r="6772" spans="1:4" ht="13.2" x14ac:dyDescent="0.3">
      <c r="A6772" s="460">
        <v>6817822</v>
      </c>
      <c r="B6772" s="461" t="s">
        <v>7576</v>
      </c>
      <c r="C6772" s="460" t="s">
        <v>93</v>
      </c>
      <c r="D6772" s="454">
        <v>1349.55</v>
      </c>
    </row>
    <row r="6773" spans="1:4" ht="13.2" x14ac:dyDescent="0.3">
      <c r="A6773" s="460">
        <v>6817823</v>
      </c>
      <c r="B6773" s="461" t="s">
        <v>7577</v>
      </c>
      <c r="C6773" s="460" t="s">
        <v>93</v>
      </c>
      <c r="D6773" s="454">
        <v>1295.28</v>
      </c>
    </row>
    <row r="6774" spans="1:4" ht="13.2" x14ac:dyDescent="0.3">
      <c r="A6774" s="460">
        <v>6817824</v>
      </c>
      <c r="B6774" s="461" t="s">
        <v>7578</v>
      </c>
      <c r="C6774" s="460" t="s">
        <v>93</v>
      </c>
      <c r="D6774" s="454">
        <v>1128.43</v>
      </c>
    </row>
    <row r="6775" spans="1:4" ht="13.2" x14ac:dyDescent="0.3">
      <c r="A6775" s="460">
        <v>6817825</v>
      </c>
      <c r="B6775" s="461" t="s">
        <v>7579</v>
      </c>
      <c r="C6775" s="460" t="s">
        <v>93</v>
      </c>
      <c r="D6775" s="454">
        <v>1877</v>
      </c>
    </row>
    <row r="6776" spans="1:4" ht="13.2" x14ac:dyDescent="0.3">
      <c r="A6776" s="460">
        <v>6817826</v>
      </c>
      <c r="B6776" s="461" t="s">
        <v>7580</v>
      </c>
      <c r="C6776" s="460" t="s">
        <v>93</v>
      </c>
      <c r="D6776" s="454">
        <v>1620.82</v>
      </c>
    </row>
    <row r="6777" spans="1:4" ht="13.2" x14ac:dyDescent="0.3">
      <c r="A6777" s="460">
        <v>6817827</v>
      </c>
      <c r="B6777" s="461" t="s">
        <v>7581</v>
      </c>
      <c r="C6777" s="460" t="s">
        <v>93</v>
      </c>
      <c r="D6777" s="454">
        <v>1687.91</v>
      </c>
    </row>
    <row r="6778" spans="1:4" ht="13.2" x14ac:dyDescent="0.3">
      <c r="A6778" s="460">
        <v>6817828</v>
      </c>
      <c r="B6778" s="461" t="s">
        <v>7582</v>
      </c>
      <c r="C6778" s="460" t="s">
        <v>93</v>
      </c>
      <c r="D6778" s="454">
        <v>1431.73</v>
      </c>
    </row>
    <row r="6779" spans="1:4" ht="26.4" x14ac:dyDescent="0.3">
      <c r="A6779" s="460">
        <v>6817753</v>
      </c>
      <c r="B6779" s="461" t="s">
        <v>7583</v>
      </c>
      <c r="C6779" s="460" t="s">
        <v>93</v>
      </c>
      <c r="D6779" s="454">
        <v>1423.49</v>
      </c>
    </row>
    <row r="6780" spans="1:4" ht="26.4" x14ac:dyDescent="0.3">
      <c r="A6780" s="460">
        <v>6817754</v>
      </c>
      <c r="B6780" s="461" t="s">
        <v>7584</v>
      </c>
      <c r="C6780" s="460" t="s">
        <v>93</v>
      </c>
      <c r="D6780" s="454">
        <v>1243.1500000000001</v>
      </c>
    </row>
    <row r="6781" spans="1:4" ht="26.4" x14ac:dyDescent="0.3">
      <c r="A6781" s="460">
        <v>6817755</v>
      </c>
      <c r="B6781" s="461" t="s">
        <v>7585</v>
      </c>
      <c r="C6781" s="460" t="s">
        <v>93</v>
      </c>
      <c r="D6781" s="454">
        <v>1365.06</v>
      </c>
    </row>
    <row r="6782" spans="1:4" ht="26.4" x14ac:dyDescent="0.3">
      <c r="A6782" s="460">
        <v>6817756</v>
      </c>
      <c r="B6782" s="461" t="s">
        <v>7586</v>
      </c>
      <c r="C6782" s="460" t="s">
        <v>93</v>
      </c>
      <c r="D6782" s="454">
        <v>1184.72</v>
      </c>
    </row>
    <row r="6783" spans="1:4" ht="26.4" x14ac:dyDescent="0.3">
      <c r="A6783" s="460">
        <v>6817763</v>
      </c>
      <c r="B6783" s="461" t="s">
        <v>7587</v>
      </c>
      <c r="C6783" s="460" t="s">
        <v>93</v>
      </c>
      <c r="D6783" s="454">
        <v>1720.24</v>
      </c>
    </row>
    <row r="6784" spans="1:4" ht="26.4" x14ac:dyDescent="0.3">
      <c r="A6784" s="460">
        <v>6817764</v>
      </c>
      <c r="B6784" s="461" t="s">
        <v>7588</v>
      </c>
      <c r="C6784" s="460" t="s">
        <v>93</v>
      </c>
      <c r="D6784" s="454">
        <v>1481.47</v>
      </c>
    </row>
    <row r="6785" spans="1:4" ht="26.4" x14ac:dyDescent="0.3">
      <c r="A6785" s="460">
        <v>6817765</v>
      </c>
      <c r="B6785" s="461" t="s">
        <v>7589</v>
      </c>
      <c r="C6785" s="460" t="s">
        <v>93</v>
      </c>
      <c r="D6785" s="454">
        <v>1978.7</v>
      </c>
    </row>
    <row r="6786" spans="1:4" ht="26.4" x14ac:dyDescent="0.3">
      <c r="A6786" s="460">
        <v>6817766</v>
      </c>
      <c r="B6786" s="461" t="s">
        <v>7590</v>
      </c>
      <c r="C6786" s="460" t="s">
        <v>93</v>
      </c>
      <c r="D6786" s="454">
        <v>1759.22</v>
      </c>
    </row>
    <row r="6787" spans="1:4" ht="26.4" x14ac:dyDescent="0.3">
      <c r="A6787" s="460">
        <v>6817757</v>
      </c>
      <c r="B6787" s="461" t="s">
        <v>7591</v>
      </c>
      <c r="C6787" s="460" t="s">
        <v>93</v>
      </c>
      <c r="D6787" s="454">
        <v>1365.06</v>
      </c>
    </row>
    <row r="6788" spans="1:4" ht="26.4" x14ac:dyDescent="0.3">
      <c r="A6788" s="460">
        <v>6817758</v>
      </c>
      <c r="B6788" s="461" t="s">
        <v>7592</v>
      </c>
      <c r="C6788" s="460" t="s">
        <v>93</v>
      </c>
      <c r="D6788" s="454">
        <v>1184.72</v>
      </c>
    </row>
    <row r="6789" spans="1:4" ht="26.4" x14ac:dyDescent="0.3">
      <c r="A6789" s="460">
        <v>6817759</v>
      </c>
      <c r="B6789" s="461" t="s">
        <v>7593</v>
      </c>
      <c r="C6789" s="460" t="s">
        <v>93</v>
      </c>
      <c r="D6789" s="454">
        <v>1479.67</v>
      </c>
    </row>
    <row r="6790" spans="1:4" ht="26.4" x14ac:dyDescent="0.3">
      <c r="A6790" s="460">
        <v>6817760</v>
      </c>
      <c r="B6790" s="461" t="s">
        <v>7594</v>
      </c>
      <c r="C6790" s="460" t="s">
        <v>93</v>
      </c>
      <c r="D6790" s="454">
        <v>1302.25</v>
      </c>
    </row>
    <row r="6791" spans="1:4" ht="26.4" x14ac:dyDescent="0.3">
      <c r="A6791" s="460">
        <v>6817761</v>
      </c>
      <c r="B6791" s="461" t="s">
        <v>7595</v>
      </c>
      <c r="C6791" s="460" t="s">
        <v>93</v>
      </c>
      <c r="D6791" s="454">
        <v>1817.21</v>
      </c>
    </row>
    <row r="6792" spans="1:4" ht="26.4" x14ac:dyDescent="0.3">
      <c r="A6792" s="460">
        <v>6817762</v>
      </c>
      <c r="B6792" s="461" t="s">
        <v>7596</v>
      </c>
      <c r="C6792" s="460" t="s">
        <v>93</v>
      </c>
      <c r="D6792" s="454">
        <v>1578.45</v>
      </c>
    </row>
    <row r="6793" spans="1:4" ht="26.4" x14ac:dyDescent="0.3">
      <c r="A6793" s="460">
        <v>6817767</v>
      </c>
      <c r="B6793" s="461" t="s">
        <v>7597</v>
      </c>
      <c r="C6793" s="460" t="s">
        <v>93</v>
      </c>
      <c r="D6793" s="454">
        <v>2066.9499999999998</v>
      </c>
    </row>
    <row r="6794" spans="1:4" ht="26.4" x14ac:dyDescent="0.3">
      <c r="A6794" s="460">
        <v>6817768</v>
      </c>
      <c r="B6794" s="461" t="s">
        <v>7598</v>
      </c>
      <c r="C6794" s="460" t="s">
        <v>93</v>
      </c>
      <c r="D6794" s="454">
        <v>1836.05</v>
      </c>
    </row>
    <row r="6795" spans="1:4" ht="26.4" x14ac:dyDescent="0.3">
      <c r="A6795" s="460">
        <v>6817769</v>
      </c>
      <c r="B6795" s="461" t="s">
        <v>7599</v>
      </c>
      <c r="C6795" s="460" t="s">
        <v>93</v>
      </c>
      <c r="D6795" s="454">
        <v>1753.01</v>
      </c>
    </row>
    <row r="6796" spans="1:4" ht="26.4" x14ac:dyDescent="0.3">
      <c r="A6796" s="460">
        <v>6817770</v>
      </c>
      <c r="B6796" s="461" t="s">
        <v>7600</v>
      </c>
      <c r="C6796" s="460" t="s">
        <v>93</v>
      </c>
      <c r="D6796" s="454">
        <v>1522.11</v>
      </c>
    </row>
    <row r="6797" spans="1:4" ht="26.4" x14ac:dyDescent="0.3">
      <c r="A6797" s="460">
        <v>6817777</v>
      </c>
      <c r="B6797" s="461" t="s">
        <v>7601</v>
      </c>
      <c r="C6797" s="460" t="s">
        <v>93</v>
      </c>
      <c r="D6797" s="454">
        <v>2838.51</v>
      </c>
    </row>
    <row r="6798" spans="1:4" ht="26.4" x14ac:dyDescent="0.3">
      <c r="A6798" s="460">
        <v>6817778</v>
      </c>
      <c r="B6798" s="461" t="s">
        <v>7602</v>
      </c>
      <c r="C6798" s="460" t="s">
        <v>93</v>
      </c>
      <c r="D6798" s="454">
        <v>2566.4299999999998</v>
      </c>
    </row>
    <row r="6799" spans="1:4" ht="26.4" x14ac:dyDescent="0.3">
      <c r="A6799" s="460">
        <v>6817779</v>
      </c>
      <c r="B6799" s="461" t="s">
        <v>7603</v>
      </c>
      <c r="C6799" s="460" t="s">
        <v>93</v>
      </c>
      <c r="D6799" s="454">
        <v>3355.09</v>
      </c>
    </row>
    <row r="6800" spans="1:4" ht="26.4" x14ac:dyDescent="0.3">
      <c r="A6800" s="460">
        <v>6817780</v>
      </c>
      <c r="B6800" s="461" t="s">
        <v>7604</v>
      </c>
      <c r="C6800" s="460" t="s">
        <v>93</v>
      </c>
      <c r="D6800" s="454">
        <v>3010.55</v>
      </c>
    </row>
    <row r="6801" spans="1:4" ht="26.4" x14ac:dyDescent="0.3">
      <c r="A6801" s="460">
        <v>6817771</v>
      </c>
      <c r="B6801" s="461" t="s">
        <v>7605</v>
      </c>
      <c r="C6801" s="460" t="s">
        <v>93</v>
      </c>
      <c r="D6801" s="454">
        <v>1997.47</v>
      </c>
    </row>
    <row r="6802" spans="1:4" ht="26.4" x14ac:dyDescent="0.3">
      <c r="A6802" s="460">
        <v>6817772</v>
      </c>
      <c r="B6802" s="461" t="s">
        <v>7606</v>
      </c>
      <c r="C6802" s="460" t="s">
        <v>93</v>
      </c>
      <c r="D6802" s="454">
        <v>1770.31</v>
      </c>
    </row>
    <row r="6803" spans="1:4" ht="26.4" x14ac:dyDescent="0.3">
      <c r="A6803" s="460">
        <v>6817773</v>
      </c>
      <c r="B6803" s="461" t="s">
        <v>7607</v>
      </c>
      <c r="C6803" s="460" t="s">
        <v>93</v>
      </c>
      <c r="D6803" s="454">
        <v>2405.04</v>
      </c>
    </row>
    <row r="6804" spans="1:4" ht="26.4" x14ac:dyDescent="0.3">
      <c r="A6804" s="460">
        <v>6817774</v>
      </c>
      <c r="B6804" s="461" t="s">
        <v>7608</v>
      </c>
      <c r="C6804" s="460" t="s">
        <v>93</v>
      </c>
      <c r="D6804" s="454">
        <v>2099.9499999999998</v>
      </c>
    </row>
    <row r="6805" spans="1:4" ht="26.4" x14ac:dyDescent="0.3">
      <c r="A6805" s="460">
        <v>6817775</v>
      </c>
      <c r="B6805" s="461" t="s">
        <v>7609</v>
      </c>
      <c r="C6805" s="460" t="s">
        <v>93</v>
      </c>
      <c r="D6805" s="454">
        <v>2619.4899999999998</v>
      </c>
    </row>
    <row r="6806" spans="1:4" ht="26.4" x14ac:dyDescent="0.3">
      <c r="A6806" s="460">
        <v>6817776</v>
      </c>
      <c r="B6806" s="461" t="s">
        <v>7610</v>
      </c>
      <c r="C6806" s="460" t="s">
        <v>93</v>
      </c>
      <c r="D6806" s="454">
        <v>2339.04</v>
      </c>
    </row>
    <row r="6807" spans="1:4" ht="26.4" x14ac:dyDescent="0.3">
      <c r="A6807" s="460">
        <v>6817781</v>
      </c>
      <c r="B6807" s="461" t="s">
        <v>7611</v>
      </c>
      <c r="C6807" s="460" t="s">
        <v>93</v>
      </c>
      <c r="D6807" s="454">
        <v>2811.79</v>
      </c>
    </row>
    <row r="6808" spans="1:4" ht="26.4" x14ac:dyDescent="0.3">
      <c r="A6808" s="460">
        <v>6817782</v>
      </c>
      <c r="B6808" s="461" t="s">
        <v>7612</v>
      </c>
      <c r="C6808" s="460" t="s">
        <v>93</v>
      </c>
      <c r="D6808" s="454">
        <v>2530.33</v>
      </c>
    </row>
    <row r="6809" spans="1:4" ht="26.4" x14ac:dyDescent="0.3">
      <c r="A6809" s="460">
        <v>6817783</v>
      </c>
      <c r="B6809" s="461" t="s">
        <v>7613</v>
      </c>
      <c r="C6809" s="460" t="s">
        <v>93</v>
      </c>
      <c r="D6809" s="454">
        <v>2312.71</v>
      </c>
    </row>
    <row r="6810" spans="1:4" ht="26.4" x14ac:dyDescent="0.3">
      <c r="A6810" s="460">
        <v>6817784</v>
      </c>
      <c r="B6810" s="461" t="s">
        <v>7614</v>
      </c>
      <c r="C6810" s="460" t="s">
        <v>93</v>
      </c>
      <c r="D6810" s="454">
        <v>2031.25</v>
      </c>
    </row>
    <row r="6811" spans="1:4" ht="26.4" x14ac:dyDescent="0.3">
      <c r="A6811" s="460">
        <v>6817791</v>
      </c>
      <c r="B6811" s="461" t="s">
        <v>7615</v>
      </c>
      <c r="C6811" s="460" t="s">
        <v>93</v>
      </c>
      <c r="D6811" s="454">
        <v>4154.71</v>
      </c>
    </row>
    <row r="6812" spans="1:4" ht="26.4" x14ac:dyDescent="0.3">
      <c r="A6812" s="460">
        <v>6817792</v>
      </c>
      <c r="B6812" s="461" t="s">
        <v>7616</v>
      </c>
      <c r="C6812" s="460" t="s">
        <v>93</v>
      </c>
      <c r="D6812" s="454">
        <v>3736.24</v>
      </c>
    </row>
    <row r="6813" spans="1:4" ht="26.4" x14ac:dyDescent="0.3">
      <c r="A6813" s="460">
        <v>6817793</v>
      </c>
      <c r="B6813" s="461" t="s">
        <v>7617</v>
      </c>
      <c r="C6813" s="460" t="s">
        <v>93</v>
      </c>
      <c r="D6813" s="454">
        <v>4704.9799999999996</v>
      </c>
    </row>
    <row r="6814" spans="1:4" ht="26.4" x14ac:dyDescent="0.3">
      <c r="A6814" s="460">
        <v>6817794</v>
      </c>
      <c r="B6814" s="461" t="s">
        <v>7618</v>
      </c>
      <c r="C6814" s="460" t="s">
        <v>93</v>
      </c>
      <c r="D6814" s="454">
        <v>4286.51</v>
      </c>
    </row>
    <row r="6815" spans="1:4" ht="26.4" x14ac:dyDescent="0.3">
      <c r="A6815" s="460">
        <v>6817785</v>
      </c>
      <c r="B6815" s="461" t="s">
        <v>7619</v>
      </c>
      <c r="C6815" s="460" t="s">
        <v>93</v>
      </c>
      <c r="D6815" s="454">
        <v>2946.07</v>
      </c>
    </row>
    <row r="6816" spans="1:4" ht="26.4" x14ac:dyDescent="0.3">
      <c r="A6816" s="460">
        <v>6817786</v>
      </c>
      <c r="B6816" s="461" t="s">
        <v>7620</v>
      </c>
      <c r="C6816" s="460" t="s">
        <v>93</v>
      </c>
      <c r="D6816" s="454">
        <v>2574.66</v>
      </c>
    </row>
    <row r="6817" spans="1:4" ht="26.4" x14ac:dyDescent="0.3">
      <c r="A6817" s="460">
        <v>6817787</v>
      </c>
      <c r="B6817" s="461" t="s">
        <v>7621</v>
      </c>
      <c r="C6817" s="460" t="s">
        <v>93</v>
      </c>
      <c r="D6817" s="454">
        <v>3380.97</v>
      </c>
    </row>
    <row r="6818" spans="1:4" ht="26.4" x14ac:dyDescent="0.3">
      <c r="A6818" s="460">
        <v>6817788</v>
      </c>
      <c r="B6818" s="461" t="s">
        <v>7622</v>
      </c>
      <c r="C6818" s="460" t="s">
        <v>93</v>
      </c>
      <c r="D6818" s="454">
        <v>3039.55</v>
      </c>
    </row>
    <row r="6819" spans="1:4" ht="26.4" x14ac:dyDescent="0.3">
      <c r="A6819" s="460">
        <v>6817789</v>
      </c>
      <c r="B6819" s="461" t="s">
        <v>7623</v>
      </c>
      <c r="C6819" s="460" t="s">
        <v>93</v>
      </c>
      <c r="D6819" s="454">
        <v>3762.96</v>
      </c>
    </row>
    <row r="6820" spans="1:4" ht="26.4" x14ac:dyDescent="0.3">
      <c r="A6820" s="460">
        <v>6817790</v>
      </c>
      <c r="B6820" s="461" t="s">
        <v>7624</v>
      </c>
      <c r="C6820" s="460" t="s">
        <v>93</v>
      </c>
      <c r="D6820" s="454">
        <v>3431.73</v>
      </c>
    </row>
    <row r="6821" spans="1:4" ht="26.4" x14ac:dyDescent="0.3">
      <c r="A6821" s="460">
        <v>6817795</v>
      </c>
      <c r="B6821" s="461" t="s">
        <v>7625</v>
      </c>
      <c r="C6821" s="460" t="s">
        <v>93</v>
      </c>
      <c r="D6821" s="454">
        <v>3608.75</v>
      </c>
    </row>
    <row r="6822" spans="1:4" ht="26.4" x14ac:dyDescent="0.3">
      <c r="A6822" s="460">
        <v>6817796</v>
      </c>
      <c r="B6822" s="461" t="s">
        <v>7626</v>
      </c>
      <c r="C6822" s="460" t="s">
        <v>93</v>
      </c>
      <c r="D6822" s="454">
        <v>3282.1</v>
      </c>
    </row>
    <row r="6823" spans="1:4" ht="26.4" x14ac:dyDescent="0.3">
      <c r="A6823" s="460">
        <v>6817797</v>
      </c>
      <c r="B6823" s="461" t="s">
        <v>7627</v>
      </c>
      <c r="C6823" s="460" t="s">
        <v>93</v>
      </c>
      <c r="D6823" s="454">
        <v>3089.28</v>
      </c>
    </row>
    <row r="6824" spans="1:4" ht="26.4" x14ac:dyDescent="0.3">
      <c r="A6824" s="460">
        <v>6817798</v>
      </c>
      <c r="B6824" s="461" t="s">
        <v>7628</v>
      </c>
      <c r="C6824" s="460" t="s">
        <v>93</v>
      </c>
      <c r="D6824" s="454">
        <v>2762.64</v>
      </c>
    </row>
    <row r="6825" spans="1:4" ht="26.4" x14ac:dyDescent="0.3">
      <c r="A6825" s="460">
        <v>6817805</v>
      </c>
      <c r="B6825" s="461" t="s">
        <v>7629</v>
      </c>
      <c r="C6825" s="460" t="s">
        <v>93</v>
      </c>
      <c r="D6825" s="454">
        <v>5819.14</v>
      </c>
    </row>
    <row r="6826" spans="1:4" ht="26.4" x14ac:dyDescent="0.3">
      <c r="A6826" s="460">
        <v>6817806</v>
      </c>
      <c r="B6826" s="461" t="s">
        <v>7630</v>
      </c>
      <c r="C6826" s="460" t="s">
        <v>93</v>
      </c>
      <c r="D6826" s="454">
        <v>5326.73</v>
      </c>
    </row>
    <row r="6827" spans="1:4" ht="26.4" x14ac:dyDescent="0.3">
      <c r="A6827" s="460">
        <v>6817807</v>
      </c>
      <c r="B6827" s="461" t="s">
        <v>7631</v>
      </c>
      <c r="C6827" s="460" t="s">
        <v>93</v>
      </c>
      <c r="D6827" s="454">
        <v>6428.61</v>
      </c>
    </row>
    <row r="6828" spans="1:4" ht="26.4" x14ac:dyDescent="0.3">
      <c r="A6828" s="460">
        <v>6817808</v>
      </c>
      <c r="B6828" s="461" t="s">
        <v>7632</v>
      </c>
      <c r="C6828" s="460" t="s">
        <v>93</v>
      </c>
      <c r="D6828" s="454">
        <v>5936.2</v>
      </c>
    </row>
    <row r="6829" spans="1:4" ht="26.4" x14ac:dyDescent="0.3">
      <c r="A6829" s="460">
        <v>6817799</v>
      </c>
      <c r="B6829" s="461" t="s">
        <v>7633</v>
      </c>
      <c r="C6829" s="460" t="s">
        <v>93</v>
      </c>
      <c r="D6829" s="454">
        <v>3866.9</v>
      </c>
    </row>
    <row r="6830" spans="1:4" ht="26.4" x14ac:dyDescent="0.3">
      <c r="A6830" s="460">
        <v>6817800</v>
      </c>
      <c r="B6830" s="461" t="s">
        <v>7634</v>
      </c>
      <c r="C6830" s="460" t="s">
        <v>93</v>
      </c>
      <c r="D6830" s="454">
        <v>3429.16</v>
      </c>
    </row>
    <row r="6831" spans="1:4" ht="26.4" x14ac:dyDescent="0.3">
      <c r="A6831" s="460">
        <v>6817801</v>
      </c>
      <c r="B6831" s="461" t="s">
        <v>7635</v>
      </c>
      <c r="C6831" s="460" t="s">
        <v>93</v>
      </c>
      <c r="D6831" s="454">
        <v>4656.13</v>
      </c>
    </row>
    <row r="6832" spans="1:4" ht="26.4" x14ac:dyDescent="0.3">
      <c r="A6832" s="460">
        <v>6817802</v>
      </c>
      <c r="B6832" s="461" t="s">
        <v>7636</v>
      </c>
      <c r="C6832" s="460" t="s">
        <v>93</v>
      </c>
      <c r="D6832" s="454">
        <v>4265.76</v>
      </c>
    </row>
    <row r="6833" spans="1:4" ht="26.4" x14ac:dyDescent="0.3">
      <c r="A6833" s="460">
        <v>6817803</v>
      </c>
      <c r="B6833" s="461" t="s">
        <v>7637</v>
      </c>
      <c r="C6833" s="460" t="s">
        <v>93</v>
      </c>
      <c r="D6833" s="454">
        <v>5275.93</v>
      </c>
    </row>
    <row r="6834" spans="1:4" ht="26.4" x14ac:dyDescent="0.3">
      <c r="A6834" s="460">
        <v>6817804</v>
      </c>
      <c r="B6834" s="461" t="s">
        <v>7638</v>
      </c>
      <c r="C6834" s="460" t="s">
        <v>93</v>
      </c>
      <c r="D6834" s="454">
        <v>4783.5200000000004</v>
      </c>
    </row>
    <row r="6835" spans="1:4" ht="13.2" x14ac:dyDescent="0.3">
      <c r="A6835" s="460">
        <v>6817885</v>
      </c>
      <c r="B6835" s="461" t="s">
        <v>7639</v>
      </c>
      <c r="C6835" s="460" t="s">
        <v>93</v>
      </c>
      <c r="D6835" s="454">
        <v>1308.82</v>
      </c>
    </row>
    <row r="6836" spans="1:4" ht="13.2" x14ac:dyDescent="0.3">
      <c r="A6836" s="460">
        <v>6817886</v>
      </c>
      <c r="B6836" s="461" t="s">
        <v>7640</v>
      </c>
      <c r="C6836" s="460" t="s">
        <v>93</v>
      </c>
      <c r="D6836" s="454">
        <v>1132.1500000000001</v>
      </c>
    </row>
    <row r="6837" spans="1:4" ht="13.2" x14ac:dyDescent="0.3">
      <c r="A6837" s="460">
        <v>6817887</v>
      </c>
      <c r="B6837" s="461" t="s">
        <v>7641</v>
      </c>
      <c r="C6837" s="460" t="s">
        <v>93</v>
      </c>
      <c r="D6837" s="454">
        <v>1426.29</v>
      </c>
    </row>
    <row r="6838" spans="1:4" ht="13.2" x14ac:dyDescent="0.3">
      <c r="A6838" s="460">
        <v>6817888</v>
      </c>
      <c r="B6838" s="461" t="s">
        <v>7642</v>
      </c>
      <c r="C6838" s="460" t="s">
        <v>93</v>
      </c>
      <c r="D6838" s="454">
        <v>1224.6300000000001</v>
      </c>
    </row>
    <row r="6839" spans="1:4" ht="13.2" x14ac:dyDescent="0.3">
      <c r="A6839" s="460">
        <v>6817889</v>
      </c>
      <c r="B6839" s="461" t="s">
        <v>7643</v>
      </c>
      <c r="C6839" s="460" t="s">
        <v>93</v>
      </c>
      <c r="D6839" s="454">
        <v>2099.5100000000002</v>
      </c>
    </row>
    <row r="6840" spans="1:4" ht="26.4" x14ac:dyDescent="0.3">
      <c r="A6840" s="460">
        <v>6817890</v>
      </c>
      <c r="B6840" s="461" t="s">
        <v>7644</v>
      </c>
      <c r="C6840" s="460" t="s">
        <v>93</v>
      </c>
      <c r="D6840" s="454">
        <v>1814.98</v>
      </c>
    </row>
    <row r="6841" spans="1:4" ht="13.2" x14ac:dyDescent="0.3">
      <c r="A6841" s="460">
        <v>6817891</v>
      </c>
      <c r="B6841" s="461" t="s">
        <v>7645</v>
      </c>
      <c r="C6841" s="460" t="s">
        <v>93</v>
      </c>
      <c r="D6841" s="454">
        <v>1835.01</v>
      </c>
    </row>
    <row r="6842" spans="1:4" ht="26.4" x14ac:dyDescent="0.3">
      <c r="A6842" s="460">
        <v>6817892</v>
      </c>
      <c r="B6842" s="461" t="s">
        <v>7646</v>
      </c>
      <c r="C6842" s="460" t="s">
        <v>93</v>
      </c>
      <c r="D6842" s="454">
        <v>1550.48</v>
      </c>
    </row>
    <row r="6843" spans="1:4" ht="13.2" x14ac:dyDescent="0.3">
      <c r="A6843" s="460">
        <v>6817893</v>
      </c>
      <c r="B6843" s="461" t="s">
        <v>7647</v>
      </c>
      <c r="C6843" s="460" t="s">
        <v>93</v>
      </c>
      <c r="D6843" s="454">
        <v>1593.9</v>
      </c>
    </row>
    <row r="6844" spans="1:4" ht="13.2" x14ac:dyDescent="0.3">
      <c r="A6844" s="460">
        <v>6817894</v>
      </c>
      <c r="B6844" s="461" t="s">
        <v>7648</v>
      </c>
      <c r="C6844" s="460" t="s">
        <v>93</v>
      </c>
      <c r="D6844" s="454">
        <v>1365.68</v>
      </c>
    </row>
    <row r="6845" spans="1:4" ht="13.2" x14ac:dyDescent="0.3">
      <c r="A6845" s="460">
        <v>6817895</v>
      </c>
      <c r="B6845" s="461" t="s">
        <v>7649</v>
      </c>
      <c r="C6845" s="460" t="s">
        <v>93</v>
      </c>
      <c r="D6845" s="454">
        <v>2258.7600000000002</v>
      </c>
    </row>
    <row r="6846" spans="1:4" ht="26.4" x14ac:dyDescent="0.3">
      <c r="A6846" s="460">
        <v>6817896</v>
      </c>
      <c r="B6846" s="461" t="s">
        <v>7650</v>
      </c>
      <c r="C6846" s="460" t="s">
        <v>93</v>
      </c>
      <c r="D6846" s="454">
        <v>1944.24</v>
      </c>
    </row>
    <row r="6847" spans="1:4" ht="13.2" x14ac:dyDescent="0.3">
      <c r="A6847" s="460">
        <v>6817897</v>
      </c>
      <c r="B6847" s="461" t="s">
        <v>7651</v>
      </c>
      <c r="C6847" s="460" t="s">
        <v>93</v>
      </c>
      <c r="D6847" s="454">
        <v>2003</v>
      </c>
    </row>
    <row r="6848" spans="1:4" ht="26.4" x14ac:dyDescent="0.3">
      <c r="A6848" s="460">
        <v>6817898</v>
      </c>
      <c r="B6848" s="461" t="s">
        <v>7652</v>
      </c>
      <c r="C6848" s="460" t="s">
        <v>93</v>
      </c>
      <c r="D6848" s="454">
        <v>1688.48</v>
      </c>
    </row>
    <row r="6849" spans="1:4" ht="13.2" x14ac:dyDescent="0.3">
      <c r="A6849" s="460">
        <v>6817899</v>
      </c>
      <c r="B6849" s="461" t="s">
        <v>7653</v>
      </c>
      <c r="C6849" s="460" t="s">
        <v>93</v>
      </c>
      <c r="D6849" s="454">
        <v>1751.04</v>
      </c>
    </row>
    <row r="6850" spans="1:4" ht="13.2" x14ac:dyDescent="0.3">
      <c r="A6850" s="460">
        <v>6817900</v>
      </c>
      <c r="B6850" s="461" t="s">
        <v>7654</v>
      </c>
      <c r="C6850" s="460" t="s">
        <v>93</v>
      </c>
      <c r="D6850" s="454">
        <v>1496.21</v>
      </c>
    </row>
    <row r="6851" spans="1:4" ht="13.2" x14ac:dyDescent="0.3">
      <c r="A6851" s="460">
        <v>6817901</v>
      </c>
      <c r="B6851" s="461" t="s">
        <v>7655</v>
      </c>
      <c r="C6851" s="460" t="s">
        <v>93</v>
      </c>
      <c r="D6851" s="454">
        <v>2364.0300000000002</v>
      </c>
    </row>
    <row r="6852" spans="1:4" ht="26.4" x14ac:dyDescent="0.3">
      <c r="A6852" s="460">
        <v>6817902</v>
      </c>
      <c r="B6852" s="461" t="s">
        <v>7656</v>
      </c>
      <c r="C6852" s="460" t="s">
        <v>93</v>
      </c>
      <c r="D6852" s="454">
        <v>2017.88</v>
      </c>
    </row>
    <row r="6853" spans="1:4" ht="13.2" x14ac:dyDescent="0.3">
      <c r="A6853" s="460">
        <v>6817903</v>
      </c>
      <c r="B6853" s="461" t="s">
        <v>7657</v>
      </c>
      <c r="C6853" s="460" t="s">
        <v>93</v>
      </c>
      <c r="D6853" s="454">
        <v>2174.94</v>
      </c>
    </row>
    <row r="6854" spans="1:4" ht="26.4" x14ac:dyDescent="0.3">
      <c r="A6854" s="460">
        <v>6817904</v>
      </c>
      <c r="B6854" s="461" t="s">
        <v>7658</v>
      </c>
      <c r="C6854" s="460" t="s">
        <v>93</v>
      </c>
      <c r="D6854" s="454">
        <v>1828.79</v>
      </c>
    </row>
    <row r="6855" spans="1:4" ht="26.4" x14ac:dyDescent="0.3">
      <c r="A6855" s="460">
        <v>6817829</v>
      </c>
      <c r="B6855" s="461" t="s">
        <v>7659</v>
      </c>
      <c r="C6855" s="460" t="s">
        <v>93</v>
      </c>
      <c r="D6855" s="454">
        <v>1745.8</v>
      </c>
    </row>
    <row r="6856" spans="1:4" ht="26.4" x14ac:dyDescent="0.3">
      <c r="A6856" s="460">
        <v>6817830</v>
      </c>
      <c r="B6856" s="461" t="s">
        <v>7660</v>
      </c>
      <c r="C6856" s="460" t="s">
        <v>93</v>
      </c>
      <c r="D6856" s="454">
        <v>1516.4</v>
      </c>
    </row>
    <row r="6857" spans="1:4" ht="26.4" x14ac:dyDescent="0.3">
      <c r="A6857" s="460">
        <v>6817831</v>
      </c>
      <c r="B6857" s="461" t="s">
        <v>7661</v>
      </c>
      <c r="C6857" s="460" t="s">
        <v>93</v>
      </c>
      <c r="D6857" s="454">
        <v>1687.37</v>
      </c>
    </row>
    <row r="6858" spans="1:4" ht="26.4" x14ac:dyDescent="0.3">
      <c r="A6858" s="460">
        <v>6817832</v>
      </c>
      <c r="B6858" s="461" t="s">
        <v>7662</v>
      </c>
      <c r="C6858" s="460" t="s">
        <v>93</v>
      </c>
      <c r="D6858" s="454">
        <v>1457.97</v>
      </c>
    </row>
    <row r="6859" spans="1:4" ht="26.4" x14ac:dyDescent="0.3">
      <c r="A6859" s="460">
        <v>6817839</v>
      </c>
      <c r="B6859" s="461" t="s">
        <v>7663</v>
      </c>
      <c r="C6859" s="460" t="s">
        <v>93</v>
      </c>
      <c r="D6859" s="454">
        <v>2048.8200000000002</v>
      </c>
    </row>
    <row r="6860" spans="1:4" ht="26.4" x14ac:dyDescent="0.3">
      <c r="A6860" s="460">
        <v>6817840</v>
      </c>
      <c r="B6860" s="461" t="s">
        <v>7664</v>
      </c>
      <c r="C6860" s="460" t="s">
        <v>93</v>
      </c>
      <c r="D6860" s="454">
        <v>1759.31</v>
      </c>
    </row>
    <row r="6861" spans="1:4" ht="26.4" x14ac:dyDescent="0.3">
      <c r="A6861" s="460">
        <v>6817841</v>
      </c>
      <c r="B6861" s="461" t="s">
        <v>7665</v>
      </c>
      <c r="C6861" s="460" t="s">
        <v>93</v>
      </c>
      <c r="D6861" s="454">
        <v>2307.2800000000002</v>
      </c>
    </row>
    <row r="6862" spans="1:4" ht="26.4" x14ac:dyDescent="0.3">
      <c r="A6862" s="460">
        <v>6817842</v>
      </c>
      <c r="B6862" s="461" t="s">
        <v>7666</v>
      </c>
      <c r="C6862" s="460" t="s">
        <v>93</v>
      </c>
      <c r="D6862" s="454">
        <v>2037.06</v>
      </c>
    </row>
    <row r="6863" spans="1:4" ht="26.4" x14ac:dyDescent="0.3">
      <c r="A6863" s="460">
        <v>6817833</v>
      </c>
      <c r="B6863" s="461" t="s">
        <v>7667</v>
      </c>
      <c r="C6863" s="460" t="s">
        <v>93</v>
      </c>
      <c r="D6863" s="454">
        <v>1687.37</v>
      </c>
    </row>
    <row r="6864" spans="1:4" ht="26.4" x14ac:dyDescent="0.3">
      <c r="A6864" s="460">
        <v>6817834</v>
      </c>
      <c r="B6864" s="461" t="s">
        <v>7668</v>
      </c>
      <c r="C6864" s="460" t="s">
        <v>93</v>
      </c>
      <c r="D6864" s="454">
        <v>1457.97</v>
      </c>
    </row>
    <row r="6865" spans="1:4" ht="26.4" x14ac:dyDescent="0.3">
      <c r="A6865" s="460">
        <v>6817835</v>
      </c>
      <c r="B6865" s="461" t="s">
        <v>7669</v>
      </c>
      <c r="C6865" s="460" t="s">
        <v>93</v>
      </c>
      <c r="D6865" s="454">
        <v>1801.98</v>
      </c>
    </row>
    <row r="6866" spans="1:4" ht="26.4" x14ac:dyDescent="0.3">
      <c r="A6866" s="460">
        <v>6817836</v>
      </c>
      <c r="B6866" s="461" t="s">
        <v>7670</v>
      </c>
      <c r="C6866" s="460" t="s">
        <v>93</v>
      </c>
      <c r="D6866" s="454">
        <v>1575.5</v>
      </c>
    </row>
    <row r="6867" spans="1:4" ht="26.4" x14ac:dyDescent="0.3">
      <c r="A6867" s="460">
        <v>6817837</v>
      </c>
      <c r="B6867" s="461" t="s">
        <v>7671</v>
      </c>
      <c r="C6867" s="460" t="s">
        <v>93</v>
      </c>
      <c r="D6867" s="454">
        <v>2145.79</v>
      </c>
    </row>
    <row r="6868" spans="1:4" ht="26.4" x14ac:dyDescent="0.3">
      <c r="A6868" s="460">
        <v>6817838</v>
      </c>
      <c r="B6868" s="461" t="s">
        <v>7672</v>
      </c>
      <c r="C6868" s="460" t="s">
        <v>93</v>
      </c>
      <c r="D6868" s="454">
        <v>1856.29</v>
      </c>
    </row>
    <row r="6869" spans="1:4" ht="26.4" x14ac:dyDescent="0.3">
      <c r="A6869" s="460">
        <v>6817843</v>
      </c>
      <c r="B6869" s="461" t="s">
        <v>7673</v>
      </c>
      <c r="C6869" s="460" t="s">
        <v>93</v>
      </c>
      <c r="D6869" s="454">
        <v>2457.09</v>
      </c>
    </row>
    <row r="6870" spans="1:4" ht="26.4" x14ac:dyDescent="0.3">
      <c r="A6870" s="460">
        <v>6817844</v>
      </c>
      <c r="B6870" s="461" t="s">
        <v>7674</v>
      </c>
      <c r="C6870" s="460" t="s">
        <v>93</v>
      </c>
      <c r="D6870" s="454">
        <v>2165.15</v>
      </c>
    </row>
    <row r="6871" spans="1:4" ht="26.4" x14ac:dyDescent="0.3">
      <c r="A6871" s="460">
        <v>6817845</v>
      </c>
      <c r="B6871" s="461" t="s">
        <v>7675</v>
      </c>
      <c r="C6871" s="460" t="s">
        <v>93</v>
      </c>
      <c r="D6871" s="454">
        <v>2143.15</v>
      </c>
    </row>
    <row r="6872" spans="1:4" ht="26.4" x14ac:dyDescent="0.3">
      <c r="A6872" s="460">
        <v>6817846</v>
      </c>
      <c r="B6872" s="461" t="s">
        <v>7676</v>
      </c>
      <c r="C6872" s="460" t="s">
        <v>93</v>
      </c>
      <c r="D6872" s="454">
        <v>1851.21</v>
      </c>
    </row>
    <row r="6873" spans="1:4" ht="26.4" x14ac:dyDescent="0.3">
      <c r="A6873" s="460">
        <v>6817853</v>
      </c>
      <c r="B6873" s="461" t="s">
        <v>7677</v>
      </c>
      <c r="C6873" s="460" t="s">
        <v>93</v>
      </c>
      <c r="D6873" s="454">
        <v>3239.53</v>
      </c>
    </row>
    <row r="6874" spans="1:4" ht="26.4" x14ac:dyDescent="0.3">
      <c r="A6874" s="460">
        <v>6817854</v>
      </c>
      <c r="B6874" s="461" t="s">
        <v>7678</v>
      </c>
      <c r="C6874" s="460" t="s">
        <v>93</v>
      </c>
      <c r="D6874" s="454">
        <v>2903.08</v>
      </c>
    </row>
    <row r="6875" spans="1:4" ht="26.4" x14ac:dyDescent="0.3">
      <c r="A6875" s="460">
        <v>6817855</v>
      </c>
      <c r="B6875" s="461" t="s">
        <v>7679</v>
      </c>
      <c r="C6875" s="460" t="s">
        <v>93</v>
      </c>
      <c r="D6875" s="454">
        <v>3757.78</v>
      </c>
    </row>
    <row r="6876" spans="1:4" ht="26.4" x14ac:dyDescent="0.3">
      <c r="A6876" s="460">
        <v>6817856</v>
      </c>
      <c r="B6876" s="461" t="s">
        <v>7680</v>
      </c>
      <c r="C6876" s="460" t="s">
        <v>93</v>
      </c>
      <c r="D6876" s="454">
        <v>3348.83</v>
      </c>
    </row>
    <row r="6877" spans="1:4" ht="26.4" x14ac:dyDescent="0.3">
      <c r="A6877" s="460">
        <v>6817847</v>
      </c>
      <c r="B6877" s="461" t="s">
        <v>7681</v>
      </c>
      <c r="C6877" s="460" t="s">
        <v>93</v>
      </c>
      <c r="D6877" s="454">
        <v>2392.21</v>
      </c>
    </row>
    <row r="6878" spans="1:4" ht="26.4" x14ac:dyDescent="0.3">
      <c r="A6878" s="460">
        <v>6817848</v>
      </c>
      <c r="B6878" s="461" t="s">
        <v>7682</v>
      </c>
      <c r="C6878" s="460" t="s">
        <v>93</v>
      </c>
      <c r="D6878" s="454">
        <v>2102.38</v>
      </c>
    </row>
    <row r="6879" spans="1:4" ht="26.4" x14ac:dyDescent="0.3">
      <c r="A6879" s="460">
        <v>6817849</v>
      </c>
      <c r="B6879" s="461" t="s">
        <v>7683</v>
      </c>
      <c r="C6879" s="460" t="s">
        <v>93</v>
      </c>
      <c r="D6879" s="454">
        <v>2801.45</v>
      </c>
    </row>
    <row r="6880" spans="1:4" ht="26.4" x14ac:dyDescent="0.3">
      <c r="A6880" s="460">
        <v>6817850</v>
      </c>
      <c r="B6880" s="461" t="s">
        <v>7684</v>
      </c>
      <c r="C6880" s="460" t="s">
        <v>93</v>
      </c>
      <c r="D6880" s="454">
        <v>2433.64</v>
      </c>
    </row>
    <row r="6881" spans="1:4" ht="26.4" x14ac:dyDescent="0.3">
      <c r="A6881" s="460">
        <v>6817851</v>
      </c>
      <c r="B6881" s="461" t="s">
        <v>7685</v>
      </c>
      <c r="C6881" s="460" t="s">
        <v>93</v>
      </c>
      <c r="D6881" s="454">
        <v>3020.51</v>
      </c>
    </row>
    <row r="6882" spans="1:4" ht="26.4" x14ac:dyDescent="0.3">
      <c r="A6882" s="460">
        <v>6817852</v>
      </c>
      <c r="B6882" s="461" t="s">
        <v>7686</v>
      </c>
      <c r="C6882" s="460" t="s">
        <v>93</v>
      </c>
      <c r="D6882" s="454">
        <v>2675.69</v>
      </c>
    </row>
    <row r="6883" spans="1:4" ht="26.4" x14ac:dyDescent="0.3">
      <c r="A6883" s="460">
        <v>6817857</v>
      </c>
      <c r="B6883" s="461" t="s">
        <v>7687</v>
      </c>
      <c r="C6883" s="460" t="s">
        <v>93</v>
      </c>
      <c r="D6883" s="454">
        <v>3279.6</v>
      </c>
    </row>
    <row r="6884" spans="1:4" ht="26.4" x14ac:dyDescent="0.3">
      <c r="A6884" s="460">
        <v>6817858</v>
      </c>
      <c r="B6884" s="461" t="s">
        <v>7688</v>
      </c>
      <c r="C6884" s="460" t="s">
        <v>93</v>
      </c>
      <c r="D6884" s="454">
        <v>2921.87</v>
      </c>
    </row>
    <row r="6885" spans="1:4" ht="26.4" x14ac:dyDescent="0.3">
      <c r="A6885" s="460">
        <v>6817859</v>
      </c>
      <c r="B6885" s="461" t="s">
        <v>7689</v>
      </c>
      <c r="C6885" s="460" t="s">
        <v>93</v>
      </c>
      <c r="D6885" s="454">
        <v>2780.52</v>
      </c>
    </row>
    <row r="6886" spans="1:4" ht="26.4" x14ac:dyDescent="0.3">
      <c r="A6886" s="460">
        <v>6817860</v>
      </c>
      <c r="B6886" s="461" t="s">
        <v>7690</v>
      </c>
      <c r="C6886" s="460" t="s">
        <v>93</v>
      </c>
      <c r="D6886" s="454">
        <v>2422.79</v>
      </c>
    </row>
    <row r="6887" spans="1:4" ht="26.4" x14ac:dyDescent="0.3">
      <c r="A6887" s="460">
        <v>6817867</v>
      </c>
      <c r="B6887" s="461" t="s">
        <v>7691</v>
      </c>
      <c r="C6887" s="460" t="s">
        <v>93</v>
      </c>
      <c r="D6887" s="454">
        <v>4635.07</v>
      </c>
    </row>
    <row r="6888" spans="1:4" ht="26.4" x14ac:dyDescent="0.3">
      <c r="A6888" s="460">
        <v>6817868</v>
      </c>
      <c r="B6888" s="461" t="s">
        <v>7692</v>
      </c>
      <c r="C6888" s="460" t="s">
        <v>93</v>
      </c>
      <c r="D6888" s="454">
        <v>4136.96</v>
      </c>
    </row>
    <row r="6889" spans="1:4" ht="26.4" x14ac:dyDescent="0.3">
      <c r="A6889" s="460">
        <v>6817869</v>
      </c>
      <c r="B6889" s="461" t="s">
        <v>7693</v>
      </c>
      <c r="C6889" s="460" t="s">
        <v>93</v>
      </c>
      <c r="D6889" s="454">
        <v>5189.9399999999996</v>
      </c>
    </row>
    <row r="6890" spans="1:4" ht="26.4" x14ac:dyDescent="0.3">
      <c r="A6890" s="460">
        <v>6817870</v>
      </c>
      <c r="B6890" s="461" t="s">
        <v>7694</v>
      </c>
      <c r="C6890" s="460" t="s">
        <v>93</v>
      </c>
      <c r="D6890" s="454">
        <v>4690.1899999999996</v>
      </c>
    </row>
    <row r="6891" spans="1:4" ht="26.4" x14ac:dyDescent="0.3">
      <c r="A6891" s="460">
        <v>6817861</v>
      </c>
      <c r="B6891" s="461" t="s">
        <v>7695</v>
      </c>
      <c r="C6891" s="460" t="s">
        <v>93</v>
      </c>
      <c r="D6891" s="454">
        <v>3415.55</v>
      </c>
    </row>
    <row r="6892" spans="1:4" ht="26.4" x14ac:dyDescent="0.3">
      <c r="A6892" s="460">
        <v>6817862</v>
      </c>
      <c r="B6892" s="461" t="s">
        <v>7696</v>
      </c>
      <c r="C6892" s="460" t="s">
        <v>93</v>
      </c>
      <c r="D6892" s="454">
        <v>2967.82</v>
      </c>
    </row>
    <row r="6893" spans="1:4" ht="26.4" x14ac:dyDescent="0.3">
      <c r="A6893" s="460">
        <v>6817863</v>
      </c>
      <c r="B6893" s="461" t="s">
        <v>7697</v>
      </c>
      <c r="C6893" s="460" t="s">
        <v>93</v>
      </c>
      <c r="D6893" s="454">
        <v>3855.06</v>
      </c>
    </row>
    <row r="6894" spans="1:4" ht="26.4" x14ac:dyDescent="0.3">
      <c r="A6894" s="460">
        <v>6817864</v>
      </c>
      <c r="B6894" s="461" t="s">
        <v>7698</v>
      </c>
      <c r="C6894" s="460" t="s">
        <v>93</v>
      </c>
      <c r="D6894" s="454">
        <v>3435.68</v>
      </c>
    </row>
    <row r="6895" spans="1:4" ht="26.4" x14ac:dyDescent="0.3">
      <c r="A6895" s="460">
        <v>6817865</v>
      </c>
      <c r="B6895" s="461" t="s">
        <v>7699</v>
      </c>
      <c r="C6895" s="460" t="s">
        <v>93</v>
      </c>
      <c r="D6895" s="454">
        <v>4237.05</v>
      </c>
    </row>
    <row r="6896" spans="1:4" ht="26.4" x14ac:dyDescent="0.3">
      <c r="A6896" s="460">
        <v>6817866</v>
      </c>
      <c r="B6896" s="461" t="s">
        <v>7700</v>
      </c>
      <c r="C6896" s="460" t="s">
        <v>93</v>
      </c>
      <c r="D6896" s="454">
        <v>3827.86</v>
      </c>
    </row>
    <row r="6897" spans="1:4" ht="26.4" x14ac:dyDescent="0.3">
      <c r="A6897" s="460">
        <v>6817871</v>
      </c>
      <c r="B6897" s="461" t="s">
        <v>7701</v>
      </c>
      <c r="C6897" s="460" t="s">
        <v>93</v>
      </c>
      <c r="D6897" s="454">
        <v>4173.96</v>
      </c>
    </row>
    <row r="6898" spans="1:4" ht="26.4" x14ac:dyDescent="0.3">
      <c r="A6898" s="460">
        <v>6817872</v>
      </c>
      <c r="B6898" s="461" t="s">
        <v>7702</v>
      </c>
      <c r="C6898" s="460" t="s">
        <v>93</v>
      </c>
      <c r="D6898" s="454">
        <v>3757.42</v>
      </c>
    </row>
    <row r="6899" spans="1:4" ht="26.4" x14ac:dyDescent="0.3">
      <c r="A6899" s="460">
        <v>6817873</v>
      </c>
      <c r="B6899" s="461" t="s">
        <v>7703</v>
      </c>
      <c r="C6899" s="460" t="s">
        <v>93</v>
      </c>
      <c r="D6899" s="454">
        <v>3654.49</v>
      </c>
    </row>
    <row r="6900" spans="1:4" ht="26.4" x14ac:dyDescent="0.3">
      <c r="A6900" s="460">
        <v>6817874</v>
      </c>
      <c r="B6900" s="461" t="s">
        <v>7704</v>
      </c>
      <c r="C6900" s="460" t="s">
        <v>93</v>
      </c>
      <c r="D6900" s="454">
        <v>3237.96</v>
      </c>
    </row>
    <row r="6901" spans="1:4" ht="26.4" x14ac:dyDescent="0.3">
      <c r="A6901" s="460">
        <v>6817881</v>
      </c>
      <c r="B6901" s="461" t="s">
        <v>7705</v>
      </c>
      <c r="C6901" s="460" t="s">
        <v>93</v>
      </c>
      <c r="D6901" s="454">
        <v>6396.78</v>
      </c>
    </row>
    <row r="6902" spans="1:4" ht="26.4" x14ac:dyDescent="0.3">
      <c r="A6902" s="460">
        <v>6817882</v>
      </c>
      <c r="B6902" s="461" t="s">
        <v>7706</v>
      </c>
      <c r="C6902" s="460" t="s">
        <v>93</v>
      </c>
      <c r="D6902" s="454">
        <v>5811.14</v>
      </c>
    </row>
    <row r="6903" spans="1:4" ht="26.4" x14ac:dyDescent="0.3">
      <c r="A6903" s="460">
        <v>6817883</v>
      </c>
      <c r="B6903" s="461" t="s">
        <v>7707</v>
      </c>
      <c r="C6903" s="460" t="s">
        <v>93</v>
      </c>
      <c r="D6903" s="454">
        <v>7010.85</v>
      </c>
    </row>
    <row r="6904" spans="1:4" ht="26.4" x14ac:dyDescent="0.3">
      <c r="A6904" s="460">
        <v>6817884</v>
      </c>
      <c r="B6904" s="461" t="s">
        <v>7708</v>
      </c>
      <c r="C6904" s="460" t="s">
        <v>93</v>
      </c>
      <c r="D6904" s="454">
        <v>6423.58</v>
      </c>
    </row>
    <row r="6905" spans="1:4" ht="26.4" x14ac:dyDescent="0.3">
      <c r="A6905" s="460">
        <v>6817875</v>
      </c>
      <c r="B6905" s="461" t="s">
        <v>7709</v>
      </c>
      <c r="C6905" s="460" t="s">
        <v>93</v>
      </c>
      <c r="D6905" s="454">
        <v>4438.38</v>
      </c>
    </row>
    <row r="6906" spans="1:4" ht="26.4" x14ac:dyDescent="0.3">
      <c r="A6906" s="460">
        <v>6817876</v>
      </c>
      <c r="B6906" s="461" t="s">
        <v>7710</v>
      </c>
      <c r="C6906" s="460" t="s">
        <v>93</v>
      </c>
      <c r="D6906" s="454">
        <v>3909.07</v>
      </c>
    </row>
    <row r="6907" spans="1:4" ht="26.4" x14ac:dyDescent="0.3">
      <c r="A6907" s="460">
        <v>6817877</v>
      </c>
      <c r="B6907" s="461" t="s">
        <v>7711</v>
      </c>
      <c r="C6907" s="460" t="s">
        <v>93</v>
      </c>
      <c r="D6907" s="454">
        <v>5227.6099999999997</v>
      </c>
    </row>
    <row r="6908" spans="1:4" ht="26.4" x14ac:dyDescent="0.3">
      <c r="A6908" s="460">
        <v>6817878</v>
      </c>
      <c r="B6908" s="461" t="s">
        <v>7712</v>
      </c>
      <c r="C6908" s="460" t="s">
        <v>93</v>
      </c>
      <c r="D6908" s="454">
        <v>4745.67</v>
      </c>
    </row>
    <row r="6909" spans="1:4" ht="26.4" x14ac:dyDescent="0.3">
      <c r="A6909" s="460">
        <v>6817879</v>
      </c>
      <c r="B6909" s="461" t="s">
        <v>7713</v>
      </c>
      <c r="C6909" s="460" t="s">
        <v>93</v>
      </c>
      <c r="D6909" s="454">
        <v>5853.69</v>
      </c>
    </row>
    <row r="6910" spans="1:4" ht="26.4" x14ac:dyDescent="0.3">
      <c r="A6910" s="460">
        <v>6817880</v>
      </c>
      <c r="B6910" s="461" t="s">
        <v>7714</v>
      </c>
      <c r="C6910" s="460" t="s">
        <v>93</v>
      </c>
      <c r="D6910" s="454">
        <v>5268.02</v>
      </c>
    </row>
    <row r="6911" spans="1:4" ht="13.2" x14ac:dyDescent="0.3">
      <c r="A6911" s="460">
        <v>7119788</v>
      </c>
      <c r="B6911" s="461" t="s">
        <v>7715</v>
      </c>
      <c r="C6911" s="460" t="s">
        <v>7716</v>
      </c>
      <c r="D6911" s="454">
        <v>268150.59000000003</v>
      </c>
    </row>
    <row r="6912" spans="1:4" ht="13.2" x14ac:dyDescent="0.3">
      <c r="A6912" s="460">
        <v>7119714</v>
      </c>
      <c r="B6912" s="461" t="s">
        <v>7717</v>
      </c>
      <c r="C6912" s="460" t="s">
        <v>110</v>
      </c>
      <c r="D6912" s="454">
        <v>2123.0500000000002</v>
      </c>
    </row>
    <row r="6913" spans="1:4" ht="13.2" x14ac:dyDescent="0.3">
      <c r="A6913" s="460">
        <v>7119715</v>
      </c>
      <c r="B6913" s="461" t="s">
        <v>7718</v>
      </c>
      <c r="C6913" s="460" t="s">
        <v>110</v>
      </c>
      <c r="D6913" s="454">
        <v>1663.05</v>
      </c>
    </row>
    <row r="6914" spans="1:4" ht="26.4" x14ac:dyDescent="0.3">
      <c r="A6914" s="460">
        <v>7119678</v>
      </c>
      <c r="B6914" s="461" t="s">
        <v>7719</v>
      </c>
      <c r="C6914" s="460" t="s">
        <v>55</v>
      </c>
      <c r="D6914" s="454">
        <v>8748.64</v>
      </c>
    </row>
    <row r="6915" spans="1:4" ht="13.2" x14ac:dyDescent="0.3">
      <c r="A6915" s="460">
        <v>7119712</v>
      </c>
      <c r="B6915" s="461" t="s">
        <v>7720</v>
      </c>
      <c r="C6915" s="460" t="s">
        <v>110</v>
      </c>
      <c r="D6915" s="454">
        <v>12624.8</v>
      </c>
    </row>
    <row r="6916" spans="1:4" ht="13.2" x14ac:dyDescent="0.3">
      <c r="A6916" s="460">
        <v>7119694</v>
      </c>
      <c r="B6916" s="461" t="s">
        <v>7721</v>
      </c>
      <c r="C6916" s="460" t="s">
        <v>110</v>
      </c>
      <c r="D6916" s="454">
        <v>7672.57</v>
      </c>
    </row>
    <row r="6917" spans="1:4" ht="13.2" x14ac:dyDescent="0.3">
      <c r="A6917" s="460">
        <v>7119695</v>
      </c>
      <c r="B6917" s="461" t="s">
        <v>7722</v>
      </c>
      <c r="C6917" s="460" t="s">
        <v>110</v>
      </c>
      <c r="D6917" s="454">
        <v>8342.67</v>
      </c>
    </row>
    <row r="6918" spans="1:4" ht="13.2" x14ac:dyDescent="0.3">
      <c r="A6918" s="460">
        <v>7119696</v>
      </c>
      <c r="B6918" s="461" t="s">
        <v>7723</v>
      </c>
      <c r="C6918" s="460" t="s">
        <v>110</v>
      </c>
      <c r="D6918" s="454">
        <v>13369.02</v>
      </c>
    </row>
    <row r="6919" spans="1:4" ht="13.2" x14ac:dyDescent="0.3">
      <c r="A6919" s="460">
        <v>7119697</v>
      </c>
      <c r="B6919" s="461" t="s">
        <v>7724</v>
      </c>
      <c r="C6919" s="460" t="s">
        <v>110</v>
      </c>
      <c r="D6919" s="454">
        <v>21336.57</v>
      </c>
    </row>
    <row r="6920" spans="1:4" ht="13.2" x14ac:dyDescent="0.3">
      <c r="A6920" s="460">
        <v>7119698</v>
      </c>
      <c r="B6920" s="461" t="s">
        <v>7725</v>
      </c>
      <c r="C6920" s="460" t="s">
        <v>110</v>
      </c>
      <c r="D6920" s="454">
        <v>27257.82</v>
      </c>
    </row>
    <row r="6921" spans="1:4" ht="13.2" x14ac:dyDescent="0.3">
      <c r="A6921" s="460">
        <v>7119688</v>
      </c>
      <c r="B6921" s="461" t="s">
        <v>7726</v>
      </c>
      <c r="C6921" s="460" t="s">
        <v>110</v>
      </c>
      <c r="D6921" s="454">
        <v>8212.11</v>
      </c>
    </row>
    <row r="6922" spans="1:4" ht="13.2" x14ac:dyDescent="0.3">
      <c r="A6922" s="460">
        <v>7119689</v>
      </c>
      <c r="B6922" s="461" t="s">
        <v>7727</v>
      </c>
      <c r="C6922" s="460" t="s">
        <v>110</v>
      </c>
      <c r="D6922" s="454">
        <v>15806.85</v>
      </c>
    </row>
    <row r="6923" spans="1:4" ht="13.2" x14ac:dyDescent="0.3">
      <c r="A6923" s="460">
        <v>7119690</v>
      </c>
      <c r="B6923" s="461" t="s">
        <v>7728</v>
      </c>
      <c r="C6923" s="460" t="s">
        <v>110</v>
      </c>
      <c r="D6923" s="454">
        <v>18865.060000000001</v>
      </c>
    </row>
    <row r="6924" spans="1:4" ht="13.2" x14ac:dyDescent="0.3">
      <c r="A6924" s="460">
        <v>7119691</v>
      </c>
      <c r="B6924" s="461" t="s">
        <v>7729</v>
      </c>
      <c r="C6924" s="460" t="s">
        <v>110</v>
      </c>
      <c r="D6924" s="454">
        <v>26139.33</v>
      </c>
    </row>
    <row r="6925" spans="1:4" ht="13.2" x14ac:dyDescent="0.3">
      <c r="A6925" s="460">
        <v>7119692</v>
      </c>
      <c r="B6925" s="461" t="s">
        <v>7730</v>
      </c>
      <c r="C6925" s="460" t="s">
        <v>110</v>
      </c>
      <c r="D6925" s="454">
        <v>28735.11</v>
      </c>
    </row>
    <row r="6926" spans="1:4" ht="13.2" x14ac:dyDescent="0.3">
      <c r="A6926" s="460">
        <v>7119693</v>
      </c>
      <c r="B6926" s="461" t="s">
        <v>7731</v>
      </c>
      <c r="C6926" s="460" t="s">
        <v>110</v>
      </c>
      <c r="D6926" s="454">
        <v>36514.36</v>
      </c>
    </row>
    <row r="6927" spans="1:4" ht="13.2" x14ac:dyDescent="0.3">
      <c r="A6927" s="460">
        <v>7119687</v>
      </c>
      <c r="B6927" s="461" t="s">
        <v>7732</v>
      </c>
      <c r="C6927" s="460" t="s">
        <v>110</v>
      </c>
      <c r="D6927" s="454">
        <v>4319.03</v>
      </c>
    </row>
    <row r="6928" spans="1:4" ht="13.2" x14ac:dyDescent="0.3">
      <c r="A6928" s="460">
        <v>7119681</v>
      </c>
      <c r="B6928" s="461" t="s">
        <v>7733</v>
      </c>
      <c r="C6928" s="460" t="s">
        <v>110</v>
      </c>
      <c r="D6928" s="454">
        <v>8974.9599999999991</v>
      </c>
    </row>
    <row r="6929" spans="1:4" ht="13.2" x14ac:dyDescent="0.3">
      <c r="A6929" s="460">
        <v>7119682</v>
      </c>
      <c r="B6929" s="461" t="s">
        <v>7734</v>
      </c>
      <c r="C6929" s="460" t="s">
        <v>110</v>
      </c>
      <c r="D6929" s="454">
        <v>17193.580000000002</v>
      </c>
    </row>
    <row r="6930" spans="1:4" ht="13.2" x14ac:dyDescent="0.3">
      <c r="A6930" s="460">
        <v>7119683</v>
      </c>
      <c r="B6930" s="461" t="s">
        <v>7735</v>
      </c>
      <c r="C6930" s="460" t="s">
        <v>110</v>
      </c>
      <c r="D6930" s="454">
        <v>20518.89</v>
      </c>
    </row>
    <row r="6931" spans="1:4" ht="13.2" x14ac:dyDescent="0.3">
      <c r="A6931" s="460">
        <v>7119684</v>
      </c>
      <c r="B6931" s="461" t="s">
        <v>7736</v>
      </c>
      <c r="C6931" s="460" t="s">
        <v>110</v>
      </c>
      <c r="D6931" s="454">
        <v>28407.599999999999</v>
      </c>
    </row>
    <row r="6932" spans="1:4" ht="13.2" x14ac:dyDescent="0.3">
      <c r="A6932" s="460">
        <v>7119685</v>
      </c>
      <c r="B6932" s="461" t="s">
        <v>7737</v>
      </c>
      <c r="C6932" s="460" t="s">
        <v>110</v>
      </c>
      <c r="D6932" s="454">
        <v>31222.17</v>
      </c>
    </row>
    <row r="6933" spans="1:4" ht="13.2" x14ac:dyDescent="0.3">
      <c r="A6933" s="460">
        <v>7119686</v>
      </c>
      <c r="B6933" s="461" t="s">
        <v>7738</v>
      </c>
      <c r="C6933" s="460" t="s">
        <v>110</v>
      </c>
      <c r="D6933" s="454">
        <v>39660.839999999997</v>
      </c>
    </row>
    <row r="6934" spans="1:4" ht="13.2" x14ac:dyDescent="0.3">
      <c r="A6934" s="460">
        <v>7119680</v>
      </c>
      <c r="B6934" s="461" t="s">
        <v>7739</v>
      </c>
      <c r="C6934" s="460" t="s">
        <v>110</v>
      </c>
      <c r="D6934" s="454">
        <v>4713.97</v>
      </c>
    </row>
    <row r="6935" spans="1:4" ht="13.2" x14ac:dyDescent="0.3">
      <c r="A6935" s="460">
        <v>7119710</v>
      </c>
      <c r="B6935" s="461" t="s">
        <v>7740</v>
      </c>
      <c r="C6935" s="460" t="s">
        <v>110</v>
      </c>
      <c r="D6935" s="454">
        <v>726.86</v>
      </c>
    </row>
    <row r="6936" spans="1:4" ht="26.4" x14ac:dyDescent="0.3">
      <c r="A6936" s="460">
        <v>7107375</v>
      </c>
      <c r="B6936" s="461" t="s">
        <v>7741</v>
      </c>
      <c r="C6936" s="460" t="s">
        <v>110</v>
      </c>
      <c r="D6936" s="454">
        <v>25566.79</v>
      </c>
    </row>
    <row r="6937" spans="1:4" ht="26.4" x14ac:dyDescent="0.3">
      <c r="A6937" s="460">
        <v>7107376</v>
      </c>
      <c r="B6937" s="461" t="s">
        <v>7742</v>
      </c>
      <c r="C6937" s="460" t="s">
        <v>110</v>
      </c>
      <c r="D6937" s="454">
        <v>44045.64</v>
      </c>
    </row>
    <row r="6938" spans="1:4" ht="26.4" x14ac:dyDescent="0.3">
      <c r="A6938" s="460">
        <v>7107377</v>
      </c>
      <c r="B6938" s="461" t="s">
        <v>7743</v>
      </c>
      <c r="C6938" s="460" t="s">
        <v>110</v>
      </c>
      <c r="D6938" s="454">
        <v>59302.95</v>
      </c>
    </row>
    <row r="6939" spans="1:4" ht="26.4" x14ac:dyDescent="0.3">
      <c r="A6939" s="460">
        <v>7107374</v>
      </c>
      <c r="B6939" s="461" t="s">
        <v>7744</v>
      </c>
      <c r="C6939" s="460" t="s">
        <v>110</v>
      </c>
      <c r="D6939" s="454">
        <v>17196.75</v>
      </c>
    </row>
    <row r="6940" spans="1:4" ht="26.4" x14ac:dyDescent="0.3">
      <c r="A6940" s="460">
        <v>7119708</v>
      </c>
      <c r="B6940" s="461" t="s">
        <v>7745</v>
      </c>
      <c r="C6940" s="460" t="s">
        <v>110</v>
      </c>
      <c r="D6940" s="454">
        <v>159635.99</v>
      </c>
    </row>
    <row r="6941" spans="1:4" ht="26.4" x14ac:dyDescent="0.3">
      <c r="A6941" s="460">
        <v>7119709</v>
      </c>
      <c r="B6941" s="461" t="s">
        <v>7746</v>
      </c>
      <c r="C6941" s="460" t="s">
        <v>110</v>
      </c>
      <c r="D6941" s="454">
        <v>222066.03</v>
      </c>
    </row>
    <row r="6942" spans="1:4" ht="13.2" x14ac:dyDescent="0.3">
      <c r="A6942" s="460">
        <v>7119706</v>
      </c>
      <c r="B6942" s="461" t="s">
        <v>7747</v>
      </c>
      <c r="C6942" s="460" t="s">
        <v>110</v>
      </c>
      <c r="D6942" s="454">
        <v>50456.24</v>
      </c>
    </row>
    <row r="6943" spans="1:4" ht="13.2" x14ac:dyDescent="0.3">
      <c r="A6943" s="460">
        <v>7119707</v>
      </c>
      <c r="B6943" s="461" t="s">
        <v>7748</v>
      </c>
      <c r="C6943" s="460" t="s">
        <v>110</v>
      </c>
      <c r="D6943" s="454">
        <v>119374.52</v>
      </c>
    </row>
    <row r="6944" spans="1:4" ht="26.4" x14ac:dyDescent="0.3">
      <c r="A6944" s="460">
        <v>7119787</v>
      </c>
      <c r="B6944" s="461" t="s">
        <v>7749</v>
      </c>
      <c r="C6944" s="460" t="s">
        <v>84</v>
      </c>
      <c r="D6944" s="454">
        <v>363.25</v>
      </c>
    </row>
    <row r="6945" spans="1:4" ht="13.2" x14ac:dyDescent="0.3">
      <c r="A6945" s="460">
        <v>7119647</v>
      </c>
      <c r="B6945" s="461" t="s">
        <v>7750</v>
      </c>
      <c r="C6945" s="460" t="s">
        <v>110</v>
      </c>
      <c r="D6945" s="454">
        <v>2625.38</v>
      </c>
    </row>
    <row r="6946" spans="1:4" ht="13.2" x14ac:dyDescent="0.3">
      <c r="A6946" s="460">
        <v>7119679</v>
      </c>
      <c r="B6946" s="461" t="s">
        <v>7751</v>
      </c>
      <c r="C6946" s="460" t="s">
        <v>55</v>
      </c>
      <c r="D6946" s="454">
        <v>45.61</v>
      </c>
    </row>
    <row r="6947" spans="1:4" ht="13.2" x14ac:dyDescent="0.3">
      <c r="A6947" s="460">
        <v>7119711</v>
      </c>
      <c r="B6947" s="461" t="s">
        <v>7752</v>
      </c>
      <c r="C6947" s="460" t="s">
        <v>110</v>
      </c>
      <c r="D6947" s="454">
        <v>905.09</v>
      </c>
    </row>
    <row r="6948" spans="1:4" ht="26.4" x14ac:dyDescent="0.3">
      <c r="A6948" s="460">
        <v>7119713</v>
      </c>
      <c r="B6948" s="461" t="s">
        <v>7753</v>
      </c>
      <c r="C6948" s="460" t="s">
        <v>110</v>
      </c>
      <c r="D6948" s="454">
        <v>254822.79</v>
      </c>
    </row>
    <row r="6949" spans="1:4" ht="13.2" x14ac:dyDescent="0.3">
      <c r="A6949" s="460">
        <v>7119646</v>
      </c>
      <c r="B6949" s="461" t="s">
        <v>7754</v>
      </c>
      <c r="C6949" s="460" t="s">
        <v>55</v>
      </c>
      <c r="D6949" s="454">
        <v>1112.72</v>
      </c>
    </row>
    <row r="6950" spans="1:4" ht="13.2" x14ac:dyDescent="0.3">
      <c r="A6950" s="460">
        <v>7119699</v>
      </c>
      <c r="B6950" s="461" t="s">
        <v>7755</v>
      </c>
      <c r="C6950" s="460" t="s">
        <v>84</v>
      </c>
      <c r="D6950" s="454">
        <v>20.43</v>
      </c>
    </row>
    <row r="6951" spans="1:4" ht="13.2" x14ac:dyDescent="0.3">
      <c r="A6951" s="460">
        <v>7119702</v>
      </c>
      <c r="B6951" s="461" t="s">
        <v>7756</v>
      </c>
      <c r="C6951" s="460" t="s">
        <v>84</v>
      </c>
      <c r="D6951" s="454">
        <v>62.98</v>
      </c>
    </row>
    <row r="6952" spans="1:4" ht="26.4" x14ac:dyDescent="0.3">
      <c r="A6952" s="460">
        <v>7119701</v>
      </c>
      <c r="B6952" s="461" t="s">
        <v>7757</v>
      </c>
      <c r="C6952" s="460" t="s">
        <v>84</v>
      </c>
      <c r="D6952" s="454">
        <v>62.98</v>
      </c>
    </row>
    <row r="6953" spans="1:4" ht="26.4" x14ac:dyDescent="0.3">
      <c r="A6953" s="460">
        <v>7119700</v>
      </c>
      <c r="B6953" s="461" t="s">
        <v>7758</v>
      </c>
      <c r="C6953" s="460" t="s">
        <v>84</v>
      </c>
      <c r="D6953" s="454">
        <v>56.41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12</vt:i4>
      </vt:variant>
      <vt:variant>
        <vt:lpstr>Intervalos Nomeados</vt:lpstr>
      </vt:variant>
      <vt:variant>
        <vt:i4>14</vt:i4>
      </vt:variant>
    </vt:vector>
  </HeadingPairs>
  <TitlesOfParts>
    <vt:vector size="26" baseType="lpstr">
      <vt:lpstr>Resumo</vt:lpstr>
      <vt:lpstr>Orçamento</vt:lpstr>
      <vt:lpstr>Cronograma</vt:lpstr>
      <vt:lpstr>MOBI</vt:lpstr>
      <vt:lpstr>Curva ABC</vt:lpstr>
      <vt:lpstr>Composições</vt:lpstr>
      <vt:lpstr>Equipamento</vt:lpstr>
      <vt:lpstr>Material</vt:lpstr>
      <vt:lpstr>Mão de obra</vt:lpstr>
      <vt:lpstr>BDI</vt:lpstr>
      <vt:lpstr>Momento de Transporte</vt:lpstr>
      <vt:lpstr>T-247 +SICRO</vt:lpstr>
      <vt:lpstr>BDI!Area_de_impressao</vt:lpstr>
      <vt:lpstr>Composições!Area_de_impressao</vt:lpstr>
      <vt:lpstr>'Curva ABC'!Area_de_impressao</vt:lpstr>
      <vt:lpstr>Equipamento!Area_de_impressao</vt:lpstr>
      <vt:lpstr>'Mão de obra'!Area_de_impressao</vt:lpstr>
      <vt:lpstr>Material!Area_de_impressao</vt:lpstr>
      <vt:lpstr>MOBI!Area_de_impressao</vt:lpstr>
      <vt:lpstr>Orçamento!Area_de_impressao</vt:lpstr>
      <vt:lpstr>Resumo!Area_de_impressao</vt:lpstr>
      <vt:lpstr>BDI!Titulos_de_impressao</vt:lpstr>
      <vt:lpstr>'Curva ABC'!Titulos_de_impressao</vt:lpstr>
      <vt:lpstr>Equipamento!Titulos_de_impressao</vt:lpstr>
      <vt:lpstr>Material!Titulos_de_impressao</vt:lpstr>
      <vt:lpstr>Orçamento!Titulos_de_impressao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Phablo Gustavo</dc:creator>
  <cp:lastModifiedBy>Elvandro Borges</cp:lastModifiedBy>
  <cp:lastPrinted>2023-07-18T18:13:43Z</cp:lastPrinted>
  <dcterms:created xsi:type="dcterms:W3CDTF">2019-08-05T15:32:05Z</dcterms:created>
  <dcterms:modified xsi:type="dcterms:W3CDTF">2024-07-19T19:38:20Z</dcterms:modified>
</cp:coreProperties>
</file>